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65" activeTab="0"/>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特別会計決算の状況" sheetId="9" r:id="rId9"/>
    <sheet name="資料" sheetId="10" r:id="rId10"/>
    <sheet name="条例" sheetId="11" r:id="rId11"/>
    <sheet name="規則" sheetId="12" r:id="rId12"/>
    <sheet name="様式１" sheetId="13" r:id="rId13"/>
    <sheet name="様式１の２" sheetId="14" r:id="rId14"/>
    <sheet name="様式１の３" sheetId="15" r:id="rId15"/>
    <sheet name="様式１の４" sheetId="16" r:id="rId16"/>
    <sheet name="様式２" sheetId="17" r:id="rId17"/>
    <sheet name="様式２の２" sheetId="18" r:id="rId18"/>
    <sheet name="様式２の３" sheetId="19" r:id="rId19"/>
    <sheet name="様式２の４" sheetId="20" r:id="rId20"/>
    <sheet name="様式２の５" sheetId="21" r:id="rId21"/>
    <sheet name="様式２の６" sheetId="22" r:id="rId22"/>
    <sheet name="様式３" sheetId="23" r:id="rId23"/>
    <sheet name="様式４" sheetId="24" r:id="rId24"/>
    <sheet name="様式４の２" sheetId="25" r:id="rId25"/>
  </sheets>
  <definedNames>
    <definedName name="_xlnm.Print_Titles" localSheetId="16">'様式２'!$1:$9</definedName>
    <definedName name="_xlnm.Print_Titles" localSheetId="17">'様式２の２'!$1:$9</definedName>
    <definedName name="_xlnm.Print_Titles" localSheetId="18">'様式２の３'!$1:$9</definedName>
    <definedName name="_xlnm.Print_Titles" localSheetId="19">'様式２の４'!$1:$9</definedName>
    <definedName name="SEARCH_TOP2" localSheetId="11">'規則'!$A$447</definedName>
  </definedNames>
  <calcPr fullCalcOnLoad="1"/>
</workbook>
</file>

<file path=xl/sharedStrings.xml><?xml version="1.0" encoding="utf-8"?>
<sst xmlns="http://schemas.openxmlformats.org/spreadsheetml/2006/main" count="2592" uniqueCount="1339">
  <si>
    <t>る場合を含む。）の規定による被保険者に対する診断命令は、次に掲げる事項を書面により被保</t>
  </si>
  <si>
    <t>険者に通知して行うものとする。</t>
  </si>
  <si>
    <t>当該診断命令に係る診断を行う医師の氏名並びにその者が現に従事する病院又は診療所の名</t>
  </si>
  <si>
    <t>称及び所在地</t>
  </si>
  <si>
    <t>法第50条又は法第60条に規定する市町村が定めた割合は、別表第１区分の欄に掲げる特別の</t>
  </si>
  <si>
    <t>事情の区分に応じ、同表給付割合の欄に定める割合とする。</t>
  </si>
  <si>
    <t>法第50条又は法第60条に規定する認定を受けようとする被保険者は、次に掲げる事項を記載し</t>
  </si>
  <si>
    <t>た申請書に法第50条又は法第60条に規定する災害その他の厚生労働省令で定める特別の事</t>
  </si>
  <si>
    <t>情があることを証明する書類その他市長が必要と認める書類を添付して、市長に申請しなければ</t>
  </si>
  <si>
    <t>ならない。</t>
  </si>
  <si>
    <t>市長は、前項の申請書の提出があった場合において、法第50条又は法第60条の規定による認</t>
  </si>
  <si>
    <t>定をしたときは、その旨、その適用期間その他必要な事項を書面により当該申請者に通知すると</t>
  </si>
  <si>
    <t>ともに、介護保険利用者負担額減額・免除認定証を、期限を定めて交付するものとする。</t>
  </si>
  <si>
    <t>市長は、第３項の申請書の提出があった場合において、法第50条又は法第60条の規定による認</t>
  </si>
  <si>
    <t>定をしないときは、理由を付して、その旨を書面により当該申請者に通知しなければならない。</t>
  </si>
  <si>
    <t>政令第38条第２項の規定により算定した額に、100円未満50円以上の端数があるときは、これを</t>
  </si>
  <si>
    <t>100円に切り上げ、50円未満の端数があるときは、これを切り捨てる。</t>
  </si>
  <si>
    <t>条例第６条第３項の規定により算定した各納期における保険料の額に10円未満の端数があると</t>
  </si>
  <si>
    <t>きは、その端数金額は、最初の納期における保険料の額に合算するものとする。</t>
  </si>
  <si>
    <t>条例第７条第１項、第２項又は第３項の規定により算定した保険料の額に10円未満の端数があ</t>
  </si>
  <si>
    <t>るときは、これを切り捨てるものとする。</t>
  </si>
  <si>
    <t>納付義務者の保険料の過納又は誤納に係る徴収金がある場合は、これを納付義務者に還付し</t>
  </si>
  <si>
    <t>なければならない。ただし、当該納付義務者の保険料の未納に係る徴収金がある場合は、これ</t>
  </si>
  <si>
    <t>に充当する。</t>
  </si>
  <si>
    <t>前項ただし書の措置を行った場合は、当該納付義務者に対し、介護保険料過誤納金充当決定通</t>
  </si>
  <si>
    <t>知書を送付する。［１］</t>
  </si>
  <si>
    <t>保険料その他の徴収金に関し、地方税法の例により職務を行う職員は、その身分を証明する介</t>
  </si>
  <si>
    <t>護保険料等徴収職員証（別記様式）を携帯し、関係人の請求があったときは、これを提示しなけ</t>
  </si>
  <si>
    <t>ればならない。</t>
  </si>
  <si>
    <t>条例第11条第１項の規定による保険料の減免は、別表第２区分の欄に掲げる保険料減免の事</t>
  </si>
  <si>
    <t>由の区分に応じ、それぞれ同表適用範囲の欄に定める場合に行う。</t>
  </si>
  <si>
    <t>前項の規定による減免の額は、別表第２適用範囲の欄に定める場合の区分に応じ、それぞれ同</t>
  </si>
  <si>
    <t>表減免の額の欄に定める額とする。</t>
  </si>
  <si>
    <t>条例第20条から第23条までに規定する過料を徴収する場合は、介護保険過料処分通知書によ</t>
  </si>
  <si>
    <t>るものとする。</t>
  </si>
  <si>
    <t>平成12年度の各納期ごとの分割金額に10円未満の端数があるとき、又はその分割金額の全額</t>
  </si>
  <si>
    <t>が10円未満であるときは、その端数金額又はその全額は、条例付則第４条に規定する第１期に</t>
  </si>
  <si>
    <t>係る分割金額に合算するものとする。</t>
  </si>
  <si>
    <t>平成12年度における条例第11条第１項の規定による保険料の減免は、第14条の規定にかかわ</t>
  </si>
  <si>
    <t>居宅介護支援サービス計画費※</t>
  </si>
  <si>
    <t>※平成１５年度以降の単価
　（平成１４年度までは１単位１０円）</t>
  </si>
  <si>
    <t>らず、付則別表第１区分の欄に掲げる保険料減免の事由の区分に応じ、それぞれ同表適用範囲</t>
  </si>
  <si>
    <t>の欄に定める場合に行う。［１］</t>
  </si>
  <si>
    <t>前項の規定による減免の額は、付則別表第１適用範囲の欄に定める場合の区分に応じ、それぞ</t>
  </si>
  <si>
    <t>れ同表減免の額の欄に定める額とする。</t>
  </si>
  <si>
    <t>平成13年度における条例第11条第１項の規定による保険料の減免は、第14条の規定にかかわ</t>
  </si>
  <si>
    <t>らず、付則別表第２区分の欄に掲げる保険料減免の事由の区分に応じ、それぞれ同表適用範囲</t>
  </si>
  <si>
    <t>前項の規定による減免の額は、付則別表第２適用範囲の欄に定める場合の区分に応じ、それぞ</t>
  </si>
  <si>
    <t>【　平成１４年度／決算状況　】</t>
  </si>
  <si>
    <t>介護老人保健施設</t>
  </si>
  <si>
    <t>－</t>
  </si>
  <si>
    <t>Ⅲ　被保険者等の状況</t>
  </si>
  <si>
    <t>Ⅱ　事務体制</t>
  </si>
  <si>
    <t>Ⅰ　介護保険制度の沿革</t>
  </si>
  <si>
    <t>Ⅳ　要介護（支援）認定の状況</t>
  </si>
  <si>
    <t>１　認定申請件数</t>
  </si>
  <si>
    <t>新規申請</t>
  </si>
  <si>
    <t>更新申請</t>
  </si>
  <si>
    <t>変更申請</t>
  </si>
  <si>
    <t>4月</t>
  </si>
  <si>
    <t>5月</t>
  </si>
  <si>
    <t>6月</t>
  </si>
  <si>
    <t>7月</t>
  </si>
  <si>
    <t>8月</t>
  </si>
  <si>
    <t>9月</t>
  </si>
  <si>
    <t>10月</t>
  </si>
  <si>
    <t>11月</t>
  </si>
  <si>
    <t>12月</t>
  </si>
  <si>
    <t>1月</t>
  </si>
  <si>
    <t>2月</t>
  </si>
  <si>
    <t>3月</t>
  </si>
  <si>
    <t>９割（償還払）</t>
  </si>
  <si>
    <t>単位：件</t>
  </si>
  <si>
    <t>２　認定調査の状況</t>
  </si>
  <si>
    <t>調査区分</t>
  </si>
  <si>
    <t>直営調査</t>
  </si>
  <si>
    <t>委託調査</t>
  </si>
  <si>
    <t>件数</t>
  </si>
  <si>
    <t>委員数</t>
  </si>
  <si>
    <t>合議体数（合議体は５人の委員で構成）</t>
  </si>
  <si>
    <t>合議体開催回数年度累計</t>
  </si>
  <si>
    <t>審査件数</t>
  </si>
  <si>
    <t>Ⅴ　介護サービス費の状況</t>
  </si>
  <si>
    <t>１　介護サービスの種類及び給付割合</t>
  </si>
  <si>
    <t>居宅サービス</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</si>
  <si>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</si>
  <si>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</si>
  <si>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</si>
  <si>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</si>
  <si>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</si>
  <si>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</si>
  <si>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</si>
  <si>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</si>
  <si>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</si>
  <si>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</si>
  <si>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</si>
  <si>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</si>
  <si>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居宅療養管理指導</t>
  </si>
  <si>
    <t>痴呆対応型共同生活介護</t>
  </si>
  <si>
    <t>特定施設入所者生活介護</t>
  </si>
  <si>
    <t>福祉用具購入費</t>
  </si>
  <si>
    <t>住宅改修費</t>
  </si>
  <si>
    <t>９割</t>
  </si>
  <si>
    <t>１０割</t>
  </si>
  <si>
    <t>給付割合</t>
  </si>
  <si>
    <t>食事の標準負担額</t>
  </si>
  <si>
    <t>施設サービス</t>
  </si>
  <si>
    <t>７８０円／日</t>
  </si>
  <si>
    <t>高額介護サービス等費</t>
  </si>
  <si>
    <t>１５，０００円</t>
  </si>
  <si>
    <t>２４，６００円</t>
  </si>
  <si>
    <t>３７，２００円</t>
  </si>
  <si>
    <t>＜１単位の単価＞</t>
  </si>
  <si>
    <t>その他</t>
  </si>
  <si>
    <t>特甲地</t>
  </si>
  <si>
    <t>１０．６円</t>
  </si>
  <si>
    <t>１０円</t>
  </si>
  <si>
    <t>２　介護サービス費の状況</t>
  </si>
  <si>
    <t>サービス区分</t>
  </si>
  <si>
    <t>居宅サービス／計</t>
  </si>
  <si>
    <t>施設サービス費</t>
  </si>
  <si>
    <t>内訳</t>
  </si>
  <si>
    <t>要介護</t>
  </si>
  <si>
    <t>人・・・・・(Ｉ)</t>
  </si>
  <si>
    <t>人・・・・・(J)</t>
  </si>
  <si>
    <t>K</t>
  </si>
  <si>
    <t>L</t>
  </si>
  <si>
    <t>N=L/H</t>
  </si>
  <si>
    <t>P=L/J</t>
  </si>
  <si>
    <t>M=K/I/12</t>
  </si>
  <si>
    <t>M=K/H/12</t>
  </si>
  <si>
    <t>N=L/I</t>
  </si>
  <si>
    <t>保険料基準額（年額）≒Ｆ÷Ｇ÷Ｈ</t>
  </si>
  <si>
    <t>国庫
支出金</t>
  </si>
  <si>
    <t>合計</t>
  </si>
  <si>
    <t>給付額</t>
  </si>
  <si>
    <t>A</t>
  </si>
  <si>
    <t>B</t>
  </si>
  <si>
    <t>C=A/G/12</t>
  </si>
  <si>
    <t>D=B/A</t>
  </si>
  <si>
    <t>E=B/G</t>
  </si>
  <si>
    <t>F=B/H</t>
  </si>
  <si>
    <t>単位：円</t>
  </si>
  <si>
    <t>要介護認定者数／年間平均</t>
  </si>
  <si>
    <t>第１号被保険者数／年間平均</t>
  </si>
  <si>
    <t>人・・・・・(G)</t>
  </si>
  <si>
    <t>人・・・・・(H)</t>
  </si>
  <si>
    <t>３　高額介護サービス費等の状況</t>
  </si>
  <si>
    <t>高額居宅支援サービス費</t>
  </si>
  <si>
    <t>高額介護サービス費</t>
  </si>
  <si>
    <t>Ⅳ　保険料の状況</t>
  </si>
  <si>
    <t>１　保険料率</t>
  </si>
  <si>
    <t>備考</t>
  </si>
  <si>
    <t>平成12年度</t>
  </si>
  <si>
    <t>平成13年度</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</si>
  <si>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</si>
  <si>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</si>
  <si>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</si>
  <si>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</si>
  <si>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</si>
  <si>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</si>
  <si>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</si>
  <si>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</si>
  <si>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</si>
  <si>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</si>
  <si>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</si>
  <si>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</si>
  <si>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</si>
  <si>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</si>
  <si>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</si>
  <si>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減免額</t>
  </si>
  <si>
    <t>Ⅶ　介護保険特別会計決算の状況</t>
  </si>
  <si>
    <t>＜歳入＞</t>
  </si>
  <si>
    <t>介護保険料</t>
  </si>
  <si>
    <t>国庫支出金</t>
  </si>
  <si>
    <t>国庫負担金</t>
  </si>
  <si>
    <t>介護給付費負担金</t>
  </si>
  <si>
    <t>国庫補助金</t>
  </si>
  <si>
    <t>事務費交付金</t>
  </si>
  <si>
    <t>調整交付金</t>
  </si>
  <si>
    <t>支払基金交付金</t>
  </si>
  <si>
    <t>県支出金</t>
  </si>
  <si>
    <t>県負担金</t>
  </si>
  <si>
    <t>県補助金</t>
  </si>
  <si>
    <t>介護給付費交付金</t>
  </si>
  <si>
    <t>介護保険補助金</t>
  </si>
  <si>
    <t>財政安定化基金拠出金</t>
  </si>
  <si>
    <t>財政安定化基金支出金</t>
  </si>
  <si>
    <t>貸付金</t>
  </si>
  <si>
    <t>財産収入</t>
  </si>
  <si>
    <t>非該当</t>
  </si>
  <si>
    <t>合　　　　計</t>
  </si>
  <si>
    <t>種　　　　類</t>
  </si>
  <si>
    <t>財産運用収入</t>
  </si>
  <si>
    <t>利子及び配当金</t>
  </si>
  <si>
    <t>繰入金</t>
  </si>
  <si>
    <t>基金繰入金</t>
  </si>
  <si>
    <t>一般会計繰入金</t>
  </si>
  <si>
    <t>繰越金</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</si>
  <si>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</si>
  <si>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</si>
  <si>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</si>
  <si>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</si>
  <si>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</si>
  <si>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</si>
  <si>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</si>
  <si>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</si>
  <si>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</si>
  <si>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</si>
  <si>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</si>
  <si>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</si>
  <si>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</si>
  <si>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生活保護
受給者</t>
  </si>
  <si>
    <t>（審査支払手数料）</t>
  </si>
  <si>
    <t>（介護給付費／居宅）</t>
  </si>
  <si>
    <t>（介護給付費／施設）</t>
  </si>
  <si>
    <t>（予防給付費）</t>
  </si>
  <si>
    <t>基金積立金</t>
  </si>
  <si>
    <t>諸支出金</t>
  </si>
  <si>
    <t>償還金</t>
  </si>
  <si>
    <t>予備費</t>
  </si>
  <si>
    <t>合計（Ｂ）</t>
  </si>
  <si>
    <t>合計（Ａ）</t>
  </si>
  <si>
    <t>高齢者保健福祉計画及び介護保険事業計画改定</t>
  </si>
  <si>
    <t>歳入歳出差引額（Ａ－Ｂ）</t>
  </si>
  <si>
    <t>款　項　目</t>
  </si>
  <si>
    <t>決算額</t>
  </si>
  <si>
    <t>（※１人当り額については、１円未満四捨五入のため計の額に戻らない場合あり。）</t>
  </si>
  <si>
    <t>＜歳出＞</t>
  </si>
  <si>
    <t>＜基金の状況＞</t>
  </si>
  <si>
    <t>＜参考資料＞</t>
  </si>
  <si>
    <t>単位：千円</t>
  </si>
  <si>
    <t>平成１２年度</t>
  </si>
  <si>
    <t>平成１３年度</t>
  </si>
  <si>
    <t>平成１４年度</t>
  </si>
  <si>
    <t>（千円）</t>
  </si>
  <si>
    <t>人数</t>
  </si>
  <si>
    <t>費用額</t>
  </si>
  <si>
    <t>施　設</t>
  </si>
  <si>
    <t>在　　宅</t>
  </si>
  <si>
    <t>平均基盤整備率</t>
  </si>
  <si>
    <t>在宅費用額</t>
  </si>
  <si>
    <t>単品サービス費用額</t>
  </si>
  <si>
    <t>在宅計</t>
  </si>
  <si>
    <t>合計費用額（月額）</t>
  </si>
  <si>
    <t>費用額（年額）　　　Ａ</t>
  </si>
  <si>
    <t>11ヶ月</t>
  </si>
  <si>
    <t>12ヶ月</t>
  </si>
  <si>
    <t>給付割合　　　Ｂ</t>
  </si>
  <si>
    <t>保険給付額　　　Ａ×Ｂ＝Ｃ</t>
  </si>
  <si>
    <t>財　源</t>
  </si>
  <si>
    <t>市繰入金</t>
  </si>
  <si>
    <t>基金交付金</t>
  </si>
  <si>
    <t>合計　　Ｄ</t>
  </si>
  <si>
    <t>３ヵ年　計　　Ｅ</t>
  </si>
  <si>
    <t>保険料必要額＝Ｃ－Ｄ＋Ｅ</t>
  </si>
  <si>
    <t>３ヵ年　計　　Ｆ</t>
  </si>
  <si>
    <t>第１号被保険者数（補正後の数）</t>
  </si>
  <si>
    <t>３ヵ年　計　　Ｇ</t>
  </si>
  <si>
    <t>予定収納率　　Ｈ</t>
  </si>
  <si>
    <t>保険料基準額／月額</t>
  </si>
  <si>
    <t>***</t>
  </si>
  <si>
    <t>5/1000</t>
  </si>
  <si>
    <t>介護保険事業費推計／第１期</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</si>
  <si>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</si>
  <si>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</si>
  <si>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</si>
  <si>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</si>
  <si>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</si>
  <si>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</si>
  <si>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</si>
  <si>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６，１５０</t>
  </si>
  <si>
    <t>１６，５８０</t>
  </si>
  <si>
    <t>１９，４８０</t>
  </si>
  <si>
    <t>２６，７５０</t>
  </si>
  <si>
    <t>３０，６００</t>
  </si>
  <si>
    <t>３５，８３０</t>
  </si>
  <si>
    <t>３　現年度分徴収方法別収納状況</t>
  </si>
  <si>
    <t>２　現年度分所得段階別保険料収納状況</t>
  </si>
  <si>
    <t>５　保険料減免の状況</t>
  </si>
  <si>
    <t>生計困難者</t>
  </si>
  <si>
    <t>60万円以下</t>
  </si>
  <si>
    <t>120万円以下</t>
  </si>
  <si>
    <t>（平成12年３月30日）</t>
  </si>
  <si>
    <t>（西宮市条例第50号）</t>
  </si>
  <si>
    <t>（趣旨）</t>
  </si>
  <si>
    <t>（介護認定審査会の委員の定数）</t>
  </si>
  <si>
    <t>（委員の報酬の額）</t>
  </si>
  <si>
    <t>（認定審査会の細則）</t>
  </si>
  <si>
    <t>（保険料率）</t>
  </si>
  <si>
    <t>⑨</t>
  </si>
  <si>
    <t>（普通徴収に係る納期等）</t>
  </si>
  <si>
    <t>（賦課期日後において第１号被保険者の資格取得、喪失等があった場合）</t>
  </si>
  <si>
    <t>（保険料の額の通知）</t>
  </si>
  <si>
    <t>（延滞金）</t>
  </si>
  <si>
    <t>（保険料の徴収猶予）</t>
  </si>
  <si>
    <t>（様式２）</t>
  </si>
  <si>
    <t>介護保険事業状況報告</t>
  </si>
  <si>
    <t>２．保険給付決定状況</t>
  </si>
  <si>
    <t>①総数</t>
  </si>
  <si>
    <t>ア　件数</t>
  </si>
  <si>
    <t>施設介護サービス</t>
  </si>
  <si>
    <t>食事提供費用（再掲）</t>
  </si>
  <si>
    <t>イ　単位数</t>
  </si>
  <si>
    <t>ウ　費用額</t>
  </si>
  <si>
    <t>エ　支給額</t>
  </si>
  <si>
    <t>（保険料の減免）</t>
  </si>
  <si>
    <t>（保険料に関する申告）</t>
  </si>
  <si>
    <t>（収入状況等の報告）</t>
  </si>
  <si>
    <t>（介護給付費準備基金）</t>
  </si>
  <si>
    <t>（委任）</t>
  </si>
  <si>
    <t>（過料）</t>
  </si>
  <si>
    <t>付　則</t>
  </si>
  <si>
    <t>（施行期日）</t>
  </si>
  <si>
    <t>（関係条例の廃止）</t>
  </si>
  <si>
    <t>（平成12年度における保険料の納期の特例）</t>
  </si>
  <si>
    <t>（平成13年度における各納期に納付すべき保険料の額の特例）</t>
  </si>
  <si>
    <t>（平成12年度及び平成13年度における賦課期日後における境界層該当者等になった場合の特例）</t>
  </si>
  <si>
    <t>要支援</t>
  </si>
  <si>
    <t>要介護１</t>
  </si>
  <si>
    <t>要介護２</t>
  </si>
  <si>
    <t>要介護３</t>
  </si>
  <si>
    <t>保険者名：</t>
  </si>
  <si>
    <t>保険者番号：</t>
  </si>
  <si>
    <t>２８２０４</t>
  </si>
  <si>
    <t>要支援</t>
  </si>
  <si>
    <t>要介護１</t>
  </si>
  <si>
    <t>要介護２</t>
  </si>
  <si>
    <t>要介護３</t>
  </si>
  <si>
    <t>要支援</t>
  </si>
  <si>
    <t>要介護１</t>
  </si>
  <si>
    <t>要介護２</t>
  </si>
  <si>
    <t>要介護３</t>
  </si>
  <si>
    <t>要支援</t>
  </si>
  <si>
    <t>要介護１</t>
  </si>
  <si>
    <t>要介護２</t>
  </si>
  <si>
    <t>要介護３</t>
  </si>
  <si>
    <t>（様式２の４）</t>
  </si>
  <si>
    <t>当年度中増（※１）</t>
  </si>
  <si>
    <t>当年度中減（※２）</t>
  </si>
  <si>
    <t>○西宮市介護保険条例</t>
  </si>
  <si>
    <t>イ</t>
  </si>
  <si>
    <t xml:space="preserve">月分の保険料の全額 </t>
  </si>
  <si>
    <t>損害の程度が５割以上のとき</t>
  </si>
  <si>
    <t>損害の程度が５割以上のとき</t>
  </si>
  <si>
    <t>(2)</t>
  </si>
  <si>
    <t>条例第10条第</t>
  </si>
  <si>
    <t>１項第１号に</t>
  </si>
  <si>
    <t>該当するとき</t>
  </si>
  <si>
    <t>１項第２号から</t>
  </si>
  <si>
    <t>第４号までの</t>
  </si>
  <si>
    <t>いずれかに該</t>
  </si>
  <si>
    <t>当するとき</t>
  </si>
  <si>
    <t>までのいずれかに該当するとき</t>
  </si>
  <si>
    <t>条例第10条第１項第２号から第４号まで</t>
  </si>
  <si>
    <t>に規定する事由のいずれかによって、平</t>
  </si>
  <si>
    <t>成12年４月以降３月以上引き続いて、生</t>
  </si>
  <si>
    <t>計を維持する者の公的年金以外の収入が</t>
  </si>
  <si>
    <t>なくなった場合又はこれに準ずる状況に</t>
  </si>
  <si>
    <t>至った場合で、当該公的年金の年額を前</t>
  </si>
  <si>
    <t>年の所得であるとして、条例付則第３条第</t>
  </si>
  <si>
    <t>１項の規定を適用したときにおいて、当該</t>
  </si>
  <si>
    <t>第１号被保険者が同条第１項第１号から</t>
  </si>
  <si>
    <t>第４号までのいずれかに該当するとき</t>
  </si>
  <si>
    <t>生計を維持する者の公的年金以外の収入</t>
  </si>
  <si>
    <t>がなくなり、又はこれに準ずる状況に至っ</t>
  </si>
  <si>
    <t>た最初の月（その月が平成12年３月以前</t>
  </si>
  <si>
    <t>のときは、同年４月）から平成13年３月ま</t>
  </si>
  <si>
    <t>での月数（６月を超えるときは６月）に、平</t>
  </si>
  <si>
    <t>成12年度分の保険料の額から、当該公的</t>
  </si>
  <si>
    <t>年金の年額を前年の所得であるとして条</t>
  </si>
  <si>
    <t>例付則第３条第１項を適用して得た保険</t>
  </si>
  <si>
    <t>料の額を控除した額を６で除して得た額を</t>
  </si>
  <si>
    <t xml:space="preserve">乗じて得た額 </t>
  </si>
  <si>
    <t>(3)</t>
  </si>
  <si>
    <t>１項第５号に</t>
  </si>
  <si>
    <t>政令第38条第１項第１号イ(1)に該当</t>
  </si>
  <si>
    <t>するとき</t>
  </si>
  <si>
    <t>当該年度分の保険料の２分の１に相当す</t>
  </si>
  <si>
    <t>る額</t>
  </si>
  <si>
    <t>法第63条に規定する施設に１月以上</t>
  </si>
  <si>
    <t>拘禁されているとき</t>
  </si>
  <si>
    <t>当該拘禁された日の属する月から当該拘</t>
  </si>
  <si>
    <t>禁を解かれた日の属する月の前月までの</t>
  </si>
  <si>
    <t>月数分の保険料の合計</t>
  </si>
  <si>
    <t>ウ</t>
  </si>
  <si>
    <t>生活保護法第６条に規定する被保護</t>
  </si>
  <si>
    <t>者となった場合で、保険料の滞納があ</t>
  </si>
  <si>
    <t>るとき</t>
  </si>
  <si>
    <t>当該保険料の滞納額のうち、市長が免除</t>
  </si>
  <si>
    <t>を相当と認めた額</t>
  </si>
  <si>
    <t>エ</t>
  </si>
  <si>
    <t>市長が必要と認める額</t>
  </si>
  <si>
    <t>その他上記の事由に類する事由があ</t>
  </si>
  <si>
    <t>(1)</t>
  </si>
  <si>
    <t>二以上の減免理由があるときは、減免の額の最も多い規定のみを適用する。</t>
  </si>
  <si>
    <t>床上浸水により家屋の壁の下部又は畳のみに損害を受けた場合は、この表の(1)の項アに規定する</t>
  </si>
  <si>
    <t>損害の程度が３割以上５割未満のときとみなし、家屋の１階の大部分について浸水を受け、かつ、内</t>
  </si>
  <si>
    <t>壁、外壁、建具等に損害を受けた場合又はこれを超える損害を受けた場合は、同項イに規定する損</t>
  </si>
  <si>
    <t>害の程度が５割以上のときとみなす。</t>
  </si>
  <si>
    <t>災害による損害の程度の認定は、消防署長その他官公署の長の証明する書類（火災にあっては現</t>
  </si>
  <si>
    <t>地調査）に基づき、市長が行う。</t>
  </si>
  <si>
    <t>損害の程度が３割以上５割未満のと</t>
  </si>
  <si>
    <t>き</t>
  </si>
  <si>
    <t>月分の保険料の10分の５に相当する額</t>
  </si>
  <si>
    <t>月分の保険料の全額</t>
  </si>
  <si>
    <t>次に掲げる額の合算額</t>
  </si>
  <si>
    <t>成13年４月以降３月以上引き続いて、生</t>
  </si>
  <si>
    <t>２項の規定を適用したときにおいて、当該</t>
  </si>
  <si>
    <t>第１号被保険者が同条第１号から第４号</t>
  </si>
  <si>
    <t>生計を維持する者の公的年金以外の</t>
  </si>
  <si>
    <t>収入がなくなり、又はこれに準ずる状</t>
  </si>
  <si>
    <t>況に至った最初の月（その月が平成</t>
  </si>
  <si>
    <t>13年３月以前のときは、同年４月）か</t>
  </si>
  <si>
    <t>ら平成13年９月までの月数に、平成</t>
  </si>
  <si>
    <t>13年度分の保険料額から、当該公的</t>
  </si>
  <si>
    <t>年金の年額を前年の所得であるとして</t>
  </si>
  <si>
    <t>条例付則第３条第２項を適用して算定</t>
  </si>
  <si>
    <t>した保険料額を控除した額を18で除し</t>
  </si>
  <si>
    <t>て得た額を乗じて得た額</t>
  </si>
  <si>
    <t>13年９月以前のときは、同年10月）か</t>
  </si>
  <si>
    <t>ら平成14年３月までの月数に、平成</t>
  </si>
  <si>
    <t>した保険料額を控除した額を９で除し</t>
  </si>
  <si>
    <t xml:space="preserve">て得た額を乗じて得た額 </t>
  </si>
  <si>
    <t>－</t>
  </si>
  <si>
    <t>当該該当するに至った日が、平成12年４月１日から同年10月31日までの間である場合　該当す</t>
  </si>
  <si>
    <t>るに至った令第38条第１項第１号から第４号までのいずれかに規定する者として支払うべき平成</t>
  </si>
  <si>
    <t>12年度通年保険料額</t>
  </si>
  <si>
    <t>当該該当するに至った日が、平成12年11月１日から平成13年３月31日までの間である場合　令</t>
  </si>
  <si>
    <t>第38条第１項第１号イ、ロ及びハ、第２号ロ、第３号ロ又は第４号ロに該当しなかったとした場合</t>
  </si>
  <si>
    <t>の平成12年度通年保険料額を６で除して得た額に平成12年10月から当該該当するに至った日</t>
  </si>
  <si>
    <t>が属する月の前月までの月数を乗じて得た額並びに該当するに至った令第38条第１項第１号か</t>
  </si>
  <si>
    <t>ら第４号までのいずれかに規定する者として支払うべき平成12年度通年保険料額を６で除して得</t>
  </si>
  <si>
    <t>当該該当するに至った日が、平成13年４月１日から同年９月30日までの間である場合　令第38</t>
  </si>
  <si>
    <t>条第１項第１号イ、ロ及びハ、第２号ロ、第３号ロ又は第４号ロに該当しなかったとした場合の平</t>
  </si>
  <si>
    <t>成13年度通年保険料額を18で除して得た額に平成13年４月から当該該当するに至った日が属</t>
  </si>
  <si>
    <t>する月の前月までの月数を乗じて得た額、該当するに至った令第38条第１項第１号から第４号ま</t>
  </si>
  <si>
    <t>でのいずれかに規定する者として支払うべき平成13年度通年保険料額を18で除して得た額に当</t>
  </si>
  <si>
    <t>当該該当するに至った日が、平成13年10月中である場合　令第38条第１項第１号イ、ロ及びハ、</t>
  </si>
  <si>
    <t>第２号ロ、第３号ロ又は第４号ロに該当しなかったとした場合の平成13年度通年保険料額を３で</t>
  </si>
  <si>
    <t>除して得た額並びに当該該当するに至った令第38条第１項第１号から第４号までのいずれかに</t>
  </si>
  <si>
    <t>規定する者として支払うべき平成13年度通年保険料額に３分の２を乗じて得た額の合算額</t>
  </si>
  <si>
    <t>当該該当するに至った日が、平成13年11月１日から平成14年３月31日までの間である場合　令</t>
  </si>
  <si>
    <t>の平成13年度通年保険料額を３で除して得た額、令第38条第１項第１号イ、ロ及びハ、第２号</t>
  </si>
  <si>
    <t>ロ、第３号ロ又は第４号ロに該当しなかったとした場合の平成13年度通年保険料額を９で除して</t>
  </si>
  <si>
    <t>得た額に平成13年10月から当該該当するに至った日が属する月の前月までの月数を乗じて得た</t>
  </si>
  <si>
    <t>額並びに該当するに至った令第38条第１項第１号から第４号までのい</t>
  </si>
  <si>
    <t>１</t>
  </si>
  <si>
    <t>２</t>
  </si>
  <si>
    <t>この条例は、平成15年４月１日から施行する。</t>
  </si>
  <si>
    <t>平成12年度から平成14年度までの各年度分の保険料率については、なお従前の例による。</t>
  </si>
  <si>
    <t>平成15年３月28日　規則67号［３］</t>
  </si>
  <si>
    <t>付則別表第１（付則第３条関係）</t>
  </si>
  <si>
    <t>付則別表第２（付則第４条関係）</t>
  </si>
  <si>
    <t>付　則（平成12年12月28日西宮市規則第37号［１］）</t>
  </si>
  <si>
    <t>付　則（平成13年10月30日西宮市規則第23号［２］）</t>
  </si>
  <si>
    <t>付　則（平成15年３月28日西宮市規則第67号［３］）</t>
  </si>
  <si>
    <t>別表第１（第７条関係）</t>
  </si>
  <si>
    <t>別表第２（第14条関係）</t>
  </si>
  <si>
    <t>［１］［２］［３］</t>
  </si>
  <si>
    <t>この規則における用語の意義は、法及び政令の例による。</t>
  </si>
  <si>
    <t>第３条</t>
  </si>
  <si>
    <t>政令第９条第１項に規定する合議体（以下「合議体」という。）の数は、40以内とする。［１］［３］</t>
  </si>
  <si>
    <t>３</t>
  </si>
  <si>
    <t>４</t>
  </si>
  <si>
    <t>５</t>
  </si>
  <si>
    <t>合議体を構成する委員の定数は、５人とする。</t>
  </si>
  <si>
    <t>合議体は、長が招集し、その会議の議長となる。</t>
  </si>
  <si>
    <t>長に事故があるときは、あらかじめその指名する委員が、その職務を代理する。</t>
  </si>
  <si>
    <t>第４条</t>
  </si>
  <si>
    <t>診断を受けるべき期日又は期間</t>
  </si>
  <si>
    <t>診断を受けるべき場所</t>
  </si>
  <si>
    <t>前３号に掲げるもののほか、市長が必要があると認める事項</t>
  </si>
  <si>
    <t>法第42条第２項に規定する特例居宅介護サービス費の額　同項に規定する基準の額</t>
  </si>
  <si>
    <t>法第47条第２項に規定する特例居宅介護サービス計画費の額　同項に規定する基準の額</t>
  </si>
  <si>
    <t>法第49条第２項に規定する特例施設介護サービス費の額　同項に規定する基準の額</t>
  </si>
  <si>
    <t>次の各号に掲げる介護給付の額は、当該各号に定める額とする。</t>
  </si>
  <si>
    <t>次の各号に掲げる予防給付の額は、当該各号に定める額とする。</t>
  </si>
  <si>
    <t>法第54条第２項に規定する特例居宅支援サービス費の額　同項に規定する基準の額</t>
  </si>
  <si>
    <t>法第59条第２項に規定する特例居宅支援サービス計画費の額　同項に規定する基準の額</t>
  </si>
  <si>
    <t>前項の給付割合は、次項の規定による申請のあった日の属する月から６月間適用する。［１］</t>
  </si>
  <si>
    <t>氏名、性別、生年月日及び住所並びに被保険者証の番号</t>
  </si>
  <si>
    <t>（利用限度額１０万円）</t>
  </si>
  <si>
    <t>（利用限度額２０万円）</t>
  </si>
  <si>
    <t>自己負担額上限（月額）</t>
  </si>
  <si>
    <t>単位：件・円</t>
  </si>
  <si>
    <t>単位：人・円</t>
  </si>
  <si>
    <t>第１号被保険者保険料</t>
  </si>
  <si>
    <t>第１号被保険者１人当り額</t>
  </si>
  <si>
    <t>第１号被保険者１人当り額は、決算額及び平成１４年度末残高を第１号被保険者数／年間平均（６９，１２０人）で割った額です。</t>
  </si>
  <si>
    <t>平成14年度末
残高</t>
  </si>
  <si>
    <t>平成１４年度／介護保険事業状況報告（年報）</t>
  </si>
  <si>
    <t>介護保険料※</t>
  </si>
  <si>
    <t>※歳入の介護保険料については、国の様式では保険料還付未済額をこの項目で報告することになっているため、９ページの決算状況の額と異なります。</t>
  </si>
  <si>
    <t>平成 9年10月 1日</t>
  </si>
  <si>
    <t>平成 9年12月17日</t>
  </si>
  <si>
    <t>平成10年 4月 1日</t>
  </si>
  <si>
    <t>平成11年 4月 1日</t>
  </si>
  <si>
    <t>平成11年10月 1日</t>
  </si>
  <si>
    <t>平成12年 2月10日</t>
  </si>
  <si>
    <t>平成12年 3月</t>
  </si>
  <si>
    <t>平成12年 4月 1日</t>
  </si>
  <si>
    <t>平成12年10月 1日</t>
  </si>
  <si>
    <t>平成13年10月 1日</t>
  </si>
  <si>
    <t>平成14年 1月 1日</t>
  </si>
  <si>
    <t>平成15年 2月24日</t>
  </si>
  <si>
    <t>平成15年 3月</t>
  </si>
  <si>
    <t>平成15年 3月25日</t>
  </si>
  <si>
    <t>７６０円／日</t>
  </si>
  <si>
    <t>Ｈ１２．０４～Ｈ１２．１２</t>
  </si>
  <si>
    <t>Ｈ１３．０１～</t>
  </si>
  <si>
    <t>高額介護
サービス費</t>
  </si>
  <si>
    <t>区　　分</t>
  </si>
  <si>
    <t>平成15年4月着工分より、代理受領委任払制度実施</t>
  </si>
  <si>
    <t>法第50条又は法第60条に規定する費用を負担することが困難である理由</t>
  </si>
  <si>
    <t>前２号に掲げるもののほか、市長が必要と認める事項</t>
  </si>
  <si>
    <t>条例第12条の規定による申告は、介護保険料申告書によって行わなければならない。</t>
  </si>
  <si>
    <t>条例第５条各号（第３号を除く。）に定める額は、前項の規定による端数処理前の額を用いて算定する。</t>
  </si>
  <si>
    <t>前項の規定により算定した額に100円未満の端数があるときは、第１項の規定の例による。</t>
  </si>
  <si>
    <t>法令、条例及びこの規則の規定による申請書その他の書類の様式は、市長が別に定める。</t>
  </si>
  <si>
    <t>１０．４円</t>
  </si>
  <si>
    <t>地域区分</t>
  </si>
  <si>
    <t>サービス種類</t>
  </si>
  <si>
    <t>単価</t>
  </si>
  <si>
    <t>介護保険事業費推計額／保険料基準額／第１期介護保険事業計画</t>
  </si>
  <si>
    <t>前各条に規定するもののほか、この規則の施行に関し必要な事項は、市長が別に定める。</t>
  </si>
  <si>
    <t>減免の額に10円未満の端数があるときは、これを切り上げるものとする。</t>
  </si>
  <si>
    <t>この規則は、平成12年４月１日から施行する。</t>
  </si>
  <si>
    <t>西宮市介護認定審査会条例施行規則（平成11年西宮市規則第24号）は、廃止する。</t>
  </si>
  <si>
    <t>区分</t>
  </si>
  <si>
    <t>適用範囲</t>
  </si>
  <si>
    <t xml:space="preserve">減免の額 </t>
  </si>
  <si>
    <t>ア</t>
  </si>
  <si>
    <t>損害の程度が３割以上５割未満のとき</t>
  </si>
  <si>
    <t>当該事由が生じた日の属する月分以後６</t>
  </si>
  <si>
    <t xml:space="preserve">月分の保険料の10分の５に相当する額 </t>
  </si>
  <si>
    <t>（平成12年３月31日）</t>
  </si>
  <si>
    <t>（西宮市規則第113号）</t>
  </si>
  <si>
    <t>沿　革</t>
  </si>
  <si>
    <t>平成12年12月28日　規則37号［１］</t>
  </si>
  <si>
    <t>平成13年10月30日　規則23号［２］</t>
  </si>
  <si>
    <t>（用語の意義）</t>
  </si>
  <si>
    <t>（認定審査会に係る合議体）</t>
  </si>
  <si>
    <t>（診断命令）</t>
  </si>
  <si>
    <t>（特例居宅介護サービス費等の額）</t>
  </si>
  <si>
    <t>（特例居宅支援サービス費等の額）</t>
  </si>
  <si>
    <t>：西宮市</t>
  </si>
  <si>
    <t>申請件数（当年度中）</t>
  </si>
  <si>
    <t>市町村民税世帯非課税者等</t>
  </si>
  <si>
    <t>認定件数（当年度中）</t>
  </si>
  <si>
    <t>認定者数（当年度末現在）</t>
  </si>
  <si>
    <t>老福受給者等</t>
  </si>
  <si>
    <t>減      額</t>
  </si>
  <si>
    <t>免      除</t>
  </si>
  <si>
    <t>認定者数 （当年度末現在）</t>
  </si>
  <si>
    <t>認定者数(当年度末現在)</t>
  </si>
  <si>
    <t>免　　　除</t>
  </si>
  <si>
    <t>保険者番号</t>
  </si>
  <si>
    <t>保険者名</t>
  </si>
  <si>
    <t>保険者名</t>
  </si>
  <si>
    <t>② 費用額</t>
  </si>
  <si>
    <t>③ 支給額</t>
  </si>
  <si>
    <t>介護保険事業状況報告</t>
  </si>
  <si>
    <t>保険者番号</t>
  </si>
  <si>
    <t>保険者名</t>
  </si>
  <si>
    <t>審査支払手数料</t>
  </si>
  <si>
    <t>その他</t>
  </si>
  <si>
    <t>保険者番号</t>
  </si>
  <si>
    <t>：２８２０４</t>
  </si>
  <si>
    <t>その他</t>
  </si>
  <si>
    <t>生活困難者に対する介護保険料減免開始</t>
  </si>
  <si>
    <t>増減数(Ｂ-Ａ)</t>
  </si>
  <si>
    <t>区　分</t>
  </si>
  <si>
    <t>サ　ー　ビ　ス　内　容</t>
  </si>
  <si>
    <t>老齢福祉年金受給者等</t>
  </si>
  <si>
    <t>市民税世帯非課税者等</t>
  </si>
  <si>
    <t>一般</t>
  </si>
  <si>
    <t>介護支援サービス計画費</t>
  </si>
  <si>
    <t>介護給付費準備基金残高</t>
  </si>
  <si>
    <t>居宅介護支援サービス計画費</t>
  </si>
  <si>
    <t>介護老人福祉施設</t>
  </si>
  <si>
    <t>介護老人保健施設</t>
  </si>
  <si>
    <t>介護療養型医療施設</t>
  </si>
  <si>
    <t>計</t>
  </si>
  <si>
    <t>要支援</t>
  </si>
  <si>
    <t>要介護１</t>
  </si>
  <si>
    <t>要介護２</t>
  </si>
  <si>
    <t>調整交付金</t>
  </si>
  <si>
    <t>財政安定化基金拠出金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</si>
  <si>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</si>
  <si>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</si>
  <si>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</si>
  <si>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</si>
  <si>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</si>
  <si>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</si>
  <si>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</si>
  <si>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</si>
  <si>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</si>
  <si>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</si>
  <si>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</si>
  <si>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</si>
  <si>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</si>
  <si>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</si>
  <si>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</si>
  <si>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</si>
  <si>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</si>
  <si>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</si>
  <si>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</si>
  <si>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</si>
  <si>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</si>
  <si>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</si>
  <si>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</si>
  <si>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</si>
  <si>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(4) 所得段階別第１号被保険者数（当年度末現在）</t>
  </si>
  <si>
    <t>所得段階</t>
  </si>
  <si>
    <t>標準割合</t>
  </si>
  <si>
    <t>標準月額保険料</t>
  </si>
  <si>
    <t>第１段階</t>
  </si>
  <si>
    <t>77人</t>
  </si>
  <si>
    <t>20合議体</t>
  </si>
  <si>
    <t>378回／年</t>
  </si>
  <si>
    <t>平成14年度</t>
  </si>
  <si>
    <t>平成15年度</t>
  </si>
  <si>
    <t>本来保険料額</t>
  </si>
  <si>
    <t>～平成17年度まで</t>
  </si>
  <si>
    <t>介護報酬の改定（厚生労働省告示第５０号他）</t>
  </si>
  <si>
    <t>西宮市介護保険条例改正</t>
  </si>
  <si>
    <t>（平成15年度～平成17年度における保険料率設定）</t>
  </si>
  <si>
    <t>平成15年３月25日　条例28号［１］</t>
  </si>
  <si>
    <t>　</t>
  </si>
  <si>
    <t>付　則（平成15年３月25日西宮市条例第28号［１］）</t>
  </si>
  <si>
    <t>第１条</t>
  </si>
  <si>
    <t>第２条</t>
  </si>
  <si>
    <t>第３条</t>
  </si>
  <si>
    <t>第４条</t>
  </si>
  <si>
    <t>委員の報酬の額は、日額23,000円とする。</t>
  </si>
  <si>
    <t>第５条</t>
  </si>
  <si>
    <t>第６条</t>
  </si>
  <si>
    <t>第７条</t>
  </si>
  <si>
    <t>第８条</t>
  </si>
  <si>
    <t>第９条</t>
  </si>
  <si>
    <t>第10条</t>
  </si>
  <si>
    <t>第11条</t>
  </si>
  <si>
    <t>第12条</t>
  </si>
  <si>
    <t>第13条</t>
  </si>
  <si>
    <t>第14条</t>
  </si>
  <si>
    <t>基金として積み立てる額は、次に掲げる額とする。</t>
  </si>
  <si>
    <t>第15条</t>
  </si>
  <si>
    <t>第16条</t>
  </si>
  <si>
    <t>基金は、次に掲げる経費の財源に充当する場合に限り、処分することができる。</t>
  </si>
  <si>
    <t>第17条</t>
  </si>
  <si>
    <t>第18条</t>
  </si>
  <si>
    <t>第19条</t>
  </si>
  <si>
    <t>第20条</t>
  </si>
  <si>
    <t>第21条</t>
  </si>
  <si>
    <t>第22条</t>
  </si>
  <si>
    <t>第23条</t>
  </si>
  <si>
    <t>第24条</t>
  </si>
  <si>
    <t>前４条の過料の額は、情状により、市長が定める。</t>
  </si>
  <si>
    <t>この条例は、平成12年４月１日から施行する。</t>
  </si>
  <si>
    <t>西宮市介護認定審査会条例（平成11年西宮市条例第５号）は、廃止する。</t>
  </si>
  <si>
    <t>削除［１］</t>
  </si>
  <si>
    <t>この条例は、介護保険法（平成９年法律第123号。以下「法」という。）その他の法令に定めるもの</t>
  </si>
  <si>
    <t>のほか、市が行う介護保険について必要な事項を定める。</t>
  </si>
  <si>
    <t>法第14条に規定する西宮市介護認定審査会（以下「認定審査会」という。）の委員の定数は、</t>
  </si>
  <si>
    <t>100人以内とする。［１］</t>
  </si>
  <si>
    <t>法その他の法令並びにこの条例及びこの条例に基づく規則に定めるもののほか、認定審査会の</t>
  </si>
  <si>
    <t>運営に関し必要な事項は、会長が認定審査会に諮って定める。</t>
  </si>
  <si>
    <t>平成15年度から平成17年度までの各年度における保険料率は、次の各号に掲げる第１号被保</t>
  </si>
  <si>
    <t>険者（法第９条第１号に規定する第１号被保険者をいう。以下同じ。）の区分に応じ、それぞれ当</t>
  </si>
  <si>
    <t>該各号に定める額とする。</t>
  </si>
  <si>
    <t>17,600円</t>
  </si>
  <si>
    <t>普通徴収（法第131条に規定する普通徴収をいう。以下同じ。）の方法によって徴収する保険料の</t>
  </si>
  <si>
    <t>納期（以下「納期」という。）は、次のとおりとする。ただし、納期限の日が日曜日又は銀行法施行</t>
  </si>
  <si>
    <t>令（昭和57年政令第40号）第５条第１項に規定する日に該当するときは、その翌日を納期限の日</t>
  </si>
  <si>
    <t>とする。</t>
  </si>
  <si>
    <t>(1)</t>
  </si>
  <si>
    <t>(2)</t>
  </si>
  <si>
    <t>(3)</t>
  </si>
  <si>
    <t>(4)</t>
  </si>
  <si>
    <t>(5)</t>
  </si>
  <si>
    <t>介護保険法施行令（平成10年政令第412号。以下「令」という。）第38条第１項第１号に掲げる者　</t>
  </si>
  <si>
    <t>令第38条第１項第２号に掲げる者　26,400円</t>
  </si>
  <si>
    <t>令第38条第１項第３号に掲げる者　35,200円</t>
  </si>
  <si>
    <t>令第38条第１項第４号に掲げる者　44,000円</t>
  </si>
  <si>
    <t>令第38条第１項第５号に掲げる者　52,800円</t>
  </si>
  <si>
    <t>６月１日から同月末日まで</t>
  </si>
  <si>
    <t>７月１日から同月末日まで</t>
  </si>
  <si>
    <t>８月１日から同月末日まで</t>
  </si>
  <si>
    <t>９月１日から同月末日まで</t>
  </si>
  <si>
    <t>10月１日から同月末日まで</t>
  </si>
  <si>
    <t>11月１日から同月末日まで</t>
  </si>
  <si>
    <t>12月１日から同月30日まで</t>
  </si>
  <si>
    <t>１月１日から同月末日まで</t>
  </si>
  <si>
    <t>２月１日から同月末日まで</t>
  </si>
  <si>
    <t>３月１日から同月末日まで</t>
  </si>
  <si>
    <t>第１期</t>
  </si>
  <si>
    <t>第２期</t>
  </si>
  <si>
    <t>第３期</t>
  </si>
  <si>
    <t>第４期</t>
  </si>
  <si>
    <t>第５期</t>
  </si>
  <si>
    <t>第６期</t>
  </si>
  <si>
    <t>第７期</t>
  </si>
  <si>
    <t>第８期</t>
  </si>
  <si>
    <t>第９期</t>
  </si>
  <si>
    <t>第10期</t>
  </si>
  <si>
    <t>２</t>
  </si>
  <si>
    <t>市長は、特別の事情がある場合において、前項に規定する納期により難いと認められるときは、</t>
  </si>
  <si>
    <t>同項の規定にかかわらず、納期を別に定めることができる。この場合において、市長は、当該第１</t>
  </si>
  <si>
    <t>号被保険者又は連帯納付義務者（法第132条第２項及び第３項の規定により保険料を連帯して</t>
  </si>
  <si>
    <t>納付する義務を負う者をいう。以下同じ。）に対し、その納期を通知しなければならない。</t>
  </si>
  <si>
    <t>３</t>
  </si>
  <si>
    <t>第１項に規定する各納期又は前項の規定により別に定める各納期における保険料の額は、当該</t>
  </si>
  <si>
    <t>年度分の保険料の額を納期の数で除して得た額とする。ただし、市長が特別な理由があると認</t>
  </si>
  <si>
    <t>めるときは、この限りでない。</t>
  </si>
  <si>
    <t>４</t>
  </si>
  <si>
    <t>次条の規定により保険料の額の算定を行ったときは、納期を定め、これを通知しなければならな</t>
  </si>
  <si>
    <t>い。</t>
  </si>
  <si>
    <t>保険料の賦課期日後に第１号被保険者の資格を取得した場合における当該第１号被保険者に</t>
  </si>
  <si>
    <t>係る保険料の額の算定は、当該第１号被保険者の資格を取得した日の属する月から月割をもっ</t>
  </si>
  <si>
    <t>て行う。</t>
  </si>
  <si>
    <t>保険料の賦課期日後に第１号被保険者の資格を喪失した場合における当該第１号被保険者に</t>
  </si>
  <si>
    <t>係る保険料の額の算定は、第１号被保険者の資格を喪失した日の属する月の前月まで月割を</t>
  </si>
  <si>
    <t>もって行う。</t>
  </si>
  <si>
    <t>保険料の賦課期日後に令第38条第１項第１号イ（同号に規定する老齢福祉年金の受給権を有す</t>
  </si>
  <si>
    <t>るに至った者及び(1)に係る者を除く。）、ロ及びハ、第２号ロ、第３号ロ又は第４号ロに該当するに</t>
  </si>
  <si>
    <t>至った第１号被保険者に係る保険料の額は、当該該当するに至った日の属する月の前月まで月</t>
  </si>
  <si>
    <t>割により算定した当該第１号被保険者に係る保険料の額と、当該該当するに至った日の属する</t>
  </si>
  <si>
    <t>月から令第38条第１項第１号から第４号までのいずれかに規定する者として月割により算定した</t>
  </si>
  <si>
    <t>保険料の額の合算額とする。</t>
  </si>
  <si>
    <t>市長は、保険料の額を決定したときは、速やかにこれを第１号被保険者又は連帯納付義務者（以</t>
  </si>
  <si>
    <t>下「納付義務者」という。）に通知しなければならない。その額を変更したときも、同様とする。</t>
  </si>
  <si>
    <t>納付義務者が納期限後にその保険料を納付する場合で、当該保険料の額が2,000円以上である</t>
  </si>
  <si>
    <t>ときは、当該保険料の額に、その納期限の翌日から納付の日までの期間に応じ、当該保険料の</t>
  </si>
  <si>
    <t>額（1,000円未満の端数があるときは、これを切り捨てる。）につき年10.95パーセントの割合をもっ</t>
  </si>
  <si>
    <t>て計算した金額に相当する延滞金額を加算して徴収することができる。ただし、延滞金額が10円</t>
  </si>
  <si>
    <t>未満であるときは、この限りでない。</t>
  </si>
  <si>
    <t>前項に規定する年当たりの割合は、閏〔じゅん〕年の日を含む期間についても、365日当たりの割</t>
  </si>
  <si>
    <t>合とする。</t>
  </si>
  <si>
    <t>市長は、第１号被保険者が次の各号のいずれかに該当することにより、その納付すべき保険料</t>
  </si>
  <si>
    <t>の全部又は一部を一時に納付することができないと認められる場合にあっては、納付義務者の申</t>
  </si>
  <si>
    <t>請により、その納付することができないと認められる金額を限度として、６月以内の期間を限って、</t>
  </si>
  <si>
    <t>その保険料の徴収を猶予することができる。</t>
  </si>
  <si>
    <t>その他市長が特に必要と認めるとき。</t>
  </si>
  <si>
    <t>第１号被保険者又はその属する世帯の生計を主として維持する者（以下この条において「生計を</t>
  </si>
  <si>
    <t>維持する者」という。）が、震災、風水害、火災その他これらに類する災害により、住宅、家財その</t>
  </si>
  <si>
    <t>他の財産について著しい損害を受けたとき。</t>
  </si>
  <si>
    <t>生計を維持する者が死亡したとき、又はその者が心身に重大な障害を受け、若しくは長期間入院</t>
  </si>
  <si>
    <t>したことにより、その者の収入が著しく減少したとき。</t>
  </si>
  <si>
    <t>生計を維持する者の収入が、事業又は業務の休廃止、事業における著しい損失、失業その他こ</t>
  </si>
  <si>
    <t>れらに類する理由により著しく減少したとき。</t>
  </si>
  <si>
    <t>生計を維持する者の収入が、干ばつ、冷害、凍霜害等による農作物の不作その他これらに類す</t>
  </si>
  <si>
    <t>る理由により著しく減少したとき。</t>
  </si>
  <si>
    <t>被保険者及びその生計を維持する者の氏名及び住所</t>
  </si>
  <si>
    <t>納期限及び保険料の額</t>
  </si>
  <si>
    <t>徴収猶予を必要とする理由</t>
  </si>
  <si>
    <t>前項の規定により保険料の徴収猶予を受けようとする者は、次に掲げる事項を記載した申請書に</t>
  </si>
  <si>
    <t>徴収猶予を必要とする理由を証明する書類を添付して、市長に提出しなければならない。</t>
  </si>
  <si>
    <t>市長は、第１号被保険者が前条第１項各号のいずれかに該当することにより、保険料の全額を負</t>
  </si>
  <si>
    <t>担することが困難であると認められる場合にあっては、納付義務者の申請により、保険料を減免</t>
  </si>
  <si>
    <t>することができる。</t>
  </si>
  <si>
    <t>前条第２項の規定は、保険料の減免について準用する。この場合において、同項中「徴収猶予」</t>
  </si>
  <si>
    <t>とあるのは「減免」と読み替えるものとする。</t>
  </si>
  <si>
    <t>前２項の規定により保険料の減免を受けた者は、当該保険料の減免の理由となった前条第１項</t>
  </si>
  <si>
    <t>各号の理由が消滅したときは、直ちにその旨を市長に申告しなければならない。</t>
  </si>
  <si>
    <t>第１号被保険者は、毎年度４月30日まで（保険料の賦課期日後に第１号被保険者の資格を取得</t>
  </si>
  <si>
    <t>した者にあっては、賦課期日の属する年の４月30日と当該資格を取得した日から14日を経過する</t>
  </si>
  <si>
    <t>日とのいずれか遅い日）に、当該第１号被保険者の所得の状況、その属する世帯の世帯員の市</t>
  </si>
  <si>
    <t>民税の課税の有無その他市長が必要と認める事項を記載した申告書を市長に提出しなければな</t>
  </si>
  <si>
    <t>らない。ただし、当該第１号被保険者及びその属する世帯の世帯員が次項各号のいずれかに該</t>
  </si>
  <si>
    <t>当する場合は、当該該当する者についての記載は、要しない。</t>
  </si>
  <si>
    <t>前項の規定にかかわらず、第１号被保険者及びその属する世帯員のすべてが次の各号のいず</t>
  </si>
  <si>
    <t>れかに該当する場合は、同項の申告書の提出を要しない。</t>
  </si>
  <si>
    <t>その者が令第38条第１項第１号に該当する者として公簿上確認できるとき。</t>
  </si>
  <si>
    <t>その者の前年中の所得につき地方税法（昭和25年法律第226号）第317条の２第１項に規定する</t>
  </si>
  <si>
    <t>申告書が市長に提出されているとき。</t>
  </si>
  <si>
    <t>その者が地方税法第317条の２第１項に規定する給与所得以外の所得を有しなかった者である</t>
  </si>
  <si>
    <t>場合には、同法第317条の６第１項に規定する給与支払報告書が市長に提出されているとき。</t>
  </si>
  <si>
    <t>その者が地方税法第317条の２第１項に規定する公的年金等に係る所得以外の所得を有しな</t>
  </si>
  <si>
    <t>かった者である場合には、同法第317条の６第３項に規定する公的年金等支払報告書が市長に</t>
  </si>
  <si>
    <t>提出されているとき。</t>
  </si>
  <si>
    <t>その者の前年の地方税法第292条第１項第13号に規定する合計所得金額が同法第314条の２</t>
  </si>
  <si>
    <t>第７項に規定する基礎控除額以下であるとき。</t>
  </si>
  <si>
    <t>市長は、法第203条に定めるもののほか、保険給付及び保険料に関して必要があると認めるとき</t>
  </si>
  <si>
    <t>は、被保険者の属する世帯の世帯員の収入の状況又は市民税の課税の有無について、当該被</t>
  </si>
  <si>
    <t>保険者、当該世帯員の雇用主、当該世帯員の取引先その他の関係人に報告を求め、又は官公</t>
  </si>
  <si>
    <t>署に対し、市の当該職員に必要な書類を閲覧させ、若しくはその内容を記録させることを求めるこ</t>
  </si>
  <si>
    <t>とができる。</t>
  </si>
  <si>
    <t>法に基づく介護保険給付の財源に不足を生じたときの財源に充てることを目的として、西宮市介</t>
  </si>
  <si>
    <t>護給付費準備基金（以下「基金」という。）を設置する。</t>
  </si>
  <si>
    <t>西宮市介護保険特別会計の歳入歳出決算上生じた剰余金から翌年度に繰越した歳出予算の財</t>
  </si>
  <si>
    <t>源に充てるべき金額を控除した額</t>
  </si>
  <si>
    <t>基金の運用から生ずる収益金の額</t>
  </si>
  <si>
    <t>前２号に掲げるもののほか、予算で定める額</t>
  </si>
  <si>
    <t>基金に属する現金は、金融機関への預金その他最も確実かつ有利な方法により保管するものと</t>
  </si>
  <si>
    <t>し、必要に応じ、最も確実かつ有利な有価証券に代えることができる。</t>
  </si>
  <si>
    <t>介護給付又は予防給付のための経費</t>
  </si>
  <si>
    <t>法第147条第２項第１号に規定する基金事業借入金の償還に要する費用</t>
  </si>
  <si>
    <t>市長は、財政上必要があると認めるときは、確実な繰戻しの方法、期間及び利率を定めて、基金</t>
  </si>
  <si>
    <t>に属する現金を歳計現金に繰り替えて運用することができる。</t>
  </si>
  <si>
    <t>法その他の法令及びこの条例に定めるもののほか、介護保険に関し必要な事項は、規則で定め</t>
  </si>
  <si>
    <t>る。</t>
  </si>
  <si>
    <t>第１号被保険者が法第12条第１項本文の規定による届出をしないとき（同条第２項の規定により</t>
  </si>
  <si>
    <t>当該第１号被保険者の属する世帯の世帯主から届出がなされたときを除く。）、又は虚偽の届出</t>
  </si>
  <si>
    <t>をしたときは、10万円以下の過料に処する。</t>
  </si>
  <si>
    <t>法第30条第１項後段、法第31条第１項後段、法第34条第１項後段、法第35条第６項後段、法第</t>
  </si>
  <si>
    <t>66条第１項若しくは第２項又は法第68条第１項の規定により被保険者証の提出を求められてこ</t>
  </si>
  <si>
    <t>れに応じない者は、10万円以下の過料に処する。</t>
  </si>
  <si>
    <t>被保険者、第１号被保険者の配偶者若しくは第１号被保険者の属する世帯の世帯主又はこれら</t>
  </si>
  <si>
    <t>であった者が、正当な理由なしに、法第202条第１項の規定により文書その他の物件の提出若し</t>
  </si>
  <si>
    <t>くは提示を命ぜられてこれに従わず、又は同項の規定による当該職員の質問に対して答弁せ</t>
  </si>
  <si>
    <t>ず、若しくは虚偽の答弁をしたときは、10万円以下の過料に処する。</t>
  </si>
  <si>
    <t>偽りその他不正の行為により保険料その他法の規定による徴収金（法第150条第１項に規定す</t>
  </si>
  <si>
    <t>る納付金及び法第157条第１項に規定する延滞金を除く。）の徴収を免れた者は、その徴収を免</t>
  </si>
  <si>
    <t>れた金額の５倍に相当する金額以下の過料に処する。</t>
  </si>
  <si>
    <t>前４条の過料を徴収する場合において発する納額告知書に指定すべき納期限は、その発行の日</t>
  </si>
  <si>
    <t>から起算して10日以上を経過した日とする。</t>
  </si>
  <si>
    <t>10月１日から同月末日まで</t>
  </si>
  <si>
    <t>11月１日から同月末日まで</t>
  </si>
  <si>
    <t>12月１日から同月30日まで</t>
  </si>
  <si>
    <t>１月１日から同月末日まで</t>
  </si>
  <si>
    <t>２月１日から同月末日まで</t>
  </si>
  <si>
    <t>３月１日から同月末日まで</t>
  </si>
  <si>
    <t>平成12年度における第６条第２項の規定の適用については、同項中「別に定めることができる」と</t>
  </si>
  <si>
    <t>あるのは「10月１日以後において別に定める時期とすることができる」とする。</t>
  </si>
  <si>
    <t>平成12年度の普通徴収に係る保険料の納期は、第６条第１項の規定にかかわらず、次のとおり</t>
  </si>
  <si>
    <t>平成13年10月から平成14年３月までの各納期に納付すべき保険料の額は、平成13年４月から</t>
  </si>
  <si>
    <t>同年９月までの各納期に納付すべき保険料の額に２を乗じて得た額とすることを基本とする。</t>
  </si>
  <si>
    <t>（平成12年度及び平成13年度における賦課期日後における第１号被保険者の資格取得、喪失等があった場</t>
  </si>
  <si>
    <t>合の特例）</t>
  </si>
  <si>
    <t>保険料の賦課期日後に第１号被保険者の資格を取得又は喪失した場合における当該第１号被</t>
  </si>
  <si>
    <t>保険者に係る保険料の額は、第７条第１項及び第２項の規定にかかわらず、平成12年度におい</t>
  </si>
  <si>
    <t>ては、平成12年度を通じて被保険者資格を有したとした場合の保険料の額（次条において「平成</t>
  </si>
  <si>
    <t>12年度通年保険料額」という。）を６で除して得た額に、平成12年10月から平成13年３月までの</t>
  </si>
  <si>
    <t>間において被保険者資格を有する月数（当該被保険者資格を取得した日が属する月を含み、当</t>
  </si>
  <si>
    <t>該被保険者資格を喪失した日が属する月を除く。以下この条において同じ。）を乗じて得た額と</t>
  </si>
  <si>
    <t xml:space="preserve">し、平成13年度においては、次の各号に掲げる額の合算額とする。
</t>
  </si>
  <si>
    <t>平成13年度を通じて被保険者資格を有したとした場合の保険料の額（以下「平成13年度通年保</t>
  </si>
  <si>
    <t>険料額」という。）を18で除して得た額に、平成13年４月から同年９月までの間において被保険者</t>
  </si>
  <si>
    <t>資格を有する月数を乗じて得た額</t>
  </si>
  <si>
    <t>平成13年度通年保険料額を９で除して得た額に、平成13年10月から平成14年３月までの間にお</t>
  </si>
  <si>
    <t>いて被保険者資格を有する月数を乗じて得た額</t>
  </si>
  <si>
    <t>るに至った者及び(1)に係る者を除く。以下この条において同じ。）、ロ及びハ、第２号ロ、第３号ロ</t>
  </si>
  <si>
    <t>又は第４号ロに該当するに至った第１号被保険者に係る保険料の額は、第７条第３項の規定に</t>
  </si>
  <si>
    <t>かかわらず、平成12年度及び平成13年度においては、次の各号に掲げる区分に応じ、それぞれ</t>
  </si>
  <si>
    <t>当該各号に定める額とする。</t>
  </si>
  <si>
    <t>四分の二</t>
  </si>
  <si>
    <t>第２段階</t>
  </si>
  <si>
    <t>四分の三</t>
  </si>
  <si>
    <t>第３段階</t>
  </si>
  <si>
    <t>四分の四</t>
  </si>
  <si>
    <t>第４段階</t>
  </si>
  <si>
    <t>四分の五</t>
  </si>
  <si>
    <t>第５段階</t>
  </si>
  <si>
    <t>四分の六</t>
  </si>
  <si>
    <t>：西宮市</t>
  </si>
  <si>
    <t>：２８２０４</t>
  </si>
  <si>
    <t>（様式１の２）</t>
  </si>
  <si>
    <t>１．一般状況（続き）</t>
  </si>
  <si>
    <t>(5) 標準負担減額認定（総数）</t>
  </si>
  <si>
    <t xml:space="preserve"> 申請件数（当年度中）</t>
  </si>
  <si>
    <t>市町村民税世帯非課税者等</t>
  </si>
  <si>
    <t>認定件数（当年度中）</t>
  </si>
  <si>
    <t>認定者数（当年度末現在）</t>
  </si>
  <si>
    <t>老福受給者等</t>
  </si>
  <si>
    <t>(6) 利用者負担減額・免除認定（総数）</t>
  </si>
  <si>
    <t>利用者負担</t>
  </si>
  <si>
    <t>申請件数（当年度中）</t>
  </si>
  <si>
    <t>減      額</t>
  </si>
  <si>
    <t>免      除</t>
  </si>
  <si>
    <t>(7) 介護老人福祉施設旧措置入所者に係る減額・免除認定（総数）</t>
  </si>
  <si>
    <t>特定標準負担</t>
  </si>
  <si>
    <t>認定者数 （当年度末現在）</t>
  </si>
  <si>
    <t>免　　　除</t>
  </si>
  <si>
    <t>（様式１の３）</t>
  </si>
  <si>
    <t>(8) 標準負担減額認定（再掲：第２号被保険者分）</t>
  </si>
  <si>
    <t>(9) 利用者負担減額・免除認定（再掲：第２号被保険者分）</t>
  </si>
  <si>
    <t>(10) 介護老人福祉施設旧措置入所者に係る減額・免除認定（再掲：第２号被保険者分）</t>
  </si>
  <si>
    <t>　利用者負担</t>
  </si>
  <si>
    <t>（様式１の４）</t>
  </si>
  <si>
    <t>(11) 要介護(要支援)認定者数（当年度末現在）</t>
  </si>
  <si>
    <t>要介護３</t>
  </si>
  <si>
    <t>要介護４</t>
  </si>
  <si>
    <t>要介護５</t>
  </si>
  <si>
    <t xml:space="preserve"> 第１号被保険者</t>
  </si>
  <si>
    <t>75歳以上</t>
  </si>
  <si>
    <t xml:space="preserve"> 第２号被保険者</t>
  </si>
  <si>
    <t>総　　数</t>
  </si>
  <si>
    <t>(12) 居宅介護(支援)サービス受給者数（当年度累計）</t>
  </si>
  <si>
    <t>第２号被保険者</t>
  </si>
  <si>
    <t>(13) 施設介護サービス受給者数（当年度累計）</t>
  </si>
  <si>
    <t>種　　　　類</t>
  </si>
  <si>
    <t>合　　　　計</t>
  </si>
  <si>
    <t>２．保険給付決定状況（続き）</t>
  </si>
  <si>
    <t>（様式２の５）</t>
  </si>
  <si>
    <t>⑤ 高額介護(居宅支援)サービス費</t>
  </si>
  <si>
    <t>ア 老齢福祉年金受給者等</t>
  </si>
  <si>
    <t>世　帯　合　算</t>
  </si>
  <si>
    <t>そ　の　他</t>
  </si>
  <si>
    <t>件　　　数</t>
  </si>
  <si>
    <t>支　給　額</t>
  </si>
  <si>
    <t>イ 市町村民税世帯非課税者等</t>
  </si>
  <si>
    <t>ウ ア及びイ以外</t>
  </si>
  <si>
    <t>エ 合計</t>
  </si>
  <si>
    <t>（様式２の６）</t>
  </si>
  <si>
    <t>該当なし</t>
  </si>
  <si>
    <t>(2) 市町村特別給付（当年度累計）</t>
  </si>
  <si>
    <t>① 件数</t>
  </si>
  <si>
    <t xml:space="preserve"> 寝具乾燥サービス</t>
  </si>
  <si>
    <t xml:space="preserve"> 移送サービス</t>
  </si>
  <si>
    <t xml:space="preserve"> 配食サービス</t>
  </si>
  <si>
    <t xml:space="preserve"> 訪問入浴サービス</t>
  </si>
  <si>
    <t xml:space="preserve"> おむつの支給</t>
  </si>
  <si>
    <t xml:space="preserve"> その他</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</si>
  <si>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</si>
  <si>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</si>
  <si>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</si>
  <si>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</si>
  <si>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</si>
  <si>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</si>
  <si>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</si>
  <si>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</si>
  <si>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</si>
  <si>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</si>
  <si>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</si>
  <si>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</si>
  <si>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</si>
  <si>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</si>
  <si>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４．保険給付支払状況</t>
  </si>
  <si>
    <t>支払義務額累計</t>
  </si>
  <si>
    <t>未払額</t>
  </si>
  <si>
    <t>介護サービス等諸費</t>
  </si>
  <si>
    <t>支援サービス等諸費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</si>
  <si>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</si>
  <si>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</si>
  <si>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</si>
  <si>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</si>
  <si>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</si>
  <si>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</si>
  <si>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</si>
  <si>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</si>
  <si>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</si>
  <si>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</si>
  <si>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</si>
  <si>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</si>
  <si>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</si>
  <si>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</si>
  <si>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</si>
  <si>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</si>
  <si>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</si>
  <si>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</si>
  <si>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市町村特別給付費</t>
  </si>
  <si>
    <t>国庫支出金</t>
  </si>
  <si>
    <t>介護給付費負担金</t>
  </si>
  <si>
    <t>事務費交付金</t>
  </si>
  <si>
    <t>相互財政安定化事業負担金</t>
  </si>
  <si>
    <t>支払基金交付金</t>
  </si>
  <si>
    <t>保健福祉事業費</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</si>
  <si>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</si>
  <si>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</si>
  <si>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</si>
  <si>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</si>
  <si>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</si>
  <si>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</si>
  <si>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</si>
  <si>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</si>
  <si>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</si>
  <si>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</si>
  <si>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</si>
  <si>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</si>
  <si>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</si>
  <si>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</si>
  <si>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</si>
  <si>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</si>
  <si>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</si>
  <si>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</si>
  <si>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</si>
  <si>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円滑導入基金繰入金</t>
  </si>
  <si>
    <t>介護サービス事業勘定繰入金</t>
  </si>
  <si>
    <t>繰越金</t>
  </si>
  <si>
    <t>市町村債</t>
  </si>
  <si>
    <t>財政安定化基金貸付金</t>
  </si>
  <si>
    <t>諸収入</t>
  </si>
  <si>
    <t>歳入歳出差引残額</t>
  </si>
  <si>
    <t>円</t>
  </si>
  <si>
    <t>　うち基金繰入額</t>
  </si>
  <si>
    <t>介護給付費準備基金保有額</t>
  </si>
  <si>
    <t>（様式４の２）</t>
  </si>
  <si>
    <t>５．介護保険特別会計経理状況（続き）</t>
  </si>
  <si>
    <t>(2) 介護サービス事業勘定</t>
  </si>
  <si>
    <t>サービス</t>
  </si>
  <si>
    <t>介護給付費収入</t>
  </si>
  <si>
    <t>収入</t>
  </si>
  <si>
    <t>予防給付費収入</t>
  </si>
  <si>
    <t>事業費</t>
  </si>
  <si>
    <t>居宅サービス事業費</t>
  </si>
  <si>
    <t>自己負担金収入</t>
  </si>
  <si>
    <t>施設介護サービス事業費</t>
  </si>
  <si>
    <t>居宅介護支援事業費</t>
  </si>
  <si>
    <t>分担金</t>
  </si>
  <si>
    <t>施設整備費</t>
  </si>
  <si>
    <t>公債費</t>
  </si>
  <si>
    <t>都道府県支出金</t>
  </si>
  <si>
    <t>（２）介護給付・予防給付　（当年度累計）</t>
  </si>
  <si>
    <t>た額に当該該当するに至った日が属する月から平成13年３月までの月数を乗じて得た額の合算</t>
  </si>
  <si>
    <t>額</t>
  </si>
  <si>
    <t>該該当するに至った日が属する月から平成13年９月までの月数を乗じて得た額並びに該当する</t>
  </si>
  <si>
    <t>に至った令第38条第１項第１号から第４号までのいずれかに規定する者として支払うべき平成13</t>
  </si>
  <si>
    <t>年度通年保険料額に３分の２を乗じて得た額の合算額</t>
  </si>
  <si>
    <t>ずれかに規定する者として支払うべき平成13年度通年保険料額を９で除して得た額に当該該当</t>
  </si>
  <si>
    <t>するに至った日が属する月から平成14年３月までの月数を乗じて得た額の合算額</t>
  </si>
  <si>
    <t>②第２号被保険者分（再掲）</t>
  </si>
  <si>
    <t>（４）総数（再掲：介護給付・予防給付の特例分）　（当年度累計）</t>
  </si>
  <si>
    <t>保険事業勘定繰出金</t>
  </si>
  <si>
    <t>保険事業勘定繰入金</t>
  </si>
  <si>
    <t>諸費</t>
  </si>
  <si>
    <t>市町村債</t>
  </si>
  <si>
    <t>（居宅介護サービス費の額の特例等）</t>
  </si>
  <si>
    <t>［１］</t>
  </si>
  <si>
    <t>（条例第12条の規定による申告）</t>
  </si>
  <si>
    <t>（保険料基準額の算定）</t>
  </si>
  <si>
    <t>（納期の分割に係る端数処理）</t>
  </si>
  <si>
    <t>（賦課期日後において第１号被保険者の資格取得、喪失等があった場合の端数処理）</t>
  </si>
  <si>
    <t>（保険料の過誤納金の取扱い）</t>
  </si>
  <si>
    <t>（様式）</t>
  </si>
  <si>
    <t>（施行細目の委任）</t>
  </si>
  <si>
    <t>（平成12年度における保険料の額の端数処理の特例）</t>
  </si>
  <si>
    <t>（平成12年度における保険料の減免の特例）</t>
  </si>
  <si>
    <t>（平成13年度における保険料の減免の特例）</t>
  </si>
  <si>
    <t>（関係規則の廃止）</t>
  </si>
  <si>
    <t>備考</t>
  </si>
  <si>
    <t>［１］［２］</t>
  </si>
  <si>
    <t>還付
未済額
（別掲）</t>
  </si>
  <si>
    <t>不納
欠損額</t>
  </si>
  <si>
    <t>減免額
(別掲)</t>
  </si>
  <si>
    <t>平成１４年度／介護保険事業状況報告（年報）</t>
  </si>
  <si>
    <t>刑務所等
施設収監</t>
  </si>
  <si>
    <t>災害等</t>
  </si>
  <si>
    <t>失業等</t>
  </si>
  <si>
    <t>老齢福祉
年金受給者</t>
  </si>
  <si>
    <t>海外
滞在者</t>
  </si>
  <si>
    <t>１件当り
給付額</t>
  </si>
  <si>
    <t>要介護
認定者
１人当り
給付額</t>
  </si>
  <si>
    <t>第１号
被保険者
１人当り
給付額</t>
  </si>
  <si>
    <t>要介護
認定者
１人当り
件数／月</t>
  </si>
  <si>
    <t>支払済額累計</t>
  </si>
  <si>
    <t>徴収金等
累計</t>
  </si>
  <si>
    <t>戻入
未済額
累計</t>
  </si>
  <si>
    <t>１件当り
給付額</t>
  </si>
  <si>
    <t>　この規則は、公布の日から施行し、平成13年10月１日から適用する。</t>
  </si>
  <si>
    <t>○西宮市介護保険施行規則</t>
  </si>
  <si>
    <t>（様式２の２）</t>
  </si>
  <si>
    <t>居宅介護（支援）サービス</t>
  </si>
  <si>
    <t>訪問通所サービス</t>
  </si>
  <si>
    <t>通所介護</t>
  </si>
  <si>
    <t>通所リハビリテーション</t>
  </si>
  <si>
    <t>短期入所療養介護（老健）</t>
  </si>
  <si>
    <t>短期入所療養介護（医療）</t>
  </si>
  <si>
    <t>居宅介護支援</t>
  </si>
  <si>
    <t>食事提供費用（日数）</t>
  </si>
  <si>
    <t>２．保険給付決定状況（続き）</t>
  </si>
  <si>
    <t>（３）総数（再掲：介護給付・予防給付の特例分）　（当年度累計）</t>
  </si>
  <si>
    <t>（１）介護給付・予防給付　（当年度累計）</t>
  </si>
  <si>
    <t>（様式２の３）</t>
  </si>
  <si>
    <t>（介護保険料等徴収職員証）</t>
  </si>
  <si>
    <t>西宮市／介護保険事業概要</t>
  </si>
  <si>
    <t>西宮市　健康福祉局　長寿社会部</t>
  </si>
  <si>
    <t>介護保険課／介護認定課</t>
  </si>
  <si>
    <t>《　目　次　》</t>
  </si>
  <si>
    <t>Ⅰ</t>
  </si>
  <si>
    <t>Ⅱ</t>
  </si>
  <si>
    <t>Ⅲ</t>
  </si>
  <si>
    <t>Ⅳ</t>
  </si>
  <si>
    <t>Ⅴ</t>
  </si>
  <si>
    <t>Ⅵ</t>
  </si>
  <si>
    <t>Ⅶ</t>
  </si>
  <si>
    <t>西宮市介護保険条例・規則</t>
  </si>
  <si>
    <t>介護保険制度の沿革</t>
  </si>
  <si>
    <t>事務体制</t>
  </si>
  <si>
    <t>被保険者等の状況</t>
  </si>
  <si>
    <t>要介護（支援）認定の状況</t>
  </si>
  <si>
    <t>介護サービス費の状況</t>
  </si>
  <si>
    <t>保険料の状況</t>
  </si>
  <si>
    <t>介護保険特別会計決算の状況</t>
  </si>
  <si>
    <t>ページ</t>
  </si>
  <si>
    <t>・・・・・・・・・・・・・・・・・・・・・・・・・・・</t>
  </si>
  <si>
    <t>　急速な高齢化の進展に伴う寝たきりや痴呆の高齢者の急増、核家族化による家庭介護の問題などから、高齢者介護の問題は、老後の最大の不安要因となっている一方、高齢者介護サービスは老人福祉と老人保健の二つの異なる制度のもとで提供されており、総合的、効率的なサービス利用が出来ない状況にある。</t>
  </si>
  <si>
    <t>[　特別徴収と普通徴収の併徴者6,798人あり。　]</t>
  </si>
  <si>
    <t>調定額</t>
  </si>
  <si>
    <t>収入済額</t>
  </si>
  <si>
    <t>未収額</t>
  </si>
  <si>
    <t>不納欠損額</t>
  </si>
  <si>
    <t>　給付と負担の関係が明確な社会保険方式によりこれらの両制度を再編成し、また国民の共同連帯の理念に基づき、社会全体で介護を支える新しい仕組みとして「介護保険制度」が創設された。</t>
  </si>
  <si>
    <t>1　経緯</t>
  </si>
  <si>
    <t>平成 8年 6月10日</t>
  </si>
  <si>
    <t>老人保健福祉審議会</t>
  </si>
  <si>
    <t>「介護保険制度案大綱」について答申</t>
  </si>
  <si>
    <t>「介護保険関連三法案」提出（継続審議に）</t>
  </si>
  <si>
    <t>平成 8年11月29日</t>
  </si>
  <si>
    <t>介護保険課（１３人）及び介護認定課（１８人）設置</t>
  </si>
  <si>
    <t>介護報酬の決定（厚生省告示第１９号他）</t>
  </si>
  <si>
    <t>高齢者保健福祉計画及び介護保険事業計画策定</t>
  </si>
  <si>
    <t>介護保険制度スタート</t>
  </si>
  <si>
    <t>西宮市介護保険条例及び施行規則施行</t>
  </si>
  <si>
    <t>２８２０４</t>
  </si>
  <si>
    <t>介護保険料の徴収開始</t>
  </si>
  <si>
    <t>（平成13年9月まで保険料半額徴収）</t>
  </si>
  <si>
    <t>国</t>
  </si>
  <si>
    <t>西宮市</t>
  </si>
  <si>
    <t>（平成13年10月から満額徴収）</t>
  </si>
  <si>
    <t>（平成１４年度実績）</t>
  </si>
  <si>
    <t>（平成15年4月1日現在）</t>
  </si>
  <si>
    <t>被保険者の資格管理に関すること。</t>
  </si>
  <si>
    <t>被保険者証の交付及び回収に関すること。</t>
  </si>
  <si>
    <t>保険料の賦課及び徴収に関すること。</t>
  </si>
  <si>
    <t>保険給付に関すること。</t>
  </si>
  <si>
    <t>県、国民健康保険団体連合会その他関係機関との連絡調整に関すること。</t>
  </si>
  <si>
    <t>保険料率算定に関すること。</t>
  </si>
  <si>
    <t>国、県負担金その他補助金、支払基金交付金に関すること。</t>
  </si>
  <si>
    <t>財政安定化基金に関すること。</t>
  </si>
  <si>
    <t>高齢者の低所得利用者対策事業に関すること。</t>
  </si>
  <si>
    <t>介護保険事業計画の作成及び施策の調整に関すること。</t>
  </si>
  <si>
    <t>介護保険の相談に関すること。</t>
  </si>
  <si>
    <t>介護認定の申請受付に関すること。</t>
  </si>
  <si>
    <t>介護認定の不服申立ての受付に関すること。</t>
  </si>
  <si>
    <t>介護認定調査に関すること。</t>
  </si>
  <si>
    <t>主治医意見書の作成依頼に関すること。</t>
  </si>
  <si>
    <t>受給者管理に関すること。</t>
  </si>
  <si>
    <t>西宮市介護認定審査会に関すること。</t>
  </si>
  <si>
    <t>自己作成ケアプランの受付及び助言に関すること。</t>
  </si>
  <si>
    <t>介護支援システムに関すること。</t>
  </si>
  <si>
    <t>介護保険制度の広報及び啓発に関すること。</t>
  </si>
  <si>
    <t>介護サービス評価調整会議に関すること。</t>
  </si>
  <si>
    <t>在宅介護支援センター及び訪問看護ステーションとの連携に関すること。</t>
  </si>
  <si>
    <t>県、国民健康保険団体連合会その他関係機関との連絡調整に関すること。</t>
  </si>
  <si>
    <t>平成14年3月末(A)</t>
  </si>
  <si>
    <t>平成15年3月末(B)</t>
  </si>
  <si>
    <t>２　要介護認定者／平成15年3月末</t>
  </si>
  <si>
    <t>３　認定審査会の状況／平成15年3月末</t>
  </si>
  <si>
    <t>（平成１４年度）</t>
  </si>
  <si>
    <t>（平成１４年度）</t>
  </si>
  <si>
    <t>（平成１４年度）</t>
  </si>
  <si>
    <t>４　滞納繰越分収納状況</t>
  </si>
  <si>
    <t>法定減免</t>
  </si>
  <si>
    <t>市独自減免</t>
  </si>
  <si>
    <t>合計
（法定減免・
市独自減免）</t>
  </si>
  <si>
    <t>西宮市外国人等
高齢者特別
給付金受給者</t>
  </si>
  <si>
    <t>国特別対策　保険料３／４軽減</t>
  </si>
  <si>
    <t>国特別対策　保険料１／４軽減</t>
  </si>
  <si>
    <t>基準額</t>
  </si>
  <si>
    <t>基準額×0.5</t>
  </si>
  <si>
    <t>基準額×1.5</t>
  </si>
  <si>
    <t>基準額×1.25</t>
  </si>
  <si>
    <t>基準額×0.75</t>
  </si>
  <si>
    <t>３　介護サービス受給者／平成15年3月審査分</t>
  </si>
  <si>
    <t>O=L/H</t>
  </si>
  <si>
    <t>O=L/I</t>
  </si>
  <si>
    <t>訪問通所サービス及び短期入所サービスの支給限度額の一本化</t>
  </si>
  <si>
    <t>１　組織図</t>
  </si>
  <si>
    <t>健康福祉局</t>
  </si>
  <si>
    <t>長寿社会部</t>
  </si>
  <si>
    <t>介護保険課</t>
  </si>
  <si>
    <t>管理係</t>
  </si>
  <si>
    <t>資格賦課係</t>
  </si>
  <si>
    <t>給付係</t>
  </si>
  <si>
    <t>収納係</t>
  </si>
  <si>
    <t>人</t>
  </si>
  <si>
    <t>（うち嘱託2人）</t>
  </si>
  <si>
    <t>介護認定課</t>
  </si>
  <si>
    <t>事務係</t>
  </si>
  <si>
    <t>認定第１係</t>
  </si>
  <si>
    <t>認定第２係</t>
  </si>
  <si>
    <t>（うち嘱託8人）</t>
  </si>
  <si>
    <t>２　事務分掌</t>
  </si>
  <si>
    <t>（１）介護保険課</t>
  </si>
  <si>
    <t>①</t>
  </si>
  <si>
    <t>②</t>
  </si>
  <si>
    <t>③</t>
  </si>
  <si>
    <t>④</t>
  </si>
  <si>
    <t>⑤</t>
  </si>
  <si>
    <t>⑥</t>
  </si>
  <si>
    <t>⑦</t>
  </si>
  <si>
    <t>⑧</t>
  </si>
  <si>
    <t>⑨</t>
  </si>
  <si>
    <t>⑩</t>
  </si>
  <si>
    <t>⑪</t>
  </si>
  <si>
    <t>（２）介護認定課</t>
  </si>
  <si>
    <t>⑫</t>
  </si>
  <si>
    <t>⑬</t>
  </si>
  <si>
    <t>１　第１号被保険者の状況</t>
  </si>
  <si>
    <t>介護療養型医療施設</t>
  </si>
  <si>
    <t>人口</t>
  </si>
  <si>
    <t>第１号被保険者</t>
  </si>
  <si>
    <t>第１号被保険者</t>
  </si>
  <si>
    <t>65歳～75歳未満</t>
  </si>
  <si>
    <t>75歳以上</t>
  </si>
  <si>
    <t>住所地特例者</t>
  </si>
  <si>
    <t>高齢化率</t>
  </si>
  <si>
    <t>増減率(B/A)</t>
  </si>
  <si>
    <t>（構成比）</t>
  </si>
  <si>
    <t>単位：人</t>
  </si>
  <si>
    <t>第２号被保険者</t>
  </si>
  <si>
    <t>計</t>
  </si>
  <si>
    <t>構成比</t>
  </si>
  <si>
    <t>要支援</t>
  </si>
  <si>
    <t>要介護１</t>
  </si>
  <si>
    <t>要介護２</t>
  </si>
  <si>
    <t>要介護３</t>
  </si>
  <si>
    <t>要介護４</t>
  </si>
  <si>
    <t>要介護５</t>
  </si>
  <si>
    <t>居宅サービス受給者</t>
  </si>
  <si>
    <t>施設サービス受給者</t>
  </si>
  <si>
    <t>介護老人福祉施設</t>
  </si>
  <si>
    <t>政令第38条第１項第１号イ(2)又はハ</t>
  </si>
  <si>
    <t>に該当し、かつ、保険料の賦課期日</t>
  </si>
  <si>
    <t>（当該賦課期日後に第１号被保険者</t>
  </si>
  <si>
    <t>の資格を取得した場合は、当該資格を</t>
  </si>
  <si>
    <t>取得した日をいう。以下この部におい</t>
  </si>
  <si>
    <t>て同じ。）現在に属する世帯のすべて</t>
  </si>
  <si>
    <t>の世帯員の当該賦課期日の属する年</t>
  </si>
  <si>
    <t>の前年の収入金額（その年において</t>
  </si>
  <si>
    <t>収入すべき金額をいう。以下この部に</t>
  </si>
  <si>
    <t>おいて同じ。）の合計額が60万円（世</t>
  </si>
  <si>
    <t>帯員の数が３以上である場合は、60</t>
  </si>
  <si>
    <t>万円に、当該世帯員の数から２を減じ</t>
  </si>
  <si>
    <t>た数に17万5,000円を乗じた額を加算</t>
  </si>
  <si>
    <t>して得た額）以下である場合であっ</t>
  </si>
  <si>
    <t>き。ただし、保険料の賦課期日の属す</t>
  </si>
  <si>
    <t>る年度分の市町村民税が課されてい</t>
  </si>
  <si>
    <t>る者と生計を共にする場合又は当該</t>
  </si>
  <si>
    <t>市町村民税が課されている者の扶養</t>
  </si>
  <si>
    <t>を受けている場合を除く。</t>
  </si>
  <si>
    <t>て、資産などを活用してもなお生活が</t>
  </si>
  <si>
    <t>困窮している状態にあると認めると</t>
  </si>
  <si>
    <t>当該年度分の保険料のうち平成13年10</t>
  </si>
  <si>
    <t>月から平成14年３月までの期間に係る保</t>
  </si>
  <si>
    <t>険料の２分の１に相当する額</t>
  </si>
  <si>
    <t>政令第38条第１項第１号ロに規定す</t>
  </si>
  <si>
    <t>る被保護者となった場合で、保険料の</t>
  </si>
  <si>
    <t>滞納があるとき</t>
  </si>
  <si>
    <t>オ</t>
  </si>
  <si>
    <t>政令第38条第１項第２号に該当し、か</t>
  </si>
  <si>
    <t>つ、保険料の賦課期日現在に属する</t>
  </si>
  <si>
    <t>世帯のすべての世帯員の当該賦課期</t>
  </si>
  <si>
    <t>日の属する年の前年の収入金額の合</t>
  </si>
  <si>
    <t>計額が60万円（世帯員の数が３以上</t>
  </si>
  <si>
    <t>である場合は、60万円に、当該世帯</t>
  </si>
  <si>
    <t>員の数から２を減じた数に17万5,000</t>
  </si>
  <si>
    <t>円を乗じた額を加算して得た額）以下</t>
  </si>
  <si>
    <t>である場合であって、資産などを活用</t>
  </si>
  <si>
    <t>してもなお生活が困窮している状態に</t>
  </si>
  <si>
    <t>あると認めるとき。ただし、保険料の賦</t>
  </si>
  <si>
    <t>課期日の属する年度分の市町村民税</t>
  </si>
  <si>
    <t>が課されている者と生計を共にする場</t>
  </si>
  <si>
    <t>合又は当該市町村民税が課されてい</t>
  </si>
  <si>
    <t>る者の扶養を受けている場合を除く。</t>
  </si>
  <si>
    <t>険料の３分の２に相当する額</t>
  </si>
  <si>
    <t>カ</t>
  </si>
  <si>
    <t>険料の３分の１に相当する額</t>
  </si>
  <si>
    <t>計額が120万円（世帯員の数が３以上</t>
  </si>
  <si>
    <t>である場合は、120万円に、当該世帯</t>
  </si>
  <si>
    <t>員の数から２を減じた数に35万円を乗</t>
  </si>
  <si>
    <t>じた額を加算して得た額）以下である</t>
  </si>
  <si>
    <t>場合であって、資産などを活用しても</t>
  </si>
  <si>
    <t>なお生活が困窮している状態にあると</t>
  </si>
  <si>
    <t>認めるとき。ただし、保険料の賦課期</t>
  </si>
  <si>
    <t>日の属する年度分の市町村民税が課</t>
  </si>
  <si>
    <t>されている者と生計を共にする場合又</t>
  </si>
  <si>
    <t>は当該市町村民税が課されている者</t>
  </si>
  <si>
    <t xml:space="preserve">の扶養を受けている場合を除く。　 </t>
  </si>
  <si>
    <t>キ</t>
  </si>
  <si>
    <t>市長が必要と認める額</t>
  </si>
  <si>
    <t>１</t>
  </si>
  <si>
    <t>２</t>
  </si>
  <si>
    <t>この規則は、公布の日から施行する。ただし、第７条第３項の改正規定は、平成13年１月６日から施</t>
  </si>
  <si>
    <t>行する。</t>
  </si>
  <si>
    <t>改正後の第７条第２項の規定は平成12年９月25日から、改正後の付則別表第１、付則別表第２及び</t>
  </si>
  <si>
    <t>別表第２の規定は同年10月１日から適用する。</t>
  </si>
  <si>
    <t>この規則は、平成15年４月１日から施行する。</t>
  </si>
  <si>
    <t>改正後の別表第２の規定は、平成15年度分からの保険料の減免について適用し、平成14年度分ま</t>
  </si>
  <si>
    <t>での保険料の減免については、なお従前の例による。</t>
  </si>
  <si>
    <t>区分</t>
  </si>
  <si>
    <t>損害の程度が３割以上５割未満のとき　</t>
  </si>
  <si>
    <t>100分の95</t>
  </si>
  <si>
    <t>省令第83条第１項第１号又は省令第97条第１項第１号に規定す</t>
  </si>
  <si>
    <t>る特別の事情</t>
  </si>
  <si>
    <t>100分の100</t>
  </si>
  <si>
    <t>損害の程度が５割以上のとき</t>
  </si>
  <si>
    <t>省令第83条第１項第２号、第３号及び第４号又は省令第97条第１</t>
  </si>
  <si>
    <t>項第２号、第３号及び第４号に規定する特別の事情</t>
  </si>
  <si>
    <t>(4)</t>
  </si>
  <si>
    <t>(5)</t>
  </si>
  <si>
    <t>二以上の特別の事情があるときは、給付割合の最も高い規定のみを適用する。</t>
  </si>
  <si>
    <t>この表は、法第48条第２項第２号に規定する標準負担額については、適用しない。</t>
  </si>
  <si>
    <t>床上浸水により家屋の壁の下部又は畳のみに損害を受けた場合は、この表の１の項に規定する損</t>
  </si>
  <si>
    <t>害の程度が３割以上５割未満のときとみなし、家屋の１階の大部分について浸水を受け、かつ、内</t>
  </si>
  <si>
    <t>壁、外壁、建具等に損害を受けた場合又はこれを超える損害を受けた場合は、同項に規定する損害</t>
  </si>
  <si>
    <t>の程度が５割以上のときとみなす。</t>
  </si>
  <si>
    <t>この表の２の項に規定する特別の事情は、条例第11条第１項の規定により当該年度分の保険料の</t>
  </si>
  <si>
    <t>減免を受けていることとする。</t>
  </si>
  <si>
    <t>イ</t>
  </si>
  <si>
    <t>(2)</t>
  </si>
  <si>
    <t>に規定する事由のいずれかによって、当</t>
  </si>
  <si>
    <t>該年度の最初の月以降３月以上引き続い</t>
  </si>
  <si>
    <t>て、生計を維持する者の公的年金以外の</t>
  </si>
  <si>
    <t>収入がなくなった場合又はこれに準ずる</t>
  </si>
  <si>
    <t>状況に至った場合で、当該公的年金の年</t>
  </si>
  <si>
    <t>額を前年の所得であるとして、条例第５条</t>
  </si>
  <si>
    <t>の規定を適用したときにおいて、当該第１</t>
  </si>
  <si>
    <t>号被保険者が同条第１号から第４号まで</t>
  </si>
  <si>
    <t>のいずれかに該当するとき</t>
  </si>
  <si>
    <t>た最初の月（その月が当該年度の最初の</t>
  </si>
  <si>
    <t>月前のときは、当該年度の最初の月）か</t>
  </si>
  <si>
    <t>ら当該年度の最後の月までの月数に、当</t>
  </si>
  <si>
    <t>該年度分の保険料の額から、当該公的年</t>
  </si>
  <si>
    <t>金の年額を前年の所得であるとして条例</t>
  </si>
  <si>
    <t>第５条を適用して得た保険料の額を控除</t>
  </si>
  <si>
    <t>した額を12で除して得た額を乗じて得た額</t>
  </si>
  <si>
    <t>(3)</t>
  </si>
  <si>
    <t>ア</t>
  </si>
  <si>
    <t>イ</t>
  </si>
  <si>
    <t>帯員の数が２以上である場合は、60</t>
  </si>
  <si>
    <t>万円に、当該世帯員の数から１を減じ</t>
  </si>
  <si>
    <t>当該年度分の保険料の３分の２に相当す</t>
  </si>
  <si>
    <t>計額が60万円（世帯員の数が２以上</t>
  </si>
  <si>
    <t>員の数から１を減じた数に17万5,000</t>
  </si>
  <si>
    <t>当該年度分の保険料の３分の１に相当す</t>
  </si>
  <si>
    <t>計額が120万円（世帯員の数が２以上</t>
  </si>
  <si>
    <t>員の数から１を減じた数に35万円を乗</t>
  </si>
  <si>
    <t>の扶養を受けている場合を除く。</t>
  </si>
  <si>
    <t>この規則は、介護保険法施行法（平成９年法律第124号）、介護保険法施行令（平成10年政令第</t>
  </si>
  <si>
    <t>412号。以下「政令」という。）及び介護保険法施行規則（平成11年厚生省令第36号。以下「省</t>
  </si>
  <si>
    <t>令」という。）に定めるもののほか、介護保険法（平成９年法律第123号。以下「法」という。）及び</t>
  </si>
  <si>
    <t>西宮市介護保険条例（平成11年西宮市条例第50号。以下「条例」という。）の施行について必要</t>
  </si>
  <si>
    <t>な事項を定める。</t>
  </si>
  <si>
    <t>政令及び前２項に定めるもののほか、合議体の運営に関し必要な事項は、認定審査会の会長が</t>
  </si>
  <si>
    <t>認定審査会に諮って定める。</t>
  </si>
  <si>
    <t>法第27条第６項ただし書（法第28条第４項、第29条第２項、第30条第２項、第31条第２項又は第</t>
  </si>
  <si>
    <t>32条第２項（法第33条第４項又は第34条第２項において準用する場合を含む。）において準用す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</si>
</sst>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s>
  <fonts count="21">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12"/>
      <name val="ＭＳ Ｐゴシック"/>
      <family val="3"/>
    </font>
    <font>
      <sz val="9"/>
      <name val="ＭＳ ゴシック"/>
      <family val="3"/>
    </font>
    <font>
      <sz val="8"/>
      <name val="ＭＳ ゴシック"/>
      <family val="3"/>
    </font>
    <font>
      <sz val="7"/>
      <name val="ＭＳ ゴシック"/>
      <family val="3"/>
    </font>
    <font>
      <b/>
      <sz val="14"/>
      <name val="ＭＳ Ｐゴシック"/>
      <family val="3"/>
    </font>
    <font>
      <b/>
      <sz val="12"/>
      <name val="ＭＳ ゴシック"/>
      <family val="3"/>
    </font>
  </fonts>
  <fills count="6">
    <fill>
      <patternFill/>
    </fill>
    <fill>
      <patternFill patternType="gray125"/>
    </fill>
    <fill>
      <patternFill patternType="solid">
        <fgColor indexed="65"/>
        <bgColor indexed="64"/>
      </patternFill>
    </fill>
    <fill>
      <patternFill patternType="solid">
        <fgColor indexed="51"/>
        <bgColor indexed="64"/>
      </patternFill>
    </fill>
    <fill>
      <patternFill patternType="solid">
        <fgColor indexed="49"/>
        <bgColor indexed="64"/>
      </patternFill>
    </fill>
    <fill>
      <patternFill patternType="solid">
        <fgColor indexed="46"/>
        <bgColor indexed="64"/>
      </patternFill>
    </fill>
  </fills>
  <borders count="1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color indexed="63"/>
      </bottom>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thin"/>
      <top style="thin"/>
      <bottom>
        <color indexed="63"/>
      </bottom>
    </border>
    <border>
      <left>
        <color indexed="63"/>
      </left>
      <right style="medium"/>
      <top>
        <color indexed="63"/>
      </top>
      <bottom style="thin"/>
    </border>
    <border>
      <left style="thin"/>
      <right style="medium"/>
      <top>
        <color indexed="63"/>
      </top>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style="thin"/>
      <top style="thin"/>
      <bottom>
        <color indexed="63"/>
      </bottom>
    </border>
    <border>
      <left style="thin"/>
      <right style="thin"/>
      <top style="thin"/>
      <bottom style="medium"/>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style="thin"/>
      <top style="medium"/>
      <bottom style="thin"/>
    </border>
    <border>
      <left style="thin"/>
      <right style="thin"/>
      <top style="medium"/>
      <bottom>
        <color indexed="63"/>
      </bottom>
    </border>
    <border>
      <left>
        <color indexed="63"/>
      </left>
      <right style="medium"/>
      <top>
        <color indexed="63"/>
      </top>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medium"/>
      <bottom style="medium"/>
    </border>
    <border>
      <left style="thin"/>
      <right style="medium"/>
      <top style="medium"/>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color indexed="63"/>
      </top>
      <bottom style="medium"/>
    </border>
    <border>
      <left>
        <color indexed="63"/>
      </left>
      <right style="thin"/>
      <top>
        <color indexed="63"/>
      </top>
      <bottom style="medium"/>
    </border>
    <border>
      <left style="medium"/>
      <right>
        <color indexed="63"/>
      </right>
      <top style="thin"/>
      <bottom style="thin"/>
    </border>
    <border>
      <left style="medium"/>
      <right style="thin"/>
      <top style="medium"/>
      <bottom>
        <color indexed="63"/>
      </bottom>
    </border>
    <border>
      <left>
        <color indexed="63"/>
      </left>
      <right style="medium"/>
      <top style="thin"/>
      <bottom>
        <color indexed="63"/>
      </bottom>
    </border>
    <border>
      <left style="thin"/>
      <right>
        <color indexed="63"/>
      </right>
      <top style="medium"/>
      <bottom style="medium"/>
    </border>
    <border>
      <left>
        <color indexed="63"/>
      </left>
      <right style="thin"/>
      <top style="thin"/>
      <bottom style="medium"/>
    </border>
    <border>
      <left>
        <color indexed="63"/>
      </left>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color indexed="63"/>
      </bottom>
    </border>
    <border>
      <left style="medium"/>
      <right style="thin"/>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style="thin"/>
      <top style="thin"/>
      <bottom style="mediu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style="thin"/>
      <right style="medium"/>
      <top style="double"/>
      <bottom>
        <color indexed="63"/>
      </bottom>
    </border>
    <border>
      <left>
        <color indexed="63"/>
      </left>
      <right style="medium"/>
      <top style="thin"/>
      <bottom style="double"/>
    </border>
    <border>
      <left>
        <color indexed="63"/>
      </left>
      <right style="medium"/>
      <top style="double"/>
      <bottom>
        <color indexed="63"/>
      </bottom>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6" fillId="0" borderId="0" applyNumberFormat="0" applyFill="0" applyBorder="0" applyAlignment="0" applyProtection="0"/>
  </cellStyleXfs>
  <cellXfs count="96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horizontal="left" indent="1"/>
    </xf>
    <xf numFmtId="0" fontId="3" fillId="0" borderId="24"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176" fontId="4" fillId="0" borderId="0" xfId="0" applyNumberFormat="1" applyFont="1" applyAlignment="1" applyProtection="1">
      <alignment/>
      <protection locked="0"/>
    </xf>
    <xf numFmtId="0" fontId="4" fillId="0" borderId="25" xfId="0" applyFont="1" applyBorder="1" applyAlignment="1" applyProtection="1">
      <alignment shrinkToFit="1"/>
      <protection locked="0"/>
    </xf>
    <xf numFmtId="0" fontId="4" fillId="0" borderId="26"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3" fillId="0" borderId="0" xfId="0" applyFont="1" applyAlignment="1" applyProtection="1">
      <alignment/>
      <protection locked="0"/>
    </xf>
    <xf numFmtId="0" fontId="9" fillId="0" borderId="0" xfId="21" applyFont="1" applyAlignment="1" applyProtection="1">
      <alignment vertical="center"/>
      <protection locked="0"/>
    </xf>
    <xf numFmtId="0" fontId="10" fillId="0" borderId="0" xfId="21" applyFont="1" applyAlignment="1" applyProtection="1">
      <alignment vertical="center"/>
      <protection locked="0"/>
    </xf>
    <xf numFmtId="0" fontId="11" fillId="0" borderId="0" xfId="21" applyFont="1" applyBorder="1" applyAlignment="1" applyProtection="1">
      <alignment vertical="center"/>
      <protection locked="0"/>
    </xf>
    <xf numFmtId="0" fontId="10" fillId="0" borderId="0" xfId="21" applyFont="1" applyBorder="1" applyAlignment="1" applyProtection="1">
      <alignment vertical="center"/>
      <protection locked="0"/>
    </xf>
    <xf numFmtId="57" fontId="11" fillId="0" borderId="0" xfId="21" applyNumberFormat="1" applyFont="1" applyBorder="1" applyAlignment="1" applyProtection="1">
      <alignment horizontal="centerContinuous" vertical="center"/>
      <protection locked="0"/>
    </xf>
    <xf numFmtId="0" fontId="11" fillId="0" borderId="0" xfId="21" applyFont="1" applyBorder="1" applyAlignment="1" applyProtection="1">
      <alignment horizontal="centerContinuous" vertical="center"/>
      <protection locked="0"/>
    </xf>
    <xf numFmtId="0" fontId="12" fillId="0" borderId="0" xfId="21" applyFont="1" applyAlignment="1" applyProtection="1">
      <alignment horizontal="centerContinuous" vertical="center"/>
      <protection locked="0"/>
    </xf>
    <xf numFmtId="0" fontId="13" fillId="0" borderId="0" xfId="21" applyFont="1" applyAlignment="1" applyProtection="1">
      <alignment horizontal="centerContinuous" vertical="center"/>
      <protection locked="0"/>
    </xf>
    <xf numFmtId="0" fontId="10" fillId="0" borderId="0" xfId="21" applyFont="1" applyAlignment="1" applyProtection="1">
      <alignment horizontal="centerContinuous" vertical="center"/>
      <protection locked="0"/>
    </xf>
    <xf numFmtId="0" fontId="11" fillId="0" borderId="0" xfId="21" applyFont="1" applyAlignment="1" applyProtection="1">
      <alignment horizontal="centerContinuous" vertical="center"/>
      <protection locked="0"/>
    </xf>
    <xf numFmtId="0" fontId="11" fillId="0" borderId="0" xfId="21" applyFont="1" applyAlignment="1" applyProtection="1">
      <alignment vertical="center"/>
      <protection locked="0"/>
    </xf>
    <xf numFmtId="0" fontId="10" fillId="0" borderId="10" xfId="21" applyFont="1" applyBorder="1" applyAlignment="1" applyProtection="1">
      <alignment vertical="center"/>
      <protection locked="0"/>
    </xf>
    <xf numFmtId="0" fontId="10" fillId="0" borderId="0" xfId="21" applyFont="1" applyAlignment="1" applyProtection="1">
      <alignment vertical="center" wrapText="1"/>
      <protection locked="0"/>
    </xf>
    <xf numFmtId="0" fontId="10" fillId="0" borderId="27" xfId="21" applyFont="1" applyBorder="1" applyAlignment="1" applyProtection="1">
      <alignment horizontal="centerContinuous" vertical="center"/>
      <protection locked="0"/>
    </xf>
    <xf numFmtId="0" fontId="14" fillId="0" borderId="0" xfId="21" applyFont="1" applyAlignment="1" applyProtection="1">
      <alignment vertical="center"/>
      <protection locked="0"/>
    </xf>
    <xf numFmtId="0" fontId="9" fillId="0" borderId="0" xfId="21" applyFont="1" applyAlignment="1" applyProtection="1">
      <alignment horizontal="centerContinuous" vertical="center"/>
      <protection locked="0"/>
    </xf>
    <xf numFmtId="0" fontId="14" fillId="0" borderId="0" xfId="21" applyFont="1" applyBorder="1" applyAlignment="1" applyProtection="1">
      <alignment vertical="center"/>
      <protection locked="0"/>
    </xf>
    <xf numFmtId="0" fontId="14" fillId="0" borderId="0" xfId="21" applyFont="1" applyBorder="1" applyAlignment="1" applyProtection="1">
      <alignment horizontal="centerContinuous" vertical="center"/>
      <protection locked="0"/>
    </xf>
    <xf numFmtId="0" fontId="15" fillId="0" borderId="0" xfId="0" applyFont="1" applyAlignment="1" applyProtection="1">
      <alignment/>
      <protection locked="0"/>
    </xf>
    <xf numFmtId="0" fontId="3" fillId="0" borderId="0" xfId="0" applyFont="1" applyAlignment="1" applyProtection="1">
      <alignment vertical="center"/>
      <protection locked="0"/>
    </xf>
    <xf numFmtId="0" fontId="14" fillId="0" borderId="0" xfId="21" applyFont="1" applyProtection="1">
      <alignment/>
      <protection locked="0"/>
    </xf>
    <xf numFmtId="0" fontId="14" fillId="0" borderId="0" xfId="21" applyFont="1" applyBorder="1" applyProtection="1">
      <alignment/>
      <protection locked="0"/>
    </xf>
    <xf numFmtId="0" fontId="11" fillId="0" borderId="10" xfId="21" applyFont="1" applyBorder="1" applyAlignment="1" applyProtection="1">
      <alignment horizontal="distributed" vertical="center"/>
      <protection locked="0"/>
    </xf>
    <xf numFmtId="0" fontId="11" fillId="0" borderId="10" xfId="21" applyFont="1" applyBorder="1" applyAlignment="1" applyProtection="1">
      <alignment vertical="center"/>
      <protection locked="0"/>
    </xf>
    <xf numFmtId="0" fontId="11" fillId="0" borderId="28" xfId="21" applyFont="1" applyBorder="1" applyAlignment="1" applyProtection="1">
      <alignment horizontal="center" vertical="center"/>
      <protection locked="0"/>
    </xf>
    <xf numFmtId="0" fontId="11" fillId="0" borderId="21" xfId="21" applyFont="1" applyBorder="1" applyAlignment="1" applyProtection="1">
      <alignment horizontal="center" vertical="center"/>
      <protection locked="0"/>
    </xf>
    <xf numFmtId="0" fontId="11" fillId="0" borderId="29" xfId="21" applyFont="1" applyBorder="1" applyAlignment="1" applyProtection="1">
      <alignment horizontal="center" vertical="center"/>
      <protection locked="0"/>
    </xf>
    <xf numFmtId="0" fontId="11" fillId="0" borderId="29" xfId="21" applyFont="1" applyBorder="1" applyAlignment="1" applyProtection="1">
      <alignment vertical="center"/>
      <protection locked="0"/>
    </xf>
    <xf numFmtId="0" fontId="11" fillId="0" borderId="30" xfId="21" applyFont="1" applyBorder="1" applyAlignment="1" applyProtection="1">
      <alignment horizontal="center" vertical="center" wrapText="1"/>
      <protection locked="0"/>
    </xf>
    <xf numFmtId="0" fontId="11" fillId="0" borderId="31" xfId="21" applyFont="1" applyBorder="1" applyAlignment="1" applyProtection="1">
      <alignment horizontal="center" vertical="center" wrapText="1"/>
      <protection locked="0"/>
    </xf>
    <xf numFmtId="0" fontId="11" fillId="0" borderId="32" xfId="21" applyFont="1" applyBorder="1" applyAlignment="1" applyProtection="1">
      <alignment horizontal="center" vertical="center" wrapText="1"/>
      <protection locked="0"/>
    </xf>
    <xf numFmtId="0" fontId="11" fillId="0" borderId="33" xfId="21" applyFont="1" applyBorder="1" applyAlignment="1" applyProtection="1">
      <alignment horizontal="center" vertical="center"/>
      <protection locked="0"/>
    </xf>
    <xf numFmtId="0" fontId="11" fillId="0" borderId="0" xfId="21" applyFont="1" applyBorder="1" applyAlignment="1" applyProtection="1">
      <alignment horizontal="center" vertical="center"/>
      <protection locked="0"/>
    </xf>
    <xf numFmtId="176" fontId="11" fillId="0" borderId="34" xfId="21" applyNumberFormat="1" applyFont="1" applyBorder="1" applyAlignment="1" applyProtection="1">
      <alignment vertical="center"/>
      <protection/>
    </xf>
    <xf numFmtId="0" fontId="11" fillId="0" borderId="34" xfId="21" applyFont="1" applyBorder="1" applyAlignment="1" applyProtection="1">
      <alignment horizontal="center" vertical="center"/>
      <protection locked="0"/>
    </xf>
    <xf numFmtId="176" fontId="9" fillId="0" borderId="35" xfId="21" applyNumberFormat="1" applyFont="1" applyBorder="1" applyAlignment="1" applyProtection="1">
      <alignment vertical="center"/>
      <protection/>
    </xf>
    <xf numFmtId="0" fontId="9" fillId="0" borderId="0" xfId="21" applyFont="1" applyBorder="1" applyAlignment="1" applyProtection="1">
      <alignment vertical="center"/>
      <protection locked="0"/>
    </xf>
    <xf numFmtId="0" fontId="11" fillId="0" borderId="36" xfId="21" applyFont="1" applyBorder="1" applyAlignment="1" applyProtection="1">
      <alignment horizontal="center" vertical="center" wrapText="1"/>
      <protection locked="0"/>
    </xf>
    <xf numFmtId="0" fontId="11" fillId="0" borderId="30" xfId="21" applyFont="1" applyBorder="1" applyAlignment="1" applyProtection="1">
      <alignment horizontal="centerContinuous" vertical="center" wrapText="1"/>
      <protection locked="0"/>
    </xf>
    <xf numFmtId="0" fontId="11" fillId="0" borderId="31" xfId="21" applyFont="1" applyBorder="1" applyAlignment="1" applyProtection="1">
      <alignment horizontal="centerContinuous" vertical="center" wrapText="1"/>
      <protection locked="0"/>
    </xf>
    <xf numFmtId="0" fontId="11" fillId="0" borderId="32" xfId="21" applyFont="1" applyBorder="1" applyAlignment="1" applyProtection="1">
      <alignment horizontal="centerContinuous" vertical="center" wrapText="1"/>
      <protection locked="0"/>
    </xf>
    <xf numFmtId="0" fontId="11" fillId="0" borderId="27" xfId="21" applyFont="1" applyBorder="1" applyAlignment="1" applyProtection="1">
      <alignment horizontal="centerContinuous" vertical="center" wrapText="1"/>
      <protection locked="0"/>
    </xf>
    <xf numFmtId="0" fontId="14" fillId="0" borderId="30" xfId="21" applyFont="1" applyBorder="1" applyAlignment="1" applyProtection="1">
      <alignment horizontal="centerContinuous" vertical="center"/>
      <protection locked="0"/>
    </xf>
    <xf numFmtId="0" fontId="11" fillId="0" borderId="37" xfId="21" applyFont="1" applyBorder="1" applyAlignment="1" applyProtection="1">
      <alignment horizontal="center" vertical="center"/>
      <protection locked="0"/>
    </xf>
    <xf numFmtId="0" fontId="11" fillId="0" borderId="11" xfId="21" applyFont="1" applyBorder="1" applyAlignment="1" applyProtection="1">
      <alignment horizontal="centerContinuous" vertical="center"/>
      <protection locked="0"/>
    </xf>
    <xf numFmtId="0" fontId="11" fillId="0" borderId="38" xfId="21" applyFont="1" applyBorder="1" applyAlignment="1" applyProtection="1">
      <alignment horizontal="centerContinuous" vertical="center"/>
      <protection locked="0"/>
    </xf>
    <xf numFmtId="0" fontId="11" fillId="0" borderId="39" xfId="21" applyFont="1" applyBorder="1" applyAlignment="1" applyProtection="1">
      <alignment horizontal="centerContinuous" vertical="center"/>
      <protection locked="0"/>
    </xf>
    <xf numFmtId="0" fontId="11" fillId="0" borderId="40" xfId="21" applyFont="1" applyBorder="1" applyAlignment="1" applyProtection="1">
      <alignment horizontal="center" vertical="center"/>
      <protection locked="0"/>
    </xf>
    <xf numFmtId="0" fontId="14" fillId="0" borderId="10" xfId="21" applyFont="1" applyBorder="1" applyProtection="1">
      <alignment/>
      <protection locked="0"/>
    </xf>
    <xf numFmtId="0" fontId="14" fillId="0" borderId="38" xfId="21" applyFont="1" applyBorder="1" applyProtection="1">
      <alignment/>
      <protection locked="0"/>
    </xf>
    <xf numFmtId="0" fontId="14" fillId="0" borderId="28" xfId="21" applyFont="1" applyBorder="1" applyAlignment="1" applyProtection="1">
      <alignment horizontal="centerContinuous" vertical="center"/>
      <protection locked="0"/>
    </xf>
    <xf numFmtId="0" fontId="14" fillId="0" borderId="31" xfId="21" applyFont="1" applyBorder="1" applyAlignment="1" applyProtection="1">
      <alignment horizontal="centerContinuous" vertical="center"/>
      <protection locked="0"/>
    </xf>
    <xf numFmtId="0" fontId="16" fillId="0" borderId="41" xfId="21" applyFont="1" applyBorder="1" applyAlignment="1" applyProtection="1">
      <alignment vertical="center"/>
      <protection locked="0"/>
    </xf>
    <xf numFmtId="0" fontId="14" fillId="0" borderId="7" xfId="21" applyFont="1" applyBorder="1" applyAlignment="1" applyProtection="1">
      <alignment horizontal="centerContinuous" vertical="center"/>
      <protection locked="0"/>
    </xf>
    <xf numFmtId="176" fontId="9" fillId="0" borderId="42" xfId="21" applyNumberFormat="1" applyFont="1" applyBorder="1" applyAlignment="1" applyProtection="1">
      <alignment vertical="center"/>
      <protection/>
    </xf>
    <xf numFmtId="0" fontId="16" fillId="0" borderId="43" xfId="21" applyFont="1" applyBorder="1" applyAlignment="1" applyProtection="1">
      <alignment vertical="center"/>
      <protection locked="0"/>
    </xf>
    <xf numFmtId="0" fontId="16" fillId="0" borderId="29" xfId="21" applyFont="1" applyBorder="1" applyAlignment="1" applyProtection="1">
      <alignment vertical="center"/>
      <protection locked="0"/>
    </xf>
    <xf numFmtId="0" fontId="14" fillId="0" borderId="10" xfId="21" applyFont="1" applyBorder="1" applyAlignment="1" applyProtection="1">
      <alignment vertical="center"/>
      <protection locked="0"/>
    </xf>
    <xf numFmtId="0" fontId="14" fillId="0" borderId="10" xfId="21" applyFont="1" applyBorder="1" applyAlignment="1" applyProtection="1">
      <alignment horizontal="centerContinuous" vertical="center"/>
      <protection locked="0"/>
    </xf>
    <xf numFmtId="0" fontId="14" fillId="0" borderId="7" xfId="21" applyFont="1" applyBorder="1" applyAlignment="1" applyProtection="1">
      <alignment vertical="center"/>
      <protection locked="0"/>
    </xf>
    <xf numFmtId="0" fontId="14" fillId="0" borderId="43" xfId="21" applyFont="1" applyBorder="1" applyAlignment="1" applyProtection="1">
      <alignment vertical="center"/>
      <protection locked="0"/>
    </xf>
    <xf numFmtId="0" fontId="14" fillId="0" borderId="29" xfId="21" applyFont="1" applyBorder="1" applyAlignment="1" applyProtection="1">
      <alignment vertical="center"/>
      <protection locked="0"/>
    </xf>
    <xf numFmtId="0" fontId="16" fillId="0" borderId="21" xfId="21" applyFont="1" applyBorder="1" applyAlignment="1" applyProtection="1">
      <alignment vertical="center"/>
      <protection locked="0"/>
    </xf>
    <xf numFmtId="0" fontId="14" fillId="0" borderId="17" xfId="21" applyFont="1" applyBorder="1" applyAlignment="1" applyProtection="1">
      <alignment vertical="center"/>
      <protection locked="0"/>
    </xf>
    <xf numFmtId="0" fontId="14" fillId="0" borderId="17" xfId="21" applyFont="1" applyBorder="1" applyAlignment="1" applyProtection="1">
      <alignment horizontal="centerContinuous" vertical="center"/>
      <protection locked="0"/>
    </xf>
    <xf numFmtId="176" fontId="9" fillId="0" borderId="44" xfId="21" applyNumberFormat="1" applyFont="1" applyBorder="1" applyAlignment="1" applyProtection="1">
      <alignment vertical="center"/>
      <protection/>
    </xf>
    <xf numFmtId="0" fontId="14" fillId="0" borderId="28" xfId="21" applyFont="1" applyBorder="1" applyAlignment="1" applyProtection="1">
      <alignment vertical="center"/>
      <protection locked="0"/>
    </xf>
    <xf numFmtId="0" fontId="14" fillId="0" borderId="31" xfId="21" applyFont="1" applyBorder="1" applyAlignment="1" applyProtection="1">
      <alignment vertical="center"/>
      <protection locked="0"/>
    </xf>
    <xf numFmtId="0" fontId="14" fillId="0" borderId="27" xfId="21" applyFont="1" applyBorder="1" applyAlignment="1" applyProtection="1">
      <alignment horizontal="centerContinuous" vertical="center"/>
      <protection locked="0"/>
    </xf>
    <xf numFmtId="0" fontId="14" fillId="0" borderId="0" xfId="21" applyFont="1" applyBorder="1" applyAlignment="1" applyProtection="1">
      <alignment horizontal="distributed" vertical="center"/>
      <protection locked="0"/>
    </xf>
    <xf numFmtId="0" fontId="17" fillId="0" borderId="41" xfId="21" applyFont="1" applyBorder="1" applyAlignment="1" applyProtection="1">
      <alignment vertical="center"/>
      <protection locked="0"/>
    </xf>
    <xf numFmtId="0" fontId="17" fillId="0" borderId="21" xfId="21" applyFont="1" applyBorder="1" applyAlignment="1" applyProtection="1">
      <alignment vertical="center"/>
      <protection locked="0"/>
    </xf>
    <xf numFmtId="0" fontId="14" fillId="0" borderId="43" xfId="21" applyFont="1" applyBorder="1" applyAlignment="1" applyProtection="1">
      <alignment horizontal="centerContinuous" vertical="center"/>
      <protection locked="0"/>
    </xf>
    <xf numFmtId="0" fontId="14" fillId="0" borderId="0" xfId="21" applyFont="1" applyAlignment="1" applyProtection="1">
      <alignment horizontal="centerContinuous"/>
      <protection locked="0"/>
    </xf>
    <xf numFmtId="0" fontId="14" fillId="0" borderId="30" xfId="21" applyFont="1" applyBorder="1" applyAlignment="1" applyProtection="1">
      <alignment horizontal="center" vertical="center"/>
      <protection locked="0"/>
    </xf>
    <xf numFmtId="0" fontId="14" fillId="0" borderId="30" xfId="21" applyFont="1" applyBorder="1" applyAlignment="1" applyProtection="1">
      <alignment horizontal="distributed" vertical="center"/>
      <protection locked="0"/>
    </xf>
    <xf numFmtId="0" fontId="14" fillId="0" borderId="33" xfId="21" applyFont="1" applyBorder="1" applyAlignment="1" applyProtection="1">
      <alignment horizontal="distributed" vertical="center"/>
      <protection locked="0"/>
    </xf>
    <xf numFmtId="176" fontId="11" fillId="0" borderId="15" xfId="21" applyNumberFormat="1" applyFont="1" applyBorder="1" applyAlignment="1" applyProtection="1">
      <alignment vertical="center"/>
      <protection/>
    </xf>
    <xf numFmtId="176" fontId="11" fillId="0" borderId="45" xfId="21" applyNumberFormat="1" applyFont="1" applyBorder="1" applyAlignment="1" applyProtection="1">
      <alignment vertical="center"/>
      <protection/>
    </xf>
    <xf numFmtId="176" fontId="11" fillId="0" borderId="15" xfId="21" applyNumberFormat="1" applyFont="1" applyBorder="1" applyAlignment="1" applyProtection="1">
      <alignment vertical="center"/>
      <protection locked="0"/>
    </xf>
    <xf numFmtId="0" fontId="14" fillId="0" borderId="21" xfId="21" applyFont="1" applyBorder="1" applyAlignment="1" applyProtection="1">
      <alignment horizontal="centerContinuous" vertical="center"/>
      <protection locked="0"/>
    </xf>
    <xf numFmtId="176" fontId="11" fillId="0" borderId="46" xfId="21" applyNumberFormat="1" applyFont="1" applyBorder="1" applyAlignment="1" applyProtection="1">
      <alignment vertical="center"/>
      <protection/>
    </xf>
    <xf numFmtId="176" fontId="11" fillId="0" borderId="44" xfId="21" applyNumberFormat="1" applyFont="1" applyBorder="1" applyAlignment="1" applyProtection="1">
      <alignment vertical="center"/>
      <protection/>
    </xf>
    <xf numFmtId="0" fontId="14" fillId="0" borderId="29" xfId="21" applyFont="1" applyBorder="1" applyAlignment="1" applyProtection="1">
      <alignment horizontal="centerContinuous" vertical="center"/>
      <protection locked="0"/>
    </xf>
    <xf numFmtId="0" fontId="14" fillId="0" borderId="33" xfId="21" applyFont="1" applyBorder="1" applyAlignment="1" applyProtection="1">
      <alignment horizontal="center" vertical="center"/>
      <protection locked="0"/>
    </xf>
    <xf numFmtId="0" fontId="14" fillId="0" borderId="15" xfId="21" applyFont="1" applyBorder="1" applyAlignment="1" applyProtection="1">
      <alignment vertical="center"/>
      <protection locked="0"/>
    </xf>
    <xf numFmtId="0" fontId="14" fillId="0" borderId="45" xfId="21" applyFont="1" applyBorder="1" applyAlignment="1" applyProtection="1">
      <alignment vertical="center"/>
      <protection locked="0"/>
    </xf>
    <xf numFmtId="0" fontId="14" fillId="0" borderId="46" xfId="21" applyFont="1" applyBorder="1" applyAlignment="1" applyProtection="1">
      <alignment vertical="center"/>
      <protection locked="0"/>
    </xf>
    <xf numFmtId="0" fontId="14" fillId="0" borderId="44" xfId="21" applyFont="1" applyBorder="1" applyAlignment="1" applyProtection="1">
      <alignment vertical="center"/>
      <protection locked="0"/>
    </xf>
    <xf numFmtId="0" fontId="14" fillId="0" borderId="0" xfId="21" applyFont="1" applyAlignment="1" applyProtection="1">
      <alignment horizontal="right" vertical="center"/>
      <protection locked="0"/>
    </xf>
    <xf numFmtId="0" fontId="14" fillId="0" borderId="0" xfId="21" applyFont="1" applyBorder="1" applyAlignment="1" applyProtection="1">
      <alignment/>
      <protection locked="0"/>
    </xf>
    <xf numFmtId="0" fontId="14" fillId="0" borderId="0" xfId="21" applyFont="1" applyBorder="1" applyAlignment="1" applyProtection="1">
      <alignment horizontal="centerContinuous"/>
      <protection locked="0"/>
    </xf>
    <xf numFmtId="57" fontId="11" fillId="0" borderId="0" xfId="21" applyNumberFormat="1" applyFont="1" applyBorder="1" applyAlignment="1" applyProtection="1">
      <alignment vertical="center"/>
      <protection locked="0"/>
    </xf>
    <xf numFmtId="0" fontId="14" fillId="0" borderId="0" xfId="21" applyFont="1" applyAlignment="1" applyProtection="1">
      <alignment horizontal="centerContinuous" vertical="center"/>
      <protection locked="0"/>
    </xf>
    <xf numFmtId="0" fontId="10" fillId="0" borderId="0" xfId="21" applyFont="1" applyBorder="1" applyAlignment="1" applyProtection="1">
      <alignment horizontal="centerContinuous" vertical="center"/>
      <protection locked="0"/>
    </xf>
    <xf numFmtId="0" fontId="11" fillId="0" borderId="10" xfId="21" applyFont="1" applyBorder="1" applyAlignment="1" applyProtection="1">
      <alignment horizontal="left" vertical="center" shrinkToFit="1"/>
      <protection locked="0"/>
    </xf>
    <xf numFmtId="0" fontId="11" fillId="0" borderId="0" xfId="21" applyFont="1" applyAlignment="1" applyProtection="1">
      <alignment horizontal="right" vertical="center"/>
      <protection locked="0"/>
    </xf>
    <xf numFmtId="0" fontId="11" fillId="0" borderId="28" xfId="21" applyFont="1" applyBorder="1" applyAlignment="1" applyProtection="1">
      <alignment horizontal="centerContinuous" vertical="center"/>
      <protection locked="0"/>
    </xf>
    <xf numFmtId="0" fontId="11" fillId="0" borderId="31" xfId="21" applyFont="1" applyBorder="1" applyAlignment="1" applyProtection="1">
      <alignment horizontal="centerContinuous" vertical="center"/>
      <protection locked="0"/>
    </xf>
    <xf numFmtId="0" fontId="11" fillId="0" borderId="33" xfId="21" applyFont="1" applyBorder="1" applyAlignment="1" applyProtection="1">
      <alignment horizontal="center" vertical="center" wrapText="1"/>
      <protection locked="0"/>
    </xf>
    <xf numFmtId="0" fontId="11" fillId="0" borderId="43" xfId="21" applyFont="1" applyBorder="1" applyAlignment="1" applyProtection="1">
      <alignment horizontal="distributed" vertical="center"/>
      <protection locked="0"/>
    </xf>
    <xf numFmtId="0" fontId="11" fillId="0" borderId="15" xfId="21" applyFont="1" applyBorder="1" applyAlignment="1" applyProtection="1">
      <alignment horizontal="center" vertical="center"/>
      <protection locked="0"/>
    </xf>
    <xf numFmtId="176" fontId="14" fillId="0" borderId="15" xfId="21" applyNumberFormat="1" applyFont="1" applyBorder="1" applyAlignment="1" applyProtection="1">
      <alignment vertical="center"/>
      <protection locked="0"/>
    </xf>
    <xf numFmtId="176" fontId="14" fillId="0" borderId="47" xfId="21" applyNumberFormat="1" applyFont="1" applyBorder="1" applyAlignment="1" applyProtection="1">
      <alignment vertical="center"/>
      <protection locked="0"/>
    </xf>
    <xf numFmtId="176" fontId="14" fillId="0" borderId="48" xfId="21" applyNumberFormat="1" applyFont="1" applyBorder="1" applyAlignment="1" applyProtection="1">
      <alignment vertical="center"/>
      <protection locked="0"/>
    </xf>
    <xf numFmtId="176" fontId="14" fillId="0" borderId="45" xfId="21" applyNumberFormat="1" applyFont="1" applyBorder="1" applyAlignment="1" applyProtection="1">
      <alignment vertical="center"/>
      <protection locked="0"/>
    </xf>
    <xf numFmtId="0" fontId="11" fillId="0" borderId="29" xfId="21" applyFont="1" applyBorder="1" applyAlignment="1" applyProtection="1">
      <alignment horizontal="distributed" vertical="center"/>
      <protection locked="0"/>
    </xf>
    <xf numFmtId="176" fontId="14" fillId="0" borderId="15" xfId="21" applyNumberFormat="1" applyFont="1" applyBorder="1" applyAlignment="1" applyProtection="1">
      <alignment vertical="center"/>
      <protection/>
    </xf>
    <xf numFmtId="176" fontId="14" fillId="0" borderId="34" xfId="21" applyNumberFormat="1" applyFont="1" applyBorder="1" applyAlignment="1" applyProtection="1">
      <alignment vertical="center"/>
      <protection/>
    </xf>
    <xf numFmtId="176" fontId="14" fillId="0" borderId="48" xfId="21" applyNumberFormat="1" applyFont="1" applyBorder="1" applyAlignment="1" applyProtection="1">
      <alignment vertical="center"/>
      <protection/>
    </xf>
    <xf numFmtId="176" fontId="14" fillId="0" borderId="45" xfId="21" applyNumberFormat="1" applyFont="1" applyBorder="1" applyAlignment="1" applyProtection="1">
      <alignment vertical="center"/>
      <protection/>
    </xf>
    <xf numFmtId="0" fontId="14" fillId="0" borderId="21" xfId="21" applyFont="1" applyBorder="1" applyAlignment="1" applyProtection="1">
      <alignment vertical="center"/>
      <protection locked="0"/>
    </xf>
    <xf numFmtId="0" fontId="11" fillId="0" borderId="46" xfId="21" applyFont="1" applyBorder="1" applyAlignment="1" applyProtection="1">
      <alignment horizontal="center" vertical="center"/>
      <protection locked="0"/>
    </xf>
    <xf numFmtId="176" fontId="14" fillId="0" borderId="46" xfId="21" applyNumberFormat="1" applyFont="1" applyBorder="1" applyAlignment="1" applyProtection="1">
      <alignment vertical="center"/>
      <protection/>
    </xf>
    <xf numFmtId="176" fontId="14" fillId="0" borderId="44" xfId="21" applyNumberFormat="1" applyFont="1" applyBorder="1" applyAlignment="1" applyProtection="1">
      <alignment vertical="center"/>
      <protection/>
    </xf>
    <xf numFmtId="0" fontId="14" fillId="2" borderId="0" xfId="21" applyFont="1" applyFill="1" applyAlignment="1" applyProtection="1">
      <alignment vertical="center"/>
      <protection locked="0"/>
    </xf>
    <xf numFmtId="0" fontId="11" fillId="0" borderId="21" xfId="21" applyFont="1" applyBorder="1" applyAlignment="1" applyProtection="1">
      <alignment horizontal="centerContinuous" vertical="center"/>
      <protection locked="0"/>
    </xf>
    <xf numFmtId="176" fontId="14" fillId="0" borderId="35" xfId="21" applyNumberFormat="1" applyFont="1" applyBorder="1" applyAlignment="1" applyProtection="1">
      <alignment vertical="center"/>
      <protection/>
    </xf>
    <xf numFmtId="0" fontId="11" fillId="0" borderId="0" xfId="21" applyFont="1" applyBorder="1" applyAlignment="1" applyProtection="1">
      <alignment horizontal="left" vertical="center"/>
      <protection locked="0"/>
    </xf>
    <xf numFmtId="0" fontId="11" fillId="0" borderId="10" xfId="21" applyFont="1" applyBorder="1" applyAlignment="1" applyProtection="1">
      <alignment horizontal="left" vertical="center"/>
      <protection locked="0"/>
    </xf>
    <xf numFmtId="0" fontId="11" fillId="0" borderId="0" xfId="21" applyFont="1" applyBorder="1" applyAlignment="1" applyProtection="1">
      <alignment horizontal="distributed" vertical="center"/>
      <protection locked="0"/>
    </xf>
    <xf numFmtId="0" fontId="14" fillId="0" borderId="15" xfId="21" applyFont="1" applyBorder="1" applyAlignment="1" applyProtection="1">
      <alignment horizontal="center" vertical="center"/>
      <protection locked="0"/>
    </xf>
    <xf numFmtId="0" fontId="14" fillId="0" borderId="15" xfId="21" applyFont="1" applyBorder="1" applyAlignment="1" applyProtection="1">
      <alignment horizontal="centerContinuous" vertical="center"/>
      <protection locked="0"/>
    </xf>
    <xf numFmtId="0" fontId="14" fillId="0" borderId="45" xfId="21" applyFont="1" applyBorder="1" applyAlignment="1" applyProtection="1">
      <alignment horizontal="center" vertical="center"/>
      <protection locked="0"/>
    </xf>
    <xf numFmtId="0" fontId="14" fillId="0" borderId="9" xfId="21" applyFont="1" applyBorder="1" applyAlignment="1" applyProtection="1">
      <alignment vertical="center"/>
      <protection locked="0"/>
    </xf>
    <xf numFmtId="0" fontId="14" fillId="0" borderId="11" xfId="21" applyFont="1" applyBorder="1" applyAlignment="1" applyProtection="1">
      <alignment vertical="center"/>
      <protection locked="0"/>
    </xf>
    <xf numFmtId="0" fontId="14" fillId="0" borderId="38" xfId="21" applyFont="1" applyBorder="1" applyAlignment="1" applyProtection="1">
      <alignment vertical="center"/>
      <protection locked="0"/>
    </xf>
    <xf numFmtId="0" fontId="14" fillId="0" borderId="39" xfId="21" applyFont="1" applyBorder="1" applyAlignment="1" applyProtection="1">
      <alignment vertical="center"/>
      <protection locked="0"/>
    </xf>
    <xf numFmtId="0" fontId="14" fillId="0" borderId="49" xfId="21" applyFont="1" applyBorder="1" applyAlignment="1" applyProtection="1">
      <alignment vertical="center"/>
      <protection locked="0"/>
    </xf>
    <xf numFmtId="0" fontId="14" fillId="0" borderId="25" xfId="21" applyFont="1" applyBorder="1" applyAlignment="1" applyProtection="1">
      <alignment vertical="center"/>
      <protection locked="0"/>
    </xf>
    <xf numFmtId="176" fontId="14" fillId="0" borderId="50" xfId="21" applyNumberFormat="1" applyFont="1" applyBorder="1" applyAlignment="1" applyProtection="1">
      <alignment vertical="center"/>
      <protection locked="0"/>
    </xf>
    <xf numFmtId="0" fontId="14" fillId="0" borderId="12" xfId="21" applyFont="1" applyBorder="1" applyAlignment="1" applyProtection="1">
      <alignment vertical="center"/>
      <protection locked="0"/>
    </xf>
    <xf numFmtId="176" fontId="14" fillId="0" borderId="51" xfId="21" applyNumberFormat="1" applyFont="1" applyBorder="1" applyAlignment="1" applyProtection="1">
      <alignment vertical="center"/>
      <protection locked="0"/>
    </xf>
    <xf numFmtId="176" fontId="14" fillId="0" borderId="52" xfId="21" applyNumberFormat="1" applyFont="1" applyBorder="1" applyAlignment="1" applyProtection="1">
      <alignment vertical="center"/>
      <protection locked="0"/>
    </xf>
    <xf numFmtId="176" fontId="14" fillId="0" borderId="34" xfId="21" applyNumberFormat="1" applyFont="1" applyBorder="1" applyAlignment="1" applyProtection="1">
      <alignment vertical="center"/>
      <protection locked="0"/>
    </xf>
    <xf numFmtId="0" fontId="14" fillId="0" borderId="52" xfId="21" applyFont="1" applyBorder="1" applyAlignment="1" applyProtection="1">
      <alignment vertical="center"/>
      <protection locked="0"/>
    </xf>
    <xf numFmtId="0" fontId="14" fillId="0" borderId="25" xfId="21" applyFont="1" applyBorder="1" applyAlignment="1" applyProtection="1">
      <alignment vertical="center" shrinkToFit="1"/>
      <protection locked="0"/>
    </xf>
    <xf numFmtId="176" fontId="14" fillId="0" borderId="10" xfId="21" applyNumberFormat="1" applyFont="1" applyBorder="1" applyAlignment="1" applyProtection="1">
      <alignment vertical="center"/>
      <protection locked="0"/>
    </xf>
    <xf numFmtId="0" fontId="14" fillId="0" borderId="53" xfId="21" applyFont="1" applyBorder="1" applyAlignment="1" applyProtection="1">
      <alignment horizontal="centerContinuous" vertical="center"/>
      <protection locked="0"/>
    </xf>
    <xf numFmtId="0" fontId="14" fillId="0" borderId="54" xfId="21" applyFont="1" applyBorder="1" applyAlignment="1" applyProtection="1">
      <alignment horizontal="centerContinuous" vertical="center"/>
      <protection locked="0"/>
    </xf>
    <xf numFmtId="176" fontId="14" fillId="0" borderId="55" xfId="21" applyNumberFormat="1" applyFont="1" applyBorder="1" applyAlignment="1" applyProtection="1">
      <alignment vertical="center"/>
      <protection locked="0"/>
    </xf>
    <xf numFmtId="0" fontId="14" fillId="0" borderId="55" xfId="21" applyFont="1" applyBorder="1" applyAlignment="1" applyProtection="1">
      <alignment horizontal="centerContinuous" vertical="center"/>
      <protection locked="0"/>
    </xf>
    <xf numFmtId="176" fontId="14" fillId="0" borderId="35" xfId="21" applyNumberFormat="1" applyFont="1" applyBorder="1" applyAlignment="1" applyProtection="1">
      <alignment vertical="center"/>
      <protection locked="0"/>
    </xf>
    <xf numFmtId="176" fontId="14" fillId="0" borderId="0" xfId="21" applyNumberFormat="1" applyFont="1" applyBorder="1" applyAlignment="1" applyProtection="1">
      <alignment vertical="center"/>
      <protection locked="0"/>
    </xf>
    <xf numFmtId="0" fontId="14" fillId="0" borderId="21" xfId="21" applyFont="1" applyBorder="1" applyAlignment="1" applyProtection="1">
      <alignment horizontal="left" vertical="center"/>
      <protection locked="0"/>
    </xf>
    <xf numFmtId="176" fontId="14" fillId="0" borderId="56" xfId="21" applyNumberFormat="1" applyFont="1" applyBorder="1" applyAlignment="1" applyProtection="1">
      <alignment vertical="center"/>
      <protection locked="0"/>
    </xf>
    <xf numFmtId="0" fontId="14" fillId="0" borderId="34" xfId="21" applyFont="1" applyBorder="1" applyAlignment="1" applyProtection="1">
      <alignment vertical="center"/>
      <protection locked="0"/>
    </xf>
    <xf numFmtId="0" fontId="14" fillId="0" borderId="46" xfId="21" applyFont="1" applyBorder="1" applyAlignment="1" applyProtection="1">
      <alignment horizontal="centerContinuous" vertical="center"/>
      <protection locked="0"/>
    </xf>
    <xf numFmtId="0" fontId="3" fillId="0" borderId="0" xfId="0" applyFont="1" applyBorder="1" applyAlignment="1">
      <alignment horizontal="left" vertical="center" inden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176" fontId="3" fillId="0" borderId="52" xfId="0" applyNumberFormat="1" applyFont="1" applyBorder="1" applyAlignment="1" applyProtection="1">
      <alignment vertical="center"/>
      <protection locked="0"/>
    </xf>
    <xf numFmtId="187" fontId="3" fillId="0" borderId="52"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12" xfId="0" applyFont="1" applyBorder="1" applyAlignment="1" applyProtection="1">
      <alignment vertical="center"/>
      <protection locked="0"/>
    </xf>
    <xf numFmtId="176" fontId="3" fillId="0" borderId="48"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14" fillId="0" borderId="43" xfId="21" applyFont="1" applyBorder="1" applyAlignment="1" applyProtection="1">
      <alignment vertical="center" shrinkToFit="1"/>
      <protection locked="0"/>
    </xf>
    <xf numFmtId="0" fontId="14" fillId="0" borderId="9" xfId="21" applyFont="1" applyBorder="1" applyAlignment="1" applyProtection="1">
      <alignment vertical="center" shrinkToFit="1"/>
      <protection locked="0"/>
    </xf>
    <xf numFmtId="176" fontId="3" fillId="3" borderId="48" xfId="0" applyNumberFormat="1" applyFont="1" applyFill="1" applyBorder="1" applyAlignment="1" applyProtection="1">
      <alignment vertical="center"/>
      <protection locked="0"/>
    </xf>
    <xf numFmtId="176" fontId="3" fillId="3" borderId="52" xfId="0" applyNumberFormat="1" applyFont="1" applyFill="1" applyBorder="1" applyAlignment="1" applyProtection="1">
      <alignment vertical="center"/>
      <protection locked="0"/>
    </xf>
    <xf numFmtId="176" fontId="3" fillId="3" borderId="52" xfId="0" applyNumberFormat="1" applyFont="1" applyFill="1" applyBorder="1" applyAlignment="1" applyProtection="1">
      <alignment vertical="center"/>
      <protection/>
    </xf>
    <xf numFmtId="0" fontId="3" fillId="0" borderId="10" xfId="0" applyFont="1" applyBorder="1" applyAlignment="1" applyProtection="1">
      <alignment horizontal="distributed"/>
      <protection locked="0"/>
    </xf>
    <xf numFmtId="49" fontId="3" fillId="0" borderId="10" xfId="0" applyNumberFormat="1" applyFont="1" applyBorder="1" applyAlignment="1" applyProtection="1">
      <alignment horizontal="distributed"/>
      <protection locked="0"/>
    </xf>
    <xf numFmtId="0" fontId="3" fillId="0" borderId="38" xfId="0" applyFont="1" applyBorder="1" applyAlignment="1" applyProtection="1">
      <alignment horizontal="distributed"/>
      <protection locked="0"/>
    </xf>
    <xf numFmtId="176" fontId="3" fillId="0" borderId="39" xfId="0" applyNumberFormat="1" applyFont="1" applyFill="1" applyBorder="1" applyAlignment="1" applyProtection="1">
      <alignment vertical="center"/>
      <protection locked="0"/>
    </xf>
    <xf numFmtId="0" fontId="17" fillId="0" borderId="33" xfId="21" applyFont="1" applyBorder="1" applyAlignment="1" applyProtection="1">
      <alignment horizontal="distributed" vertical="center" shrinkToFit="1"/>
      <protection locked="0"/>
    </xf>
    <xf numFmtId="0" fontId="3" fillId="0" borderId="0" xfId="0" applyNumberFormat="1" applyFont="1" applyAlignment="1">
      <alignment/>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12" xfId="0" applyFont="1" applyBorder="1" applyAlignment="1">
      <alignment/>
    </xf>
    <xf numFmtId="0" fontId="3" fillId="0" borderId="13" xfId="0" applyFont="1" applyBorder="1" applyAlignment="1">
      <alignment horizontal="left" indent="1"/>
    </xf>
    <xf numFmtId="0" fontId="3" fillId="0" borderId="57" xfId="0" applyFont="1" applyBorder="1" applyAlignment="1">
      <alignment horizontal="left" indent="1"/>
    </xf>
    <xf numFmtId="0" fontId="3" fillId="0" borderId="9" xfId="0" applyFont="1" applyBorder="1" applyAlignment="1">
      <alignment/>
    </xf>
    <xf numFmtId="0" fontId="3" fillId="0" borderId="14" xfId="0" applyFont="1" applyBorder="1" applyAlignment="1">
      <alignment horizontal="left" indent="1"/>
    </xf>
    <xf numFmtId="0" fontId="3" fillId="0" borderId="15" xfId="0" applyFont="1" applyBorder="1" applyAlignment="1">
      <alignment/>
    </xf>
    <xf numFmtId="0" fontId="3" fillId="0" borderId="10" xfId="0" applyFont="1" applyBorder="1" applyAlignment="1">
      <alignment horizontal="left" indent="1"/>
    </xf>
    <xf numFmtId="0" fontId="3" fillId="0" borderId="16" xfId="0" applyFont="1" applyBorder="1" applyAlignment="1">
      <alignment horizontal="left" indent="1"/>
    </xf>
    <xf numFmtId="0" fontId="3" fillId="0" borderId="0" xfId="0" applyFont="1" applyBorder="1" applyAlignment="1">
      <alignment/>
    </xf>
    <xf numFmtId="0" fontId="3" fillId="0" borderId="9" xfId="0" applyFont="1" applyBorder="1" applyAlignment="1">
      <alignment horizontal="left" indent="1"/>
    </xf>
    <xf numFmtId="0" fontId="3" fillId="0" borderId="15" xfId="0" applyFont="1" applyBorder="1" applyAlignment="1">
      <alignment horizontal="left" indent="1"/>
    </xf>
    <xf numFmtId="0" fontId="3" fillId="0" borderId="13" xfId="0" applyFont="1" applyBorder="1" applyAlignment="1">
      <alignment/>
    </xf>
    <xf numFmtId="0" fontId="3" fillId="0" borderId="10" xfId="0" applyFont="1" applyBorder="1" applyAlignment="1">
      <alignment/>
    </xf>
    <xf numFmtId="49" fontId="3" fillId="0" borderId="0" xfId="0" applyNumberFormat="1" applyFont="1" applyBorder="1" applyAlignment="1">
      <alignment/>
    </xf>
    <xf numFmtId="0" fontId="3" fillId="0" borderId="12" xfId="0" applyFont="1" applyBorder="1" applyAlignment="1">
      <alignment horizontal="left" indent="1"/>
    </xf>
    <xf numFmtId="0" fontId="3" fillId="0" borderId="9" xfId="0" applyNumberFormat="1" applyFont="1" applyBorder="1" applyAlignment="1">
      <alignment/>
    </xf>
    <xf numFmtId="49" fontId="3" fillId="0" borderId="9" xfId="0" applyNumberFormat="1" applyFont="1" applyBorder="1" applyAlignment="1">
      <alignment/>
    </xf>
    <xf numFmtId="0" fontId="3" fillId="0" borderId="15" xfId="0" applyNumberFormat="1"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57"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xf>
    <xf numFmtId="0" fontId="3" fillId="0" borderId="57" xfId="0" applyFont="1" applyBorder="1" applyAlignment="1">
      <alignment/>
    </xf>
    <xf numFmtId="0" fontId="3" fillId="0" borderId="16" xfId="0" applyFont="1" applyBorder="1" applyAlignment="1">
      <alignment/>
    </xf>
    <xf numFmtId="0" fontId="3" fillId="0" borderId="0" xfId="0" applyFont="1" applyAlignment="1">
      <alignment horizontal="right"/>
    </xf>
    <xf numFmtId="0" fontId="3" fillId="0" borderId="0" xfId="0" applyNumberFormat="1" applyFont="1" applyBorder="1" applyAlignment="1">
      <alignment/>
    </xf>
    <xf numFmtId="49" fontId="3" fillId="0" borderId="15" xfId="0" applyNumberFormat="1" applyFont="1" applyBorder="1" applyAlignment="1">
      <alignment/>
    </xf>
    <xf numFmtId="49" fontId="3" fillId="0" borderId="12" xfId="0" applyNumberFormat="1" applyFont="1" applyBorder="1" applyAlignment="1">
      <alignment/>
    </xf>
    <xf numFmtId="0" fontId="3" fillId="0" borderId="1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9" fillId="0" borderId="0" xfId="0" applyFont="1" applyAlignment="1">
      <alignment horizontal="left"/>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indent="1" shrinkToFit="1"/>
    </xf>
    <xf numFmtId="49" fontId="3" fillId="0" borderId="0" xfId="0" applyNumberFormat="1" applyFont="1" applyBorder="1" applyAlignment="1">
      <alignment horizontal="right" vertical="center"/>
    </xf>
    <xf numFmtId="0" fontId="3" fillId="0" borderId="0" xfId="0" applyFont="1" applyAlignment="1" applyProtection="1">
      <alignment horizontal="right"/>
      <protection locked="0"/>
    </xf>
    <xf numFmtId="49" fontId="3" fillId="0" borderId="0" xfId="0" applyNumberFormat="1" applyFont="1" applyBorder="1" applyAlignment="1">
      <alignment shrinkToFit="1"/>
    </xf>
    <xf numFmtId="0" fontId="3" fillId="0" borderId="0" xfId="0" applyFont="1" applyBorder="1" applyAlignment="1">
      <alignment wrapText="1"/>
    </xf>
    <xf numFmtId="0" fontId="3" fillId="0" borderId="17" xfId="0" applyFont="1" applyBorder="1" applyAlignment="1">
      <alignment horizontal="right"/>
    </xf>
    <xf numFmtId="0" fontId="4" fillId="0" borderId="10" xfId="0" applyFont="1" applyBorder="1" applyAlignment="1" applyProtection="1">
      <alignment horizontal="right"/>
      <protection locked="0"/>
    </xf>
    <xf numFmtId="176" fontId="4" fillId="0" borderId="10" xfId="0" applyNumberFormat="1"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33" xfId="21" applyFont="1" applyBorder="1" applyAlignment="1" applyProtection="1">
      <alignment horizontal="distributed" vertical="center" shrinkToFit="1"/>
      <protection locked="0"/>
    </xf>
    <xf numFmtId="0" fontId="20" fillId="0" borderId="0" xfId="21" applyFont="1" applyAlignment="1" applyProtection="1">
      <alignment vertical="center"/>
      <protection locked="0"/>
    </xf>
    <xf numFmtId="176" fontId="3" fillId="0" borderId="0" xfId="0" applyNumberFormat="1" applyFont="1" applyBorder="1" applyAlignment="1">
      <alignment/>
    </xf>
    <xf numFmtId="0" fontId="14" fillId="0" borderId="15" xfId="21" applyFont="1" applyBorder="1" applyAlignment="1" applyProtection="1">
      <alignment vertical="center" shrinkToFit="1"/>
      <protection locked="0"/>
    </xf>
    <xf numFmtId="0" fontId="14" fillId="0" borderId="52" xfId="21" applyFont="1" applyBorder="1" applyAlignment="1" applyProtection="1">
      <alignment vertical="center" shrinkToFit="1"/>
      <protection locked="0"/>
    </xf>
    <xf numFmtId="0" fontId="14" fillId="0" borderId="29" xfId="21" applyFont="1" applyBorder="1" applyAlignment="1" applyProtection="1">
      <alignment vertical="center" shrinkToFit="1"/>
      <protection locked="0"/>
    </xf>
    <xf numFmtId="0" fontId="3" fillId="0" borderId="10" xfId="0" applyFont="1" applyBorder="1" applyAlignment="1">
      <alignment shrinkToFit="1"/>
    </xf>
    <xf numFmtId="0" fontId="3" fillId="0" borderId="16" xfId="0" applyFont="1" applyBorder="1" applyAlignment="1">
      <alignment shrinkToFit="1"/>
    </xf>
    <xf numFmtId="0" fontId="3" fillId="0" borderId="16" xfId="0" applyFont="1" applyBorder="1" applyAlignment="1">
      <alignment/>
    </xf>
    <xf numFmtId="49" fontId="14" fillId="0" borderId="12" xfId="0" applyNumberFormat="1" applyFont="1" applyBorder="1" applyAlignment="1">
      <alignment shrinkToFit="1"/>
    </xf>
    <xf numFmtId="49" fontId="14" fillId="0" borderId="13" xfId="0" applyNumberFormat="1" applyFont="1" applyBorder="1" applyAlignment="1">
      <alignment shrinkToFit="1"/>
    </xf>
    <xf numFmtId="49" fontId="14" fillId="0" borderId="57" xfId="0" applyNumberFormat="1" applyFont="1" applyBorder="1" applyAlignment="1">
      <alignment shrinkToFit="1"/>
    </xf>
    <xf numFmtId="49" fontId="3" fillId="0" borderId="9" xfId="0" applyNumberFormat="1" applyFont="1" applyBorder="1" applyAlignment="1">
      <alignment wrapText="1"/>
    </xf>
    <xf numFmtId="49" fontId="3" fillId="0" borderId="0" xfId="0" applyNumberFormat="1" applyFont="1" applyBorder="1" applyAlignment="1">
      <alignment wrapText="1"/>
    </xf>
    <xf numFmtId="49" fontId="3" fillId="0" borderId="14" xfId="0" applyNumberFormat="1" applyFont="1" applyBorder="1" applyAlignment="1">
      <alignment wrapText="1"/>
    </xf>
    <xf numFmtId="0" fontId="3" fillId="0" borderId="15" xfId="0" applyFont="1" applyBorder="1" applyAlignment="1">
      <alignment shrinkToFit="1"/>
    </xf>
    <xf numFmtId="0" fontId="3" fillId="0" borderId="10" xfId="0" applyFont="1" applyBorder="1" applyAlignment="1">
      <alignment/>
    </xf>
    <xf numFmtId="0" fontId="3" fillId="0" borderId="15" xfId="0" applyFont="1" applyBorder="1" applyAlignment="1">
      <alignment/>
    </xf>
    <xf numFmtId="49" fontId="14" fillId="0" borderId="15" xfId="0" applyNumberFormat="1" applyFont="1" applyBorder="1" applyAlignment="1">
      <alignment shrinkToFit="1"/>
    </xf>
    <xf numFmtId="49" fontId="14" fillId="0" borderId="10" xfId="0" applyNumberFormat="1" applyFont="1" applyBorder="1" applyAlignment="1">
      <alignment shrinkToFit="1"/>
    </xf>
    <xf numFmtId="49" fontId="14" fillId="0" borderId="16" xfId="0" applyNumberFormat="1" applyFont="1" applyBorder="1" applyAlignment="1">
      <alignment shrinkToFit="1"/>
    </xf>
    <xf numFmtId="0" fontId="3" fillId="0" borderId="0" xfId="0" applyFont="1" applyBorder="1" applyAlignment="1">
      <alignment shrinkToFit="1"/>
    </xf>
    <xf numFmtId="0" fontId="3" fillId="0" borderId="14" xfId="0" applyFont="1" applyBorder="1" applyAlignment="1">
      <alignment shrinkToFit="1"/>
    </xf>
    <xf numFmtId="0" fontId="3" fillId="0" borderId="9" xfId="0" applyFont="1" applyBorder="1" applyAlignment="1">
      <alignment shrinkToFit="1"/>
    </xf>
    <xf numFmtId="49" fontId="3" fillId="0" borderId="14" xfId="0" applyNumberFormat="1" applyFont="1" applyBorder="1" applyAlignment="1">
      <alignment shrinkToFit="1"/>
    </xf>
    <xf numFmtId="49" fontId="3" fillId="0" borderId="0" xfId="0" applyNumberFormat="1" applyFont="1" applyBorder="1" applyAlignment="1">
      <alignment shrinkToFit="1"/>
    </xf>
    <xf numFmtId="0" fontId="3" fillId="0" borderId="14" xfId="0" applyFont="1" applyBorder="1" applyAlignment="1">
      <alignment/>
    </xf>
    <xf numFmtId="49" fontId="14" fillId="0" borderId="9" xfId="0" applyNumberFormat="1" applyFont="1" applyBorder="1" applyAlignment="1">
      <alignment shrinkToFit="1"/>
    </xf>
    <xf numFmtId="49" fontId="14" fillId="0" borderId="0" xfId="0" applyNumberFormat="1" applyFont="1" applyBorder="1" applyAlignment="1">
      <alignment shrinkToFit="1"/>
    </xf>
    <xf numFmtId="49" fontId="14" fillId="0" borderId="14" xfId="0" applyNumberFormat="1" applyFont="1" applyBorder="1" applyAlignment="1">
      <alignment shrinkToFit="1"/>
    </xf>
    <xf numFmtId="49" fontId="3" fillId="0" borderId="9" xfId="0" applyNumberFormat="1" applyFont="1" applyBorder="1" applyAlignment="1">
      <alignment shrinkToFit="1"/>
    </xf>
    <xf numFmtId="0" fontId="0" fillId="0" borderId="0" xfId="0" applyAlignment="1">
      <alignment horizontal="center" vertical="center"/>
    </xf>
    <xf numFmtId="0" fontId="0" fillId="0" borderId="0" xfId="0" applyAlignment="1">
      <alignment horizontal="center"/>
    </xf>
    <xf numFmtId="0" fontId="3" fillId="0" borderId="9" xfId="0" applyFont="1" applyBorder="1" applyAlignment="1">
      <alignment/>
    </xf>
    <xf numFmtId="0" fontId="3" fillId="0" borderId="0" xfId="0" applyFont="1" applyBorder="1" applyAlignment="1">
      <alignment/>
    </xf>
    <xf numFmtId="0" fontId="2" fillId="0" borderId="0" xfId="0" applyFont="1" applyBorder="1" applyAlignment="1">
      <alignment horizontal="center" vertical="center"/>
    </xf>
    <xf numFmtId="49" fontId="3" fillId="0" borderId="12" xfId="0" applyNumberFormat="1" applyFont="1" applyBorder="1" applyAlignment="1">
      <alignment shrinkToFit="1"/>
    </xf>
    <xf numFmtId="49" fontId="3" fillId="0" borderId="13" xfId="0" applyNumberFormat="1" applyFont="1" applyBorder="1" applyAlignment="1">
      <alignment shrinkToFit="1"/>
    </xf>
    <xf numFmtId="49" fontId="3" fillId="0" borderId="57" xfId="0" applyNumberFormat="1" applyFont="1" applyBorder="1" applyAlignment="1">
      <alignment shrinkToFit="1"/>
    </xf>
    <xf numFmtId="49" fontId="3" fillId="0" borderId="0" xfId="0" applyNumberFormat="1" applyFont="1" applyAlignment="1">
      <alignment vertical="top" wrapText="1"/>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0" fillId="0" borderId="13"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12" xfId="0" applyFont="1" applyBorder="1" applyAlignment="1">
      <alignment/>
    </xf>
    <xf numFmtId="0" fontId="3" fillId="0" borderId="13" xfId="0" applyFont="1" applyBorder="1" applyAlignment="1">
      <alignment/>
    </xf>
    <xf numFmtId="0" fontId="3" fillId="0" borderId="57" xfId="0" applyFont="1" applyBorder="1" applyAlignment="1">
      <alignment/>
    </xf>
    <xf numFmtId="0" fontId="3" fillId="0" borderId="11"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11"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13" xfId="0" applyFont="1" applyBorder="1" applyAlignment="1">
      <alignment horizontal="right"/>
    </xf>
    <xf numFmtId="0" fontId="3" fillId="0" borderId="57" xfId="0" applyFont="1" applyBorder="1" applyAlignment="1">
      <alignment horizontal="right"/>
    </xf>
    <xf numFmtId="49" fontId="3" fillId="0" borderId="52" xfId="0" applyNumberFormat="1" applyFont="1" applyBorder="1" applyAlignment="1">
      <alignment horizontal="center"/>
    </xf>
    <xf numFmtId="176" fontId="3" fillId="0" borderId="52" xfId="0" applyNumberFormat="1" applyFont="1" applyBorder="1" applyAlignment="1">
      <alignment/>
    </xf>
    <xf numFmtId="10" fontId="3" fillId="0" borderId="58" xfId="0" applyNumberFormat="1" applyFont="1" applyBorder="1" applyAlignment="1">
      <alignment/>
    </xf>
    <xf numFmtId="176" fontId="3" fillId="0" borderId="49" xfId="0" applyNumberFormat="1" applyFont="1" applyBorder="1" applyAlignment="1">
      <alignment/>
    </xf>
    <xf numFmtId="176" fontId="3" fillId="0" borderId="25" xfId="0" applyNumberFormat="1" applyFont="1" applyBorder="1" applyAlignment="1">
      <alignment/>
    </xf>
    <xf numFmtId="0" fontId="3" fillId="0" borderId="37" xfId="0" applyFont="1" applyBorder="1" applyAlignment="1">
      <alignment/>
    </xf>
    <xf numFmtId="0" fontId="3" fillId="0" borderId="52" xfId="0" applyFont="1" applyBorder="1" applyAlignment="1">
      <alignment/>
    </xf>
    <xf numFmtId="0" fontId="3" fillId="0" borderId="40" xfId="0" applyFont="1" applyBorder="1" applyAlignment="1">
      <alignment/>
    </xf>
    <xf numFmtId="0" fontId="3" fillId="0" borderId="58" xfId="0" applyFont="1" applyBorder="1" applyAlignment="1">
      <alignment/>
    </xf>
    <xf numFmtId="0" fontId="3" fillId="0" borderId="37" xfId="0" applyFont="1" applyBorder="1" applyAlignment="1">
      <alignment vertical="center"/>
    </xf>
    <xf numFmtId="0" fontId="3" fillId="0" borderId="52" xfId="0" applyFont="1" applyBorder="1" applyAlignment="1">
      <alignment vertical="center"/>
    </xf>
    <xf numFmtId="0" fontId="3" fillId="0" borderId="11" xfId="0" applyFont="1" applyBorder="1" applyAlignment="1">
      <alignment horizontal="center" shrinkToFit="1"/>
    </xf>
    <xf numFmtId="0" fontId="3" fillId="0" borderId="38" xfId="0" applyFont="1" applyBorder="1" applyAlignment="1">
      <alignment horizontal="center" shrinkToFit="1"/>
    </xf>
    <xf numFmtId="0" fontId="3" fillId="0" borderId="39" xfId="0" applyFont="1" applyBorder="1" applyAlignment="1">
      <alignment horizontal="center" shrinkToFit="1"/>
    </xf>
    <xf numFmtId="10" fontId="3" fillId="0" borderId="52" xfId="0" applyNumberFormat="1" applyFont="1" applyBorder="1" applyAlignment="1">
      <alignment/>
    </xf>
    <xf numFmtId="10" fontId="3" fillId="0" borderId="11" xfId="0" applyNumberFormat="1" applyFont="1" applyBorder="1" applyAlignment="1">
      <alignment/>
    </xf>
    <xf numFmtId="10" fontId="3" fillId="0" borderId="38" xfId="0" applyNumberFormat="1" applyFont="1" applyBorder="1" applyAlignment="1">
      <alignment/>
    </xf>
    <xf numFmtId="10" fontId="3" fillId="0" borderId="59" xfId="0" applyNumberFormat="1" applyFont="1" applyBorder="1" applyAlignment="1">
      <alignment/>
    </xf>
    <xf numFmtId="177" fontId="3" fillId="0" borderId="58" xfId="0" applyNumberFormat="1" applyFont="1" applyBorder="1" applyAlignment="1">
      <alignment horizontal="center"/>
    </xf>
    <xf numFmtId="177" fontId="3" fillId="0" borderId="35" xfId="0" applyNumberFormat="1" applyFont="1" applyBorder="1" applyAlignment="1">
      <alignment horizontal="center"/>
    </xf>
    <xf numFmtId="0" fontId="3" fillId="0" borderId="60" xfId="0" applyFont="1" applyBorder="1" applyAlignment="1">
      <alignment horizontal="center" shrinkToFit="1"/>
    </xf>
    <xf numFmtId="0" fontId="3" fillId="0" borderId="19" xfId="0" applyFont="1" applyBorder="1" applyAlignment="1">
      <alignment horizontal="center" shrinkToFit="1"/>
    </xf>
    <xf numFmtId="0" fontId="3" fillId="0" borderId="61" xfId="0" applyFont="1" applyBorder="1" applyAlignment="1">
      <alignment horizontal="center" shrinkToFit="1"/>
    </xf>
    <xf numFmtId="0" fontId="3" fillId="0" borderId="15" xfId="0" applyFont="1" applyBorder="1" applyAlignment="1">
      <alignment horizontal="center" shrinkToFit="1"/>
    </xf>
    <xf numFmtId="0" fontId="3" fillId="0" borderId="10" xfId="0" applyFont="1" applyBorder="1" applyAlignment="1">
      <alignment horizontal="center" shrinkToFit="1"/>
    </xf>
    <xf numFmtId="0" fontId="3" fillId="0" borderId="16" xfId="0" applyFont="1" applyBorder="1" applyAlignment="1">
      <alignment horizontal="center" shrinkToFit="1"/>
    </xf>
    <xf numFmtId="10" fontId="3" fillId="0" borderId="49" xfId="0" applyNumberFormat="1" applyFont="1" applyBorder="1" applyAlignment="1">
      <alignment/>
    </xf>
    <xf numFmtId="10" fontId="3" fillId="0" borderId="62" xfId="0" applyNumberFormat="1" applyFont="1" applyBorder="1" applyAlignment="1">
      <alignment/>
    </xf>
    <xf numFmtId="176" fontId="3" fillId="0" borderId="45" xfId="0" applyNumberFormat="1" applyFont="1" applyBorder="1" applyAlignment="1">
      <alignment/>
    </xf>
    <xf numFmtId="177" fontId="3" fillId="0" borderId="25" xfId="0" applyNumberFormat="1" applyFont="1" applyBorder="1" applyAlignment="1">
      <alignment/>
    </xf>
    <xf numFmtId="177" fontId="3" fillId="0" borderId="45" xfId="0" applyNumberFormat="1" applyFont="1" applyBorder="1" applyAlignment="1">
      <alignment/>
    </xf>
    <xf numFmtId="0" fontId="3" fillId="0" borderId="36" xfId="0" applyFont="1" applyBorder="1" applyAlignment="1">
      <alignment/>
    </xf>
    <xf numFmtId="0" fontId="3" fillId="0" borderId="63" xfId="0" applyFont="1" applyBorder="1" applyAlignment="1">
      <alignment/>
    </xf>
    <xf numFmtId="0" fontId="3" fillId="0" borderId="63" xfId="0" applyFont="1" applyBorder="1" applyAlignment="1">
      <alignment horizontal="center" vertical="center"/>
    </xf>
    <xf numFmtId="0" fontId="3" fillId="0" borderId="52" xfId="0" applyFont="1" applyBorder="1" applyAlignment="1">
      <alignment horizontal="center" vertical="center"/>
    </xf>
    <xf numFmtId="0" fontId="3" fillId="0" borderId="64" xfId="0" applyFont="1" applyBorder="1" applyAlignment="1">
      <alignment horizontal="left" indent="1"/>
    </xf>
    <xf numFmtId="0" fontId="3" fillId="0" borderId="63" xfId="0" applyFont="1" applyBorder="1" applyAlignment="1">
      <alignment horizontal="left" indent="1"/>
    </xf>
    <xf numFmtId="0" fontId="3" fillId="0" borderId="25" xfId="0" applyFont="1" applyBorder="1" applyAlignment="1">
      <alignment/>
    </xf>
    <xf numFmtId="0" fontId="3" fillId="0" borderId="37" xfId="0" applyFont="1" applyBorder="1" applyAlignment="1">
      <alignment horizontal="left" indent="1"/>
    </xf>
    <xf numFmtId="0" fontId="3" fillId="0" borderId="52" xfId="0" applyFont="1" applyBorder="1" applyAlignment="1">
      <alignment horizontal="left" indent="1"/>
    </xf>
    <xf numFmtId="0" fontId="3" fillId="0" borderId="37" xfId="0" applyFont="1" applyBorder="1" applyAlignment="1">
      <alignment horizontal="center"/>
    </xf>
    <xf numFmtId="0" fontId="3" fillId="0" borderId="52" xfId="0" applyFont="1" applyBorder="1" applyAlignment="1">
      <alignment horizontal="center"/>
    </xf>
    <xf numFmtId="0" fontId="3" fillId="0" borderId="40" xfId="0" applyFont="1" applyBorder="1" applyAlignment="1">
      <alignment horizontal="center"/>
    </xf>
    <xf numFmtId="0" fontId="3" fillId="0" borderId="58" xfId="0" applyFont="1" applyBorder="1" applyAlignment="1">
      <alignment horizontal="center"/>
    </xf>
    <xf numFmtId="9" fontId="3" fillId="0" borderId="58" xfId="0" applyNumberFormat="1" applyFont="1" applyBorder="1" applyAlignment="1">
      <alignment/>
    </xf>
    <xf numFmtId="0" fontId="3" fillId="0" borderId="17" xfId="0" applyFont="1" applyBorder="1" applyAlignment="1">
      <alignment horizontal="right"/>
    </xf>
    <xf numFmtId="0" fontId="3" fillId="0" borderId="52" xfId="0" applyFont="1" applyBorder="1" applyAlignment="1">
      <alignment horizont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10" fontId="3" fillId="0" borderId="34" xfId="0" applyNumberFormat="1" applyFont="1" applyBorder="1" applyAlignment="1">
      <alignment/>
    </xf>
    <xf numFmtId="9" fontId="3" fillId="0" borderId="52" xfId="0" applyNumberFormat="1" applyFont="1" applyBorder="1" applyAlignment="1">
      <alignment/>
    </xf>
    <xf numFmtId="9" fontId="3" fillId="0" borderId="34" xfId="0" applyNumberFormat="1" applyFont="1" applyBorder="1" applyAlignment="1">
      <alignment/>
    </xf>
    <xf numFmtId="177" fontId="3" fillId="4" borderId="58" xfId="0" applyNumberFormat="1" applyFont="1" applyFill="1" applyBorder="1" applyAlignment="1">
      <alignment/>
    </xf>
    <xf numFmtId="177" fontId="3" fillId="4" borderId="35" xfId="0" applyNumberFormat="1" applyFont="1" applyFill="1" applyBorder="1" applyAlignment="1">
      <alignment/>
    </xf>
    <xf numFmtId="0" fontId="3" fillId="0" borderId="63"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3" xfId="0" applyFont="1" applyBorder="1" applyAlignment="1">
      <alignment horizontal="center" shrinkToFit="1"/>
    </xf>
    <xf numFmtId="9" fontId="3" fillId="0" borderId="35" xfId="0" applyNumberFormat="1" applyFont="1" applyBorder="1" applyAlignment="1">
      <alignment/>
    </xf>
    <xf numFmtId="0" fontId="3" fillId="0" borderId="33" xfId="0" applyFont="1" applyBorder="1" applyAlignment="1">
      <alignment horizontal="center" shrinkToFit="1"/>
    </xf>
    <xf numFmtId="0" fontId="3" fillId="0" borderId="63" xfId="0" applyFont="1" applyBorder="1" applyAlignment="1">
      <alignment horizontal="center"/>
    </xf>
    <xf numFmtId="176" fontId="3" fillId="0" borderId="58" xfId="0" applyNumberFormat="1" applyFont="1" applyBorder="1" applyAlignment="1">
      <alignment/>
    </xf>
    <xf numFmtId="0" fontId="3" fillId="0" borderId="36" xfId="0" applyFont="1" applyBorder="1" applyAlignment="1">
      <alignment horizontal="center"/>
    </xf>
    <xf numFmtId="176" fontId="3" fillId="0" borderId="34" xfId="0" applyNumberFormat="1" applyFont="1" applyBorder="1" applyAlignment="1">
      <alignment/>
    </xf>
    <xf numFmtId="176" fontId="3" fillId="0" borderId="35" xfId="0" applyNumberFormat="1" applyFont="1" applyBorder="1" applyAlignment="1">
      <alignment/>
    </xf>
    <xf numFmtId="0" fontId="3" fillId="0" borderId="0" xfId="0" applyFont="1" applyAlignment="1">
      <alignment horizontal="right"/>
    </xf>
    <xf numFmtId="0" fontId="3" fillId="0" borderId="33" xfId="0" applyFont="1" applyBorder="1" applyAlignment="1">
      <alignment horizontal="center"/>
    </xf>
    <xf numFmtId="0" fontId="3" fillId="0" borderId="43" xfId="0" applyFont="1" applyBorder="1" applyAlignment="1">
      <alignment horizontal="center"/>
    </xf>
    <xf numFmtId="0" fontId="3" fillId="0" borderId="0" xfId="0" applyFont="1" applyBorder="1" applyAlignment="1">
      <alignment horizontal="center"/>
    </xf>
    <xf numFmtId="0" fontId="3" fillId="0" borderId="65" xfId="0" applyFont="1" applyBorder="1" applyAlignment="1">
      <alignment horizontal="center"/>
    </xf>
    <xf numFmtId="0" fontId="3" fillId="0" borderId="63"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49" xfId="0" applyFont="1" applyBorder="1" applyAlignment="1">
      <alignment horizontal="left" vertical="center" wrapText="1" indent="1"/>
    </xf>
    <xf numFmtId="49" fontId="3" fillId="0" borderId="63" xfId="0" applyNumberFormat="1" applyFont="1" applyBorder="1" applyAlignment="1">
      <alignment horizontal="left" vertical="center" wrapText="1" indent="1"/>
    </xf>
    <xf numFmtId="49" fontId="3" fillId="0" borderId="33" xfId="0" applyNumberFormat="1" applyFont="1" applyBorder="1" applyAlignment="1">
      <alignment horizontal="left" vertical="center" wrapText="1" indent="1"/>
    </xf>
    <xf numFmtId="49" fontId="3" fillId="0" borderId="25" xfId="0" applyNumberFormat="1" applyFont="1" applyBorder="1" applyAlignment="1">
      <alignment horizontal="left" vertical="center" wrapText="1" indent="1"/>
    </xf>
    <xf numFmtId="49" fontId="3" fillId="0" borderId="45" xfId="0" applyNumberFormat="1" applyFont="1" applyBorder="1" applyAlignment="1">
      <alignment horizontal="left" vertical="center" wrapText="1" indent="1"/>
    </xf>
    <xf numFmtId="49" fontId="3" fillId="0" borderId="49" xfId="0" applyNumberFormat="1" applyFont="1" applyBorder="1" applyAlignment="1">
      <alignment horizontal="left" vertical="center" wrapText="1" indent="1"/>
    </xf>
    <xf numFmtId="49" fontId="3" fillId="0" borderId="62" xfId="0" applyNumberFormat="1" applyFont="1" applyBorder="1" applyAlignment="1">
      <alignment horizontal="left" vertical="center" wrapText="1" indent="1"/>
    </xf>
    <xf numFmtId="0" fontId="14" fillId="0" borderId="26" xfId="0" applyFont="1" applyBorder="1" applyAlignment="1">
      <alignment horizontal="right" vertical="center"/>
    </xf>
    <xf numFmtId="0" fontId="3" fillId="0" borderId="26" xfId="0" applyFont="1" applyBorder="1" applyAlignment="1">
      <alignment horizontal="right" vertical="center"/>
    </xf>
    <xf numFmtId="0" fontId="3" fillId="0" borderId="51" xfId="0" applyFont="1" applyBorder="1" applyAlignment="1">
      <alignment horizontal="right" vertical="center"/>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176" fontId="3" fillId="0" borderId="70" xfId="0" applyNumberFormat="1" applyFont="1" applyBorder="1" applyAlignment="1">
      <alignment/>
    </xf>
    <xf numFmtId="176" fontId="3" fillId="0" borderId="71" xfId="0" applyNumberFormat="1" applyFont="1" applyBorder="1" applyAlignment="1">
      <alignment/>
    </xf>
    <xf numFmtId="187" fontId="3" fillId="0" borderId="63" xfId="0" applyNumberFormat="1" applyFont="1" applyBorder="1" applyAlignment="1">
      <alignment/>
    </xf>
    <xf numFmtId="187" fontId="3" fillId="0" borderId="70" xfId="0" applyNumberFormat="1" applyFont="1" applyBorder="1" applyAlignment="1">
      <alignment/>
    </xf>
    <xf numFmtId="187" fontId="3" fillId="0" borderId="49" xfId="0" applyNumberFormat="1" applyFont="1" applyBorder="1" applyAlignment="1">
      <alignment/>
    </xf>
    <xf numFmtId="0" fontId="14" fillId="0" borderId="9" xfId="0" applyFont="1" applyBorder="1" applyAlignment="1">
      <alignment horizontal="right" vertical="center" shrinkToFit="1"/>
    </xf>
    <xf numFmtId="0" fontId="14" fillId="0" borderId="0" xfId="0" applyFont="1" applyBorder="1" applyAlignment="1">
      <alignment horizontal="right" vertical="center" shrinkToFit="1"/>
    </xf>
    <xf numFmtId="0" fontId="14" fillId="0" borderId="14" xfId="0" applyFont="1" applyBorder="1" applyAlignment="1">
      <alignment horizontal="right" vertical="center" shrinkToFit="1"/>
    </xf>
    <xf numFmtId="176" fontId="3" fillId="0" borderId="63" xfId="0" applyNumberFormat="1" applyFont="1" applyBorder="1" applyAlignment="1">
      <alignment/>
    </xf>
    <xf numFmtId="179" fontId="3" fillId="0" borderId="49" xfId="0" applyNumberFormat="1" applyFont="1" applyBorder="1" applyAlignment="1">
      <alignment/>
    </xf>
    <xf numFmtId="179" fontId="3" fillId="0" borderId="70" xfId="0" applyNumberFormat="1" applyFont="1" applyBorder="1" applyAlignment="1">
      <alignment/>
    </xf>
    <xf numFmtId="0" fontId="3" fillId="0" borderId="6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60"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61"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4" xfId="0" applyNumberFormat="1" applyFont="1" applyBorder="1" applyAlignment="1">
      <alignment vertical="center" wrapText="1"/>
    </xf>
    <xf numFmtId="49" fontId="14" fillId="0" borderId="26" xfId="0" applyNumberFormat="1" applyFont="1" applyBorder="1" applyAlignment="1">
      <alignment horizontal="right" vertical="center" shrinkToFit="1"/>
    </xf>
    <xf numFmtId="179" fontId="3" fillId="0" borderId="63" xfId="0" applyNumberFormat="1" applyFont="1" applyBorder="1" applyAlignment="1">
      <alignment/>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57" xfId="0" applyFont="1" applyBorder="1" applyAlignment="1">
      <alignment horizontal="center" vertical="center"/>
    </xf>
    <xf numFmtId="0" fontId="3" fillId="0" borderId="49" xfId="0" applyFont="1" applyBorder="1" applyAlignment="1">
      <alignment horizontal="center" vertical="center"/>
    </xf>
    <xf numFmtId="0" fontId="3" fillId="0" borderId="33" xfId="0" applyFont="1" applyBorder="1" applyAlignment="1">
      <alignment/>
    </xf>
    <xf numFmtId="0" fontId="3" fillId="0" borderId="72" xfId="0" applyFont="1" applyBorder="1" applyAlignment="1">
      <alignment/>
    </xf>
    <xf numFmtId="0" fontId="3" fillId="0" borderId="49" xfId="0" applyFont="1" applyBorder="1" applyAlignment="1">
      <alignment/>
    </xf>
    <xf numFmtId="0" fontId="3" fillId="0" borderId="62" xfId="0" applyFont="1" applyBorder="1" applyAlignment="1">
      <alignment/>
    </xf>
    <xf numFmtId="0" fontId="3" fillId="0" borderId="73" xfId="0" applyFont="1" applyBorder="1" applyAlignment="1">
      <alignment horizontal="center"/>
    </xf>
    <xf numFmtId="0" fontId="3" fillId="0" borderId="74" xfId="0" applyFont="1" applyBorder="1" applyAlignment="1">
      <alignment horizontal="center"/>
    </xf>
    <xf numFmtId="0" fontId="3" fillId="0" borderId="75" xfId="0" applyFont="1" applyBorder="1" applyAlignment="1">
      <alignment horizontal="center"/>
    </xf>
    <xf numFmtId="0" fontId="3" fillId="0" borderId="14" xfId="0" applyFont="1" applyBorder="1" applyAlignment="1">
      <alignment horizontal="right" vertical="center"/>
    </xf>
    <xf numFmtId="176" fontId="3" fillId="0" borderId="32" xfId="0" applyNumberFormat="1" applyFont="1" applyBorder="1" applyAlignment="1">
      <alignment/>
    </xf>
    <xf numFmtId="176" fontId="3" fillId="0" borderId="57" xfId="0" applyNumberFormat="1" applyFont="1" applyBorder="1" applyAlignment="1">
      <alignment/>
    </xf>
    <xf numFmtId="176" fontId="3" fillId="0" borderId="76" xfId="0" applyNumberFormat="1" applyFont="1" applyBorder="1" applyAlignment="1">
      <alignment/>
    </xf>
    <xf numFmtId="49" fontId="3" fillId="0" borderId="60" xfId="0" applyNumberFormat="1" applyFont="1" applyBorder="1" applyAlignment="1">
      <alignment horizontal="left" vertical="center" wrapText="1" indent="1"/>
    </xf>
    <xf numFmtId="49" fontId="3" fillId="0" borderId="19" xfId="0" applyNumberFormat="1" applyFont="1" applyBorder="1" applyAlignment="1">
      <alignment horizontal="left" vertical="center" wrapText="1" indent="1"/>
    </xf>
    <xf numFmtId="49" fontId="3" fillId="0" borderId="20" xfId="0" applyNumberFormat="1" applyFont="1" applyBorder="1" applyAlignment="1">
      <alignment horizontal="left" vertical="center" wrapText="1" indent="1"/>
    </xf>
    <xf numFmtId="49" fontId="3" fillId="0" borderId="9"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65" xfId="0" applyNumberFormat="1" applyFont="1" applyBorder="1" applyAlignment="1">
      <alignment horizontal="left" vertical="center" wrapText="1" indent="1"/>
    </xf>
    <xf numFmtId="49" fontId="3" fillId="0" borderId="77" xfId="0" applyNumberFormat="1" applyFont="1" applyBorder="1" applyAlignment="1">
      <alignment horizontal="right" vertical="center" wrapText="1"/>
    </xf>
    <xf numFmtId="49" fontId="3" fillId="0" borderId="44" xfId="0" applyNumberFormat="1" applyFont="1" applyBorder="1" applyAlignment="1">
      <alignment horizontal="right" vertical="center" wrapText="1"/>
    </xf>
    <xf numFmtId="49" fontId="3" fillId="0" borderId="77" xfId="0" applyNumberFormat="1" applyFont="1" applyBorder="1" applyAlignment="1">
      <alignment horizontal="right" vertical="center" shrinkToFit="1"/>
    </xf>
    <xf numFmtId="176" fontId="3" fillId="0" borderId="0" xfId="0" applyNumberFormat="1" applyFont="1" applyAlignment="1">
      <alignment/>
    </xf>
    <xf numFmtId="49" fontId="3" fillId="0" borderId="61" xfId="0" applyNumberFormat="1" applyFont="1" applyBorder="1" applyAlignment="1">
      <alignment horizontal="left" vertical="center" wrapText="1" indent="1"/>
    </xf>
    <xf numFmtId="49" fontId="3" fillId="0" borderId="14" xfId="0" applyNumberFormat="1" applyFont="1" applyBorder="1" applyAlignment="1">
      <alignment horizontal="left" vertical="center" wrapText="1" indent="1"/>
    </xf>
    <xf numFmtId="179" fontId="3" fillId="0" borderId="52" xfId="0" applyNumberFormat="1" applyFont="1" applyBorder="1" applyAlignment="1">
      <alignment/>
    </xf>
    <xf numFmtId="49" fontId="3" fillId="0" borderId="6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78" xfId="0" applyNumberFormat="1" applyFont="1" applyBorder="1" applyAlignment="1">
      <alignment horizontal="right" vertical="center" wrapText="1"/>
    </xf>
    <xf numFmtId="176" fontId="3" fillId="0" borderId="39" xfId="0" applyNumberFormat="1" applyFont="1" applyBorder="1" applyAlignment="1">
      <alignment/>
    </xf>
    <xf numFmtId="176" fontId="3" fillId="0" borderId="62" xfId="0" applyNumberFormat="1" applyFont="1" applyBorder="1" applyAlignment="1">
      <alignment/>
    </xf>
    <xf numFmtId="0" fontId="3" fillId="0" borderId="34" xfId="0" applyFont="1" applyBorder="1" applyAlignment="1">
      <alignment horizontal="left" indent="1"/>
    </xf>
    <xf numFmtId="0" fontId="3" fillId="0" borderId="49" xfId="0" applyFont="1" applyBorder="1" applyAlignment="1">
      <alignment horizontal="left" indent="1"/>
    </xf>
    <xf numFmtId="0" fontId="3" fillId="0" borderId="62" xfId="0" applyFont="1" applyBorder="1" applyAlignment="1">
      <alignment horizontal="left" indent="1"/>
    </xf>
    <xf numFmtId="0" fontId="3" fillId="0" borderId="37" xfId="0" applyFont="1" applyBorder="1" applyAlignment="1">
      <alignment horizontal="left"/>
    </xf>
    <xf numFmtId="0" fontId="3" fillId="0" borderId="52" xfId="0" applyFont="1" applyBorder="1" applyAlignment="1">
      <alignment horizontal="left"/>
    </xf>
    <xf numFmtId="0" fontId="3" fillId="0" borderId="34" xfId="0" applyFont="1" applyBorder="1" applyAlignment="1">
      <alignment horizontal="left"/>
    </xf>
    <xf numFmtId="0" fontId="3" fillId="0" borderId="79" xfId="0" applyFont="1" applyBorder="1" applyAlignment="1">
      <alignment horizontal="center"/>
    </xf>
    <xf numFmtId="0" fontId="3" fillId="0" borderId="59" xfId="0" applyFont="1" applyBorder="1" applyAlignment="1">
      <alignment horizontal="center"/>
    </xf>
    <xf numFmtId="0" fontId="3" fillId="0" borderId="72" xfId="0" applyFont="1" applyBorder="1" applyAlignment="1">
      <alignment horizontal="left"/>
    </xf>
    <xf numFmtId="0" fontId="3" fillId="0" borderId="52" xfId="0" applyFont="1" applyBorder="1" applyAlignment="1">
      <alignment horizontal="left" indent="1" shrinkToFit="1"/>
    </xf>
    <xf numFmtId="0" fontId="3" fillId="0" borderId="34" xfId="0" applyFont="1" applyBorder="1" applyAlignment="1">
      <alignment horizontal="left" indent="1" shrinkToFit="1"/>
    </xf>
    <xf numFmtId="0" fontId="3" fillId="0" borderId="80" xfId="0" applyFont="1" applyBorder="1" applyAlignment="1">
      <alignment horizontal="left"/>
    </xf>
    <xf numFmtId="0" fontId="3" fillId="0" borderId="63" xfId="0" applyFont="1" applyBorder="1" applyAlignment="1">
      <alignment horizontal="left"/>
    </xf>
    <xf numFmtId="0" fontId="3" fillId="0" borderId="33" xfId="0" applyFont="1" applyBorder="1" applyAlignment="1">
      <alignment horizontal="left"/>
    </xf>
    <xf numFmtId="176" fontId="3" fillId="0" borderId="33" xfId="0" applyNumberFormat="1" applyFont="1" applyBorder="1" applyAlignment="1">
      <alignment/>
    </xf>
    <xf numFmtId="0" fontId="3" fillId="0" borderId="63" xfId="0" applyFont="1" applyBorder="1" applyAlignment="1">
      <alignment horizontal="left" vertical="center" indent="1"/>
    </xf>
    <xf numFmtId="0" fontId="3" fillId="0" borderId="33" xfId="0" applyFont="1" applyBorder="1" applyAlignment="1">
      <alignment horizontal="left" vertical="center" indent="1"/>
    </xf>
    <xf numFmtId="0" fontId="3" fillId="0" borderId="52" xfId="0" applyFont="1" applyBorder="1" applyAlignment="1">
      <alignment horizontal="left" vertical="center" indent="1"/>
    </xf>
    <xf numFmtId="0" fontId="3" fillId="0" borderId="34"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81"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65" xfId="0" applyFont="1" applyBorder="1" applyAlignment="1">
      <alignment horizontal="left" vertical="center" indent="1"/>
    </xf>
    <xf numFmtId="0" fontId="3" fillId="0" borderId="46" xfId="0" applyFont="1" applyBorder="1" applyAlignment="1">
      <alignment horizontal="left" vertical="center" indent="1"/>
    </xf>
    <xf numFmtId="0" fontId="3" fillId="0" borderId="17" xfId="0" applyFont="1" applyBorder="1" applyAlignment="1">
      <alignment horizontal="left" vertical="center" indent="1"/>
    </xf>
    <xf numFmtId="0" fontId="3" fillId="0" borderId="22" xfId="0" applyFont="1" applyBorder="1" applyAlignment="1">
      <alignment horizontal="left" vertical="center" indent="1"/>
    </xf>
    <xf numFmtId="0" fontId="3" fillId="0" borderId="40" xfId="0" applyFont="1" applyBorder="1" applyAlignment="1">
      <alignment horizontal="left" vertical="center" indent="1"/>
    </xf>
    <xf numFmtId="0" fontId="3" fillId="0" borderId="58" xfId="0" applyFont="1" applyBorder="1" applyAlignment="1">
      <alignment horizontal="left" vertical="center" indent="1"/>
    </xf>
    <xf numFmtId="0" fontId="3" fillId="0" borderId="37" xfId="0" applyFont="1" applyBorder="1" applyAlignment="1">
      <alignment horizontal="left" vertical="center" inden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5" xfId="0" applyFont="1" applyBorder="1" applyAlignment="1">
      <alignment horizontal="left" vertical="center" indent="1"/>
    </xf>
    <xf numFmtId="0" fontId="3" fillId="0" borderId="45" xfId="0" applyFont="1" applyBorder="1" applyAlignment="1">
      <alignment horizontal="left" vertical="center" inden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82" xfId="0" applyFont="1" applyBorder="1" applyAlignment="1">
      <alignment horizontal="center" vertical="center"/>
    </xf>
    <xf numFmtId="0" fontId="3" fillId="0" borderId="11" xfId="0" applyFont="1" applyBorder="1" applyAlignment="1">
      <alignment horizontal="left" vertical="center" indent="1"/>
    </xf>
    <xf numFmtId="0" fontId="3" fillId="0" borderId="38" xfId="0" applyFont="1" applyBorder="1" applyAlignment="1">
      <alignment horizontal="left" vertical="center" indent="1"/>
    </xf>
    <xf numFmtId="0" fontId="3" fillId="0" borderId="39" xfId="0" applyFont="1" applyBorder="1" applyAlignment="1">
      <alignment horizontal="left" vertical="center" indent="1"/>
    </xf>
    <xf numFmtId="0" fontId="3" fillId="0" borderId="30" xfId="0" applyFont="1" applyBorder="1" applyAlignment="1">
      <alignment horizontal="left" vertical="center" indent="1"/>
    </xf>
    <xf numFmtId="0" fontId="3" fillId="0" borderId="31" xfId="0" applyFont="1" applyBorder="1" applyAlignment="1">
      <alignment horizontal="left" vertical="center" indent="1"/>
    </xf>
    <xf numFmtId="0" fontId="3" fillId="0" borderId="32" xfId="0" applyFont="1" applyBorder="1" applyAlignment="1">
      <alignment horizontal="left" vertical="center" indent="1"/>
    </xf>
    <xf numFmtId="0" fontId="3" fillId="0" borderId="72"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4" xfId="0" applyFont="1" applyBorder="1" applyAlignment="1">
      <alignment horizontal="left" vertical="center" shrinkToFit="1"/>
    </xf>
    <xf numFmtId="49" fontId="3" fillId="0" borderId="52" xfId="0" applyNumberFormat="1" applyFont="1" applyBorder="1" applyAlignment="1">
      <alignment horizontal="right" vertical="center"/>
    </xf>
    <xf numFmtId="49" fontId="3" fillId="0" borderId="11" xfId="0" applyNumberFormat="1" applyFont="1" applyBorder="1" applyAlignment="1">
      <alignment horizontal="right" vertical="center"/>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2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9" xfId="0" applyFont="1" applyBorder="1" applyAlignment="1">
      <alignment horizontal="left" vertical="center"/>
    </xf>
    <xf numFmtId="0" fontId="3" fillId="0" borderId="52" xfId="0" applyFont="1" applyBorder="1" applyAlignment="1">
      <alignment horizontal="left" vertical="center"/>
    </xf>
    <xf numFmtId="0" fontId="3" fillId="0" borderId="34" xfId="0" applyFont="1" applyBorder="1" applyAlignment="1">
      <alignment horizontal="left" vertical="center"/>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81" xfId="0" applyFont="1" applyBorder="1" applyAlignment="1">
      <alignment horizontal="center" vertical="center" shrinkToFit="1"/>
    </xf>
    <xf numFmtId="49" fontId="3" fillId="0" borderId="58" xfId="0" applyNumberFormat="1" applyFont="1" applyBorder="1" applyAlignment="1">
      <alignment horizontal="right" vertical="center"/>
    </xf>
    <xf numFmtId="49" fontId="3" fillId="0" borderId="55" xfId="0" applyNumberFormat="1" applyFont="1" applyBorder="1" applyAlignment="1">
      <alignment horizontal="right" vertical="center"/>
    </xf>
    <xf numFmtId="49" fontId="3" fillId="0" borderId="25" xfId="0" applyNumberFormat="1" applyFont="1" applyBorder="1" applyAlignment="1">
      <alignment horizontal="right" vertical="center"/>
    </xf>
    <xf numFmtId="49" fontId="3" fillId="0" borderId="15" xfId="0" applyNumberFormat="1" applyFont="1" applyBorder="1" applyAlignment="1">
      <alignment horizontal="right" vertical="center"/>
    </xf>
    <xf numFmtId="0" fontId="3" fillId="0" borderId="16" xfId="0" applyFont="1" applyBorder="1" applyAlignment="1">
      <alignment horizontal="left" vertical="center"/>
    </xf>
    <xf numFmtId="0" fontId="3" fillId="0" borderId="25" xfId="0" applyFont="1" applyBorder="1" applyAlignment="1">
      <alignment horizontal="left" vertical="center"/>
    </xf>
    <xf numFmtId="0" fontId="3" fillId="0" borderId="45" xfId="0" applyFont="1" applyBorder="1" applyAlignment="1">
      <alignment horizontal="left" vertical="center"/>
    </xf>
    <xf numFmtId="0" fontId="3" fillId="0" borderId="83" xfId="0" applyFont="1" applyBorder="1" applyAlignment="1">
      <alignment horizontal="left" vertical="center"/>
    </xf>
    <xf numFmtId="0" fontId="3" fillId="0" borderId="58"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indent="1"/>
    </xf>
    <xf numFmtId="0" fontId="3" fillId="0" borderId="58" xfId="0" applyFont="1" applyBorder="1" applyAlignment="1">
      <alignment horizontal="center" vertical="center"/>
    </xf>
    <xf numFmtId="0" fontId="3" fillId="0" borderId="35" xfId="0" applyFont="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left" vertical="center" indent="1" shrinkToFit="1"/>
    </xf>
    <xf numFmtId="0" fontId="3" fillId="0" borderId="74" xfId="0" applyFont="1" applyBorder="1" applyAlignment="1">
      <alignment horizontal="left" vertical="center" indent="1" shrinkToFit="1"/>
    </xf>
    <xf numFmtId="0" fontId="3" fillId="0" borderId="76" xfId="0" applyFont="1" applyBorder="1" applyAlignment="1">
      <alignment horizontal="left" vertical="center" indent="1" shrinkToFit="1"/>
    </xf>
    <xf numFmtId="0" fontId="3" fillId="0" borderId="23" xfId="0" applyFont="1" applyBorder="1" applyAlignment="1">
      <alignment horizontal="left" vertical="center" indent="1"/>
    </xf>
    <xf numFmtId="0" fontId="3" fillId="0" borderId="57"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0" xfId="0" applyFont="1" applyBorder="1" applyAlignment="1">
      <alignment horizontal="left" vertical="center" indent="1"/>
    </xf>
    <xf numFmtId="0" fontId="3" fillId="0" borderId="16" xfId="0" applyFont="1" applyBorder="1" applyAlignment="1">
      <alignment horizontal="left" vertical="center" indent="1"/>
    </xf>
    <xf numFmtId="0" fontId="3" fillId="0" borderId="36" xfId="0" applyFont="1" applyBorder="1" applyAlignment="1">
      <alignment horizontal="left" vertical="center" wrapText="1" indent="1"/>
    </xf>
    <xf numFmtId="0" fontId="3" fillId="0" borderId="43" xfId="0" applyFont="1" applyBorder="1" applyAlignment="1">
      <alignment horizontal="left" vertical="center" indent="1"/>
    </xf>
    <xf numFmtId="0" fontId="3" fillId="0" borderId="18" xfId="0" applyFont="1" applyBorder="1" applyAlignment="1">
      <alignment horizontal="left" vertical="center" indent="1"/>
    </xf>
    <xf numFmtId="0" fontId="3" fillId="0" borderId="19" xfId="0" applyFont="1" applyBorder="1" applyAlignment="1">
      <alignment horizontal="left" vertical="center" indent="1"/>
    </xf>
    <xf numFmtId="0" fontId="3" fillId="0" borderId="61" xfId="0" applyFont="1" applyBorder="1" applyAlignment="1">
      <alignment horizontal="left" vertical="center" indent="1"/>
    </xf>
    <xf numFmtId="0" fontId="3" fillId="0" borderId="60" xfId="0" applyFont="1" applyBorder="1" applyAlignment="1">
      <alignment horizontal="left" vertical="center" indent="1"/>
    </xf>
    <xf numFmtId="0" fontId="3" fillId="0" borderId="46" xfId="0" applyFont="1" applyBorder="1" applyAlignment="1">
      <alignment horizontal="right" vertical="center" indent="1"/>
    </xf>
    <xf numFmtId="0" fontId="3" fillId="0" borderId="17" xfId="0" applyFont="1" applyBorder="1" applyAlignment="1">
      <alignment horizontal="right" vertical="center" indent="1"/>
    </xf>
    <xf numFmtId="0" fontId="3" fillId="0" borderId="78" xfId="0" applyFont="1" applyBorder="1" applyAlignment="1">
      <alignment horizontal="right" vertical="center" indent="1"/>
    </xf>
    <xf numFmtId="0" fontId="3" fillId="0" borderId="11" xfId="0" applyFont="1" applyBorder="1" applyAlignment="1">
      <alignment horizontal="left" vertical="center" indent="2" shrinkToFit="1"/>
    </xf>
    <xf numFmtId="0" fontId="3" fillId="0" borderId="38" xfId="0" applyFont="1" applyBorder="1" applyAlignment="1">
      <alignment horizontal="left" vertical="center" indent="2" shrinkToFit="1"/>
    </xf>
    <xf numFmtId="0" fontId="3" fillId="0" borderId="39"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13" xfId="0" applyFont="1" applyBorder="1" applyAlignment="1">
      <alignment horizontal="left" vertical="center" indent="2" shrinkToFit="1"/>
    </xf>
    <xf numFmtId="0" fontId="3" fillId="0" borderId="57" xfId="0" applyFont="1" applyBorder="1" applyAlignment="1">
      <alignment horizontal="left" vertical="center" indent="2" shrinkToFit="1"/>
    </xf>
    <xf numFmtId="0" fontId="3" fillId="0" borderId="12" xfId="0" applyFont="1" applyBorder="1" applyAlignment="1">
      <alignment horizontal="left" vertical="center" indent="1" shrinkToFit="1"/>
    </xf>
    <xf numFmtId="0" fontId="3" fillId="0" borderId="13" xfId="0" applyFont="1" applyBorder="1" applyAlignment="1">
      <alignment horizontal="left" vertical="center" indent="1" shrinkToFit="1"/>
    </xf>
    <xf numFmtId="0" fontId="3" fillId="0" borderId="57"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0" xfId="0" applyFont="1" applyBorder="1" applyAlignment="1">
      <alignment horizontal="left" vertical="center" indent="1" shrinkToFit="1"/>
    </xf>
    <xf numFmtId="0" fontId="3" fillId="0" borderId="14" xfId="0" applyFont="1" applyBorder="1" applyAlignment="1">
      <alignment horizontal="left" vertical="center" indent="1" shrinkToFit="1"/>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Border="1" applyAlignment="1">
      <alignment wrapTex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83"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46"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3" fillId="0" borderId="65"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78" xfId="0" applyFont="1" applyBorder="1" applyAlignment="1">
      <alignment horizontal="right" vertical="center"/>
    </xf>
    <xf numFmtId="49" fontId="14" fillId="0" borderId="46" xfId="0" applyNumberFormat="1" applyFont="1" applyBorder="1" applyAlignment="1">
      <alignment horizontal="right" vertical="center" shrinkToFit="1"/>
    </xf>
    <xf numFmtId="49" fontId="14" fillId="0" borderId="17" xfId="0" applyNumberFormat="1" applyFont="1" applyBorder="1" applyAlignment="1">
      <alignment horizontal="right" vertical="center" shrinkToFit="1"/>
    </xf>
    <xf numFmtId="49" fontId="14" fillId="0" borderId="78" xfId="0" applyNumberFormat="1" applyFont="1" applyBorder="1" applyAlignment="1">
      <alignment horizontal="right" vertical="center" shrinkToFit="1"/>
    </xf>
    <xf numFmtId="0" fontId="14" fillId="0" borderId="46" xfId="0" applyFont="1" applyBorder="1" applyAlignment="1">
      <alignment horizontal="right" vertical="center" shrinkToFit="1"/>
    </xf>
    <xf numFmtId="0" fontId="14" fillId="0" borderId="17" xfId="0" applyFont="1" applyBorder="1" applyAlignment="1">
      <alignment horizontal="right" vertical="center" shrinkToFit="1"/>
    </xf>
    <xf numFmtId="0" fontId="14" fillId="0" borderId="78" xfId="0" applyFont="1" applyBorder="1" applyAlignment="1">
      <alignment horizontal="right" vertical="center" shrinkToFit="1"/>
    </xf>
    <xf numFmtId="0" fontId="14" fillId="0" borderId="46" xfId="0" applyFont="1" applyBorder="1" applyAlignment="1">
      <alignment horizontal="right" vertical="center"/>
    </xf>
    <xf numFmtId="0" fontId="14" fillId="0" borderId="17" xfId="0" applyFont="1" applyBorder="1" applyAlignment="1">
      <alignment horizontal="right" vertical="center"/>
    </xf>
    <xf numFmtId="0" fontId="14" fillId="0" borderId="78" xfId="0" applyFont="1" applyBorder="1" applyAlignment="1">
      <alignment horizontal="right" vertical="center"/>
    </xf>
    <xf numFmtId="0" fontId="3" fillId="0" borderId="0" xfId="0" applyFont="1" applyAlignment="1">
      <alignment horizontal="right" vertical="center"/>
    </xf>
    <xf numFmtId="176" fontId="3" fillId="0" borderId="23" xfId="0" applyNumberFormat="1" applyFont="1" applyBorder="1" applyAlignment="1">
      <alignment/>
    </xf>
    <xf numFmtId="176" fontId="3" fillId="0" borderId="40" xfId="0" applyNumberFormat="1" applyFont="1" applyBorder="1" applyAlignment="1">
      <alignment/>
    </xf>
    <xf numFmtId="176" fontId="3" fillId="0" borderId="36" xfId="0" applyNumberFormat="1" applyFont="1" applyBorder="1" applyAlignment="1">
      <alignment horizontal="center" vertical="center" wrapText="1"/>
    </xf>
    <xf numFmtId="176" fontId="3" fillId="0" borderId="63"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85" xfId="0" applyNumberFormat="1" applyFont="1" applyBorder="1" applyAlignment="1">
      <alignment horizontal="center"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35" xfId="0" applyNumberFormat="1" applyFont="1" applyBorder="1" applyAlignment="1">
      <alignment horizontal="center" vertical="center" shrinkToFit="1"/>
    </xf>
    <xf numFmtId="176" fontId="3" fillId="0" borderId="83" xfId="0" applyNumberFormat="1" applyFont="1" applyBorder="1" applyAlignment="1">
      <alignment/>
    </xf>
    <xf numFmtId="49" fontId="3" fillId="0" borderId="12" xfId="0" applyNumberFormat="1" applyFont="1" applyBorder="1" applyAlignment="1">
      <alignment vertical="center" wrapText="1" shrinkToFit="1"/>
    </xf>
    <xf numFmtId="49" fontId="3" fillId="0" borderId="13" xfId="0" applyNumberFormat="1" applyFont="1" applyBorder="1" applyAlignment="1">
      <alignment vertical="center" wrapText="1" shrinkToFit="1"/>
    </xf>
    <xf numFmtId="49" fontId="3" fillId="0" borderId="9" xfId="0" applyNumberFormat="1"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88" xfId="0" applyNumberFormat="1" applyFont="1" applyBorder="1" applyAlignment="1">
      <alignment vertical="center" wrapText="1" shrinkToFit="1"/>
    </xf>
    <xf numFmtId="49" fontId="3" fillId="0" borderId="7" xfId="0" applyNumberFormat="1" applyFont="1" applyBorder="1" applyAlignment="1">
      <alignment vertical="center" wrapText="1" shrinkToFit="1"/>
    </xf>
    <xf numFmtId="176" fontId="3" fillId="0" borderId="15" xfId="0" applyNumberFormat="1" applyFont="1" applyBorder="1" applyAlignment="1">
      <alignment/>
    </xf>
    <xf numFmtId="176" fontId="3" fillId="0" borderId="55" xfId="0" applyNumberFormat="1" applyFont="1" applyBorder="1" applyAlignment="1">
      <alignment/>
    </xf>
    <xf numFmtId="176" fontId="3" fillId="0" borderId="32" xfId="0" applyNumberFormat="1" applyFont="1" applyBorder="1" applyAlignment="1">
      <alignment horizontal="center"/>
    </xf>
    <xf numFmtId="176" fontId="3" fillId="0" borderId="63" xfId="0" applyNumberFormat="1" applyFont="1" applyBorder="1" applyAlignment="1">
      <alignment horizontal="center"/>
    </xf>
    <xf numFmtId="176" fontId="3" fillId="0" borderId="30" xfId="0" applyNumberFormat="1" applyFont="1" applyBorder="1" applyAlignment="1">
      <alignment horizontal="center"/>
    </xf>
    <xf numFmtId="49" fontId="3" fillId="0" borderId="36"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33"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176" fontId="3" fillId="0" borderId="16" xfId="0" applyNumberFormat="1" applyFont="1" applyBorder="1" applyAlignment="1">
      <alignment/>
    </xf>
    <xf numFmtId="49" fontId="3" fillId="0" borderId="23"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39" xfId="0" applyNumberFormat="1" applyFont="1" applyBorder="1" applyAlignment="1">
      <alignment horizontal="center" vertical="center" wrapText="1" shrinkToFit="1"/>
    </xf>
    <xf numFmtId="49" fontId="3" fillId="0" borderId="52" xfId="0" applyNumberFormat="1" applyFont="1" applyBorder="1" applyAlignment="1">
      <alignment horizontal="center" vertical="center" wrapText="1" shrinkToFit="1"/>
    </xf>
    <xf numFmtId="49" fontId="3" fillId="0" borderId="90" xfId="0" applyNumberFormat="1" applyFont="1" applyBorder="1" applyAlignment="1">
      <alignment horizontal="center" vertical="center" wrapText="1" shrinkToFit="1"/>
    </xf>
    <xf numFmtId="49" fontId="3" fillId="0" borderId="86" xfId="0" applyNumberFormat="1" applyFont="1" applyBorder="1" applyAlignment="1">
      <alignment horizontal="center" vertical="center" wrapText="1" shrinkToFit="1"/>
    </xf>
    <xf numFmtId="0" fontId="3" fillId="0" borderId="34" xfId="0" applyFont="1" applyBorder="1" applyAlignment="1">
      <alignment/>
    </xf>
    <xf numFmtId="0" fontId="3" fillId="0" borderId="85" xfId="0" applyFont="1" applyBorder="1" applyAlignment="1">
      <alignment/>
    </xf>
    <xf numFmtId="0" fontId="3" fillId="0" borderId="86" xfId="0" applyFont="1" applyBorder="1" applyAlignment="1">
      <alignment/>
    </xf>
    <xf numFmtId="0" fontId="3" fillId="0" borderId="87" xfId="0" applyFont="1" applyBorder="1" applyAlignment="1">
      <alignment/>
    </xf>
    <xf numFmtId="0" fontId="3" fillId="0" borderId="32" xfId="0" applyFont="1" applyBorder="1" applyAlignment="1">
      <alignment horizontal="center"/>
    </xf>
    <xf numFmtId="0" fontId="3" fillId="0" borderId="12" xfId="0" applyFont="1" applyBorder="1" applyAlignment="1">
      <alignment shrinkToFit="1"/>
    </xf>
    <xf numFmtId="0" fontId="3" fillId="0" borderId="13" xfId="0" applyFont="1" applyBorder="1" applyAlignment="1">
      <alignment shrinkToFit="1"/>
    </xf>
    <xf numFmtId="0" fontId="3" fillId="0" borderId="81" xfId="0" applyFont="1" applyBorder="1" applyAlignment="1">
      <alignment shrinkToFit="1"/>
    </xf>
    <xf numFmtId="49" fontId="3" fillId="0" borderId="63" xfId="0" applyNumberFormat="1" applyFont="1" applyBorder="1" applyAlignment="1">
      <alignment horizontal="center" vertical="center"/>
    </xf>
    <xf numFmtId="49" fontId="3" fillId="0" borderId="33" xfId="0" applyNumberFormat="1" applyFont="1" applyBorder="1" applyAlignment="1">
      <alignment horizontal="center" vertical="center"/>
    </xf>
    <xf numFmtId="10" fontId="3" fillId="0" borderId="35" xfId="0" applyNumberFormat="1" applyFont="1" applyBorder="1" applyAlignment="1">
      <alignment/>
    </xf>
    <xf numFmtId="176" fontId="3" fillId="0" borderId="12" xfId="0" applyNumberFormat="1" applyFont="1" applyBorder="1" applyAlignment="1">
      <alignment/>
    </xf>
    <xf numFmtId="176" fontId="3" fillId="0" borderId="13" xfId="0" applyNumberFormat="1" applyFont="1" applyBorder="1" applyAlignment="1">
      <alignment/>
    </xf>
    <xf numFmtId="10" fontId="3" fillId="0" borderId="48" xfId="0" applyNumberFormat="1" applyFont="1" applyBorder="1" applyAlignment="1">
      <alignment/>
    </xf>
    <xf numFmtId="49" fontId="3" fillId="0" borderId="3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5" xfId="0" applyNumberFormat="1" applyFont="1" applyBorder="1" applyAlignment="1">
      <alignment horizontal="center" vertical="center"/>
    </xf>
    <xf numFmtId="10" fontId="3" fillId="0" borderId="25" xfId="0" applyNumberFormat="1" applyFont="1" applyBorder="1" applyAlignment="1">
      <alignment/>
    </xf>
    <xf numFmtId="10" fontId="3" fillId="0" borderId="15" xfId="0" applyNumberFormat="1" applyFont="1" applyBorder="1" applyAlignment="1">
      <alignment/>
    </xf>
    <xf numFmtId="10" fontId="3" fillId="0" borderId="10" xfId="0" applyNumberFormat="1" applyFont="1" applyBorder="1" applyAlignment="1">
      <alignment/>
    </xf>
    <xf numFmtId="10" fontId="3" fillId="0" borderId="16" xfId="0" applyNumberFormat="1" applyFont="1" applyBorder="1" applyAlignment="1">
      <alignment/>
    </xf>
    <xf numFmtId="9" fontId="3" fillId="0" borderId="55" xfId="0" applyNumberFormat="1" applyFont="1" applyBorder="1" applyAlignment="1">
      <alignment/>
    </xf>
    <xf numFmtId="9" fontId="3" fillId="0" borderId="54" xfId="0" applyNumberFormat="1" applyFont="1" applyBorder="1" applyAlignment="1">
      <alignment/>
    </xf>
    <xf numFmtId="9" fontId="3" fillId="0" borderId="83" xfId="0" applyNumberFormat="1" applyFont="1" applyBorder="1" applyAlignment="1">
      <alignment/>
    </xf>
    <xf numFmtId="176" fontId="3" fillId="0" borderId="54" xfId="0" applyNumberFormat="1" applyFont="1" applyBorder="1" applyAlignment="1">
      <alignment/>
    </xf>
    <xf numFmtId="10" fontId="3" fillId="0" borderId="11" xfId="0" applyNumberFormat="1" applyFont="1" applyBorder="1" applyAlignment="1">
      <alignment/>
    </xf>
    <xf numFmtId="10" fontId="3" fillId="0" borderId="38" xfId="0" applyNumberFormat="1" applyFont="1" applyBorder="1" applyAlignment="1">
      <alignment/>
    </xf>
    <xf numFmtId="10" fontId="3" fillId="0" borderId="39" xfId="0" applyNumberFormat="1" applyFont="1" applyBorder="1" applyAlignment="1">
      <alignment/>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176" fontId="3" fillId="0" borderId="11" xfId="0" applyNumberFormat="1" applyFont="1" applyBorder="1" applyAlignment="1">
      <alignment/>
    </xf>
    <xf numFmtId="176" fontId="3" fillId="0" borderId="38" xfId="0" applyNumberFormat="1" applyFont="1" applyBorder="1" applyAlignment="1">
      <alignment/>
    </xf>
    <xf numFmtId="10" fontId="3" fillId="0" borderId="91" xfId="0" applyNumberFormat="1" applyFont="1" applyBorder="1" applyAlignment="1">
      <alignment/>
    </xf>
    <xf numFmtId="10" fontId="3" fillId="0" borderId="92" xfId="0" applyNumberFormat="1" applyFont="1" applyBorder="1" applyAlignment="1">
      <alignment/>
    </xf>
    <xf numFmtId="10" fontId="3" fillId="0" borderId="93" xfId="0" applyNumberFormat="1" applyFont="1" applyBorder="1" applyAlignment="1">
      <alignment/>
    </xf>
    <xf numFmtId="10" fontId="3" fillId="0" borderId="94" xfId="0" applyNumberFormat="1" applyFont="1" applyBorder="1" applyAlignment="1">
      <alignment/>
    </xf>
    <xf numFmtId="10" fontId="3" fillId="0" borderId="95" xfId="0" applyNumberFormat="1" applyFont="1" applyBorder="1" applyAlignment="1">
      <alignment/>
    </xf>
    <xf numFmtId="10" fontId="3" fillId="0" borderId="96" xfId="0" applyNumberFormat="1" applyFont="1" applyBorder="1" applyAlignment="1">
      <alignment/>
    </xf>
    <xf numFmtId="176" fontId="3" fillId="0" borderId="10" xfId="0" applyNumberFormat="1" applyFont="1" applyBorder="1" applyAlignment="1">
      <alignment/>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7" xfId="0" applyNumberFormat="1" applyFont="1" applyBorder="1" applyAlignment="1">
      <alignment horizontal="center" vertical="center" shrinkToFit="1"/>
    </xf>
    <xf numFmtId="49" fontId="3" fillId="0" borderId="79"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97" xfId="0" applyNumberFormat="1" applyFont="1" applyBorder="1" applyAlignment="1">
      <alignment horizontal="center" vertical="center"/>
    </xf>
    <xf numFmtId="49" fontId="3" fillId="0" borderId="64" xfId="0" applyNumberFormat="1" applyFont="1" applyFill="1" applyBorder="1" applyAlignment="1">
      <alignment horizontal="center" vertical="center"/>
    </xf>
    <xf numFmtId="0" fontId="3" fillId="0" borderId="70" xfId="0" applyFont="1" applyBorder="1" applyAlignment="1">
      <alignment shrinkToFit="1"/>
    </xf>
    <xf numFmtId="0" fontId="3" fillId="0" borderId="71" xfId="0" applyFont="1" applyBorder="1" applyAlignment="1">
      <alignment shrinkToFit="1"/>
    </xf>
    <xf numFmtId="49" fontId="3" fillId="0" borderId="35" xfId="0" applyNumberFormat="1" applyFont="1" applyBorder="1" applyAlignment="1">
      <alignment horizontal="center" vertical="center"/>
    </xf>
    <xf numFmtId="0" fontId="3" fillId="0" borderId="25" xfId="0" applyFont="1" applyBorder="1" applyAlignment="1">
      <alignment shrinkToFit="1"/>
    </xf>
    <xf numFmtId="0" fontId="3" fillId="0" borderId="45" xfId="0" applyFont="1" applyBorder="1" applyAlignment="1">
      <alignment shrinkToFit="1"/>
    </xf>
    <xf numFmtId="0" fontId="3" fillId="0" borderId="11" xfId="0" applyFont="1" applyBorder="1" applyAlignment="1">
      <alignment shrinkToFit="1"/>
    </xf>
    <xf numFmtId="0" fontId="3" fillId="0" borderId="38" xfId="0" applyFont="1" applyBorder="1" applyAlignment="1">
      <alignment shrinkToFit="1"/>
    </xf>
    <xf numFmtId="0" fontId="3" fillId="0" borderId="59" xfId="0" applyFont="1" applyBorder="1" applyAlignment="1">
      <alignment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49" fontId="3" fillId="0" borderId="37"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49" xfId="0" applyNumberFormat="1" applyFont="1" applyBorder="1" applyAlignment="1">
      <alignment horizontal="center" vertical="center"/>
    </xf>
    <xf numFmtId="9" fontId="3" fillId="0" borderId="12" xfId="0" applyNumberFormat="1" applyFont="1" applyBorder="1" applyAlignment="1">
      <alignment/>
    </xf>
    <xf numFmtId="9" fontId="3" fillId="0" borderId="13" xfId="0" applyNumberFormat="1" applyFont="1" applyBorder="1" applyAlignment="1">
      <alignment/>
    </xf>
    <xf numFmtId="9" fontId="3" fillId="0" borderId="81" xfId="0" applyNumberFormat="1" applyFont="1" applyBorder="1" applyAlignment="1">
      <alignment/>
    </xf>
    <xf numFmtId="10" fontId="3" fillId="0" borderId="50" xfId="0" applyNumberFormat="1" applyFont="1" applyBorder="1" applyAlignment="1">
      <alignment/>
    </xf>
    <xf numFmtId="10" fontId="3" fillId="0" borderId="45" xfId="0" applyNumberFormat="1" applyFont="1" applyBorder="1" applyAlignment="1">
      <alignment/>
    </xf>
    <xf numFmtId="176" fontId="4" fillId="0" borderId="52" xfId="0" applyNumberFormat="1" applyFont="1" applyBorder="1" applyAlignment="1" applyProtection="1">
      <alignment/>
      <protection locked="0"/>
    </xf>
    <xf numFmtId="49" fontId="4" fillId="0" borderId="52" xfId="0" applyNumberFormat="1" applyFont="1" applyBorder="1" applyAlignment="1" applyProtection="1">
      <alignment/>
      <protection locked="0"/>
    </xf>
    <xf numFmtId="176" fontId="4" fillId="0" borderId="52" xfId="0" applyNumberFormat="1" applyFont="1" applyBorder="1" applyAlignment="1" applyProtection="1">
      <alignment/>
      <protection/>
    </xf>
    <xf numFmtId="0" fontId="4" fillId="0" borderId="52" xfId="0" applyFont="1" applyBorder="1" applyAlignment="1" applyProtection="1">
      <alignment shrinkToFit="1"/>
      <protection locked="0"/>
    </xf>
    <xf numFmtId="0" fontId="4" fillId="0" borderId="49" xfId="0" applyFont="1" applyBorder="1" applyAlignment="1" applyProtection="1">
      <alignment shrinkToFit="1"/>
      <protection locked="0"/>
    </xf>
    <xf numFmtId="49" fontId="4" fillId="0" borderId="0" xfId="0" applyNumberFormat="1" applyFont="1" applyAlignment="1" applyProtection="1">
      <alignment vertical="top" wrapText="1"/>
      <protection locked="0"/>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57"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2"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57"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14" xfId="0" applyFont="1" applyBorder="1" applyAlignment="1" applyProtection="1">
      <alignment vertical="center" wrapText="1" shrinkToFit="1"/>
      <protection locked="0"/>
    </xf>
    <xf numFmtId="49" fontId="4" fillId="0" borderId="12" xfId="0" applyNumberFormat="1" applyFont="1" applyBorder="1" applyAlignment="1" applyProtection="1">
      <alignment/>
      <protection locked="0"/>
    </xf>
    <xf numFmtId="49" fontId="4" fillId="0" borderId="13" xfId="0" applyNumberFormat="1" applyFont="1" applyBorder="1" applyAlignment="1" applyProtection="1">
      <alignment/>
      <protection locked="0"/>
    </xf>
    <xf numFmtId="49" fontId="4" fillId="0" borderId="57" xfId="0" applyNumberFormat="1" applyFont="1" applyBorder="1" applyAlignment="1" applyProtection="1">
      <alignment/>
      <protection locked="0"/>
    </xf>
    <xf numFmtId="49" fontId="4" fillId="0" borderId="9" xfId="0" applyNumberFormat="1" applyFont="1" applyBorder="1" applyAlignment="1" applyProtection="1">
      <alignment/>
      <protection locked="0"/>
    </xf>
    <xf numFmtId="49" fontId="4" fillId="0" borderId="0"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15" xfId="0" applyNumberFormat="1" applyFont="1" applyBorder="1" applyAlignment="1" applyProtection="1">
      <alignment/>
      <protection locked="0"/>
    </xf>
    <xf numFmtId="49" fontId="4" fillId="0" borderId="10" xfId="0" applyNumberFormat="1" applyFont="1" applyBorder="1" applyAlignment="1" applyProtection="1">
      <alignment/>
      <protection locked="0"/>
    </xf>
    <xf numFmtId="49" fontId="4" fillId="0" borderId="16" xfId="0" applyNumberFormat="1" applyFont="1" applyBorder="1" applyAlignment="1" applyProtection="1">
      <alignment/>
      <protection locked="0"/>
    </xf>
    <xf numFmtId="49" fontId="4" fillId="0" borderId="12" xfId="0" applyNumberFormat="1" applyFont="1" applyBorder="1" applyAlignment="1" applyProtection="1">
      <alignment horizontal="left" vertical="center" wrapText="1" indent="1" shrinkToFit="1"/>
      <protection locked="0"/>
    </xf>
    <xf numFmtId="49" fontId="4" fillId="0" borderId="13" xfId="0" applyNumberFormat="1" applyFont="1" applyBorder="1" applyAlignment="1" applyProtection="1">
      <alignment horizontal="left" vertical="center" wrapText="1" indent="1" shrinkToFit="1"/>
      <protection locked="0"/>
    </xf>
    <xf numFmtId="49" fontId="4" fillId="0" borderId="57" xfId="0" applyNumberFormat="1" applyFont="1" applyBorder="1" applyAlignment="1" applyProtection="1">
      <alignment horizontal="left" vertical="center" wrapText="1" indent="1" shrinkToFit="1"/>
      <protection locked="0"/>
    </xf>
    <xf numFmtId="49" fontId="4" fillId="0" borderId="9" xfId="0" applyNumberFormat="1" applyFont="1" applyBorder="1" applyAlignment="1" applyProtection="1">
      <alignment horizontal="left" vertical="center" wrapText="1" indent="1" shrinkToFit="1"/>
      <protection locked="0"/>
    </xf>
    <xf numFmtId="49" fontId="4" fillId="0" borderId="0" xfId="0" applyNumberFormat="1" applyFont="1" applyBorder="1" applyAlignment="1" applyProtection="1">
      <alignment horizontal="left" vertical="center" wrapText="1" indent="1" shrinkToFit="1"/>
      <protection locked="0"/>
    </xf>
    <xf numFmtId="49" fontId="4" fillId="0" borderId="14" xfId="0" applyNumberFormat="1" applyFont="1" applyBorder="1" applyAlignment="1" applyProtection="1">
      <alignment horizontal="left" vertical="center" wrapText="1" indent="1" shrinkToFit="1"/>
      <protection locked="0"/>
    </xf>
    <xf numFmtId="49" fontId="4" fillId="0" borderId="15" xfId="0" applyNumberFormat="1" applyFont="1" applyBorder="1" applyAlignment="1" applyProtection="1">
      <alignment horizontal="left" vertical="center" wrapText="1" indent="1" shrinkToFit="1"/>
      <protection locked="0"/>
    </xf>
    <xf numFmtId="49" fontId="4" fillId="0" borderId="10" xfId="0" applyNumberFormat="1" applyFont="1" applyBorder="1" applyAlignment="1" applyProtection="1">
      <alignment horizontal="left" vertical="center" wrapText="1" indent="1" shrinkToFit="1"/>
      <protection locked="0"/>
    </xf>
    <xf numFmtId="49" fontId="4" fillId="0" borderId="16" xfId="0" applyNumberFormat="1" applyFont="1" applyBorder="1" applyAlignment="1" applyProtection="1">
      <alignment horizontal="left" vertical="center" wrapText="1" indent="1" shrinkToFit="1"/>
      <protection locked="0"/>
    </xf>
    <xf numFmtId="176" fontId="3" fillId="0" borderId="52" xfId="0" applyNumberFormat="1" applyFont="1" applyBorder="1" applyAlignment="1" applyProtection="1">
      <alignment horizontal="center"/>
      <protection/>
    </xf>
    <xf numFmtId="184" fontId="3" fillId="0" borderId="52" xfId="0" applyNumberFormat="1" applyFont="1" applyBorder="1" applyAlignment="1" applyProtection="1">
      <alignment horizontal="center"/>
      <protection locked="0"/>
    </xf>
    <xf numFmtId="186" fontId="3" fillId="0" borderId="52" xfId="0" applyNumberFormat="1" applyFont="1" applyBorder="1" applyAlignment="1" applyProtection="1">
      <alignment horizontal="center"/>
      <protection/>
    </xf>
    <xf numFmtId="176" fontId="3" fillId="0" borderId="52" xfId="0" applyNumberFormat="1" applyFont="1" applyBorder="1" applyAlignment="1" applyProtection="1">
      <alignment/>
      <protection locked="0"/>
    </xf>
    <xf numFmtId="176" fontId="3" fillId="0" borderId="52" xfId="0" applyNumberFormat="1" applyFont="1" applyBorder="1" applyAlignment="1" applyProtection="1">
      <alignment/>
      <protection/>
    </xf>
    <xf numFmtId="0" fontId="3" fillId="0" borderId="52" xfId="0" applyFont="1" applyBorder="1" applyAlignment="1" applyProtection="1">
      <alignment horizontal="center"/>
      <protection/>
    </xf>
    <xf numFmtId="0" fontId="3" fillId="0" borderId="52" xfId="0" applyFont="1" applyBorder="1" applyAlignment="1" applyProtection="1">
      <alignment/>
      <protection/>
    </xf>
    <xf numFmtId="183" fontId="3" fillId="0" borderId="52" xfId="0" applyNumberFormat="1" applyFont="1" applyBorder="1" applyAlignment="1" applyProtection="1">
      <alignment/>
      <protection locked="0"/>
    </xf>
    <xf numFmtId="0" fontId="3" fillId="0" borderId="52" xfId="0" applyNumberFormat="1" applyFont="1" applyBorder="1" applyAlignment="1" applyProtection="1">
      <alignment/>
      <protection locked="0"/>
    </xf>
    <xf numFmtId="10" fontId="3" fillId="0" borderId="52" xfId="0" applyNumberFormat="1" applyFont="1" applyBorder="1" applyAlignment="1" applyProtection="1">
      <alignment/>
      <protection locked="0"/>
    </xf>
    <xf numFmtId="0" fontId="3" fillId="0" borderId="52" xfId="0" applyFont="1" applyBorder="1" applyAlignment="1" applyProtection="1">
      <alignment/>
      <protection locked="0"/>
    </xf>
    <xf numFmtId="0" fontId="3" fillId="0" borderId="25" xfId="0" applyFont="1" applyBorder="1" applyAlignment="1" applyProtection="1">
      <alignment/>
      <protection locked="0"/>
    </xf>
    <xf numFmtId="0" fontId="3" fillId="0" borderId="49" xfId="0" applyFont="1" applyBorder="1" applyAlignment="1" applyProtection="1">
      <alignment/>
      <protection locked="0"/>
    </xf>
    <xf numFmtId="0" fontId="3" fillId="0" borderId="52" xfId="0" applyFont="1" applyBorder="1" applyAlignment="1" applyProtection="1">
      <alignment horizontal="left" indent="1"/>
      <protection locked="0"/>
    </xf>
    <xf numFmtId="0" fontId="3" fillId="0" borderId="52" xfId="0" applyFont="1" applyBorder="1" applyAlignment="1" applyProtection="1">
      <alignment horizontal="center" vertical="center" textRotation="255"/>
      <protection locked="0"/>
    </xf>
    <xf numFmtId="0" fontId="3" fillId="0" borderId="11" xfId="0" applyFont="1" applyBorder="1" applyAlignment="1" applyProtection="1">
      <alignment/>
      <protection locked="0"/>
    </xf>
    <xf numFmtId="0" fontId="3" fillId="0" borderId="38" xfId="0" applyFont="1" applyBorder="1" applyAlignment="1" applyProtection="1">
      <alignment horizontal="right"/>
      <protection locked="0"/>
    </xf>
    <xf numFmtId="0" fontId="3" fillId="0" borderId="39" xfId="0" applyFont="1" applyBorder="1" applyAlignment="1" applyProtection="1">
      <alignment horizontal="right"/>
      <protection locked="0"/>
    </xf>
    <xf numFmtId="10" fontId="3" fillId="0" borderId="39" xfId="0" applyNumberFormat="1" applyFont="1" applyBorder="1" applyAlignment="1" applyProtection="1">
      <alignment/>
      <protection locked="0"/>
    </xf>
    <xf numFmtId="177" fontId="3" fillId="0" borderId="39" xfId="0" applyNumberFormat="1" applyFont="1" applyBorder="1" applyAlignment="1" applyProtection="1">
      <alignment/>
      <protection locked="0"/>
    </xf>
    <xf numFmtId="177" fontId="3" fillId="0" borderId="52" xfId="0" applyNumberFormat="1" applyFont="1" applyBorder="1" applyAlignment="1" applyProtection="1">
      <alignment/>
      <protection locked="0"/>
    </xf>
    <xf numFmtId="9" fontId="3" fillId="0" borderId="39" xfId="0" applyNumberFormat="1" applyFont="1" applyBorder="1" applyAlignment="1" applyProtection="1">
      <alignment/>
      <protection locked="0"/>
    </xf>
    <xf numFmtId="9" fontId="3" fillId="0" borderId="52" xfId="0" applyNumberFormat="1" applyFont="1" applyBorder="1" applyAlignment="1" applyProtection="1">
      <alignment/>
      <protection locked="0"/>
    </xf>
    <xf numFmtId="0" fontId="3" fillId="0" borderId="11"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3" fillId="0" borderId="52" xfId="0" applyFont="1" applyBorder="1" applyAlignment="1" applyProtection="1">
      <alignment shrinkToFit="1"/>
      <protection locked="0"/>
    </xf>
    <xf numFmtId="0" fontId="3" fillId="0" borderId="52" xfId="0" applyFont="1" applyBorder="1" applyAlignment="1" applyProtection="1">
      <alignment horizontal="center"/>
      <protection locked="0"/>
    </xf>
    <xf numFmtId="0" fontId="3" fillId="0" borderId="49" xfId="0" applyFont="1" applyBorder="1" applyAlignment="1" applyProtection="1">
      <alignment horizontal="center"/>
      <protection locked="0"/>
    </xf>
    <xf numFmtId="178" fontId="3" fillId="0" borderId="52" xfId="0" applyNumberFormat="1" applyFont="1" applyBorder="1" applyAlignment="1" applyProtection="1">
      <alignment/>
      <protection locked="0"/>
    </xf>
    <xf numFmtId="176" fontId="3" fillId="0" borderId="52" xfId="0" applyNumberFormat="1"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5" xfId="0" applyFont="1" applyBorder="1" applyAlignment="1">
      <alignment horizontal="center" vertical="center"/>
    </xf>
    <xf numFmtId="0" fontId="3" fillId="0" borderId="10" xfId="0" applyFont="1" applyBorder="1" applyAlignment="1">
      <alignment horizontal="center" vertical="center"/>
    </xf>
    <xf numFmtId="176" fontId="11" fillId="0" borderId="55" xfId="21" applyNumberFormat="1" applyFont="1" applyBorder="1" applyAlignment="1" applyProtection="1">
      <alignment vertical="center"/>
      <protection/>
    </xf>
    <xf numFmtId="176" fontId="11" fillId="0" borderId="84" xfId="21" applyNumberFormat="1" applyFont="1" applyBorder="1" applyAlignment="1" applyProtection="1">
      <alignment vertical="center"/>
      <protection/>
    </xf>
    <xf numFmtId="0" fontId="9" fillId="0" borderId="80" xfId="21" applyFont="1" applyBorder="1" applyAlignment="1" applyProtection="1">
      <alignment horizontal="center" vertical="center"/>
      <protection locked="0"/>
    </xf>
    <xf numFmtId="0" fontId="9" fillId="0" borderId="23" xfId="21" applyFont="1" applyBorder="1" applyAlignment="1" applyProtection="1">
      <alignment horizontal="center" vertical="center"/>
      <protection locked="0"/>
    </xf>
    <xf numFmtId="0" fontId="9" fillId="0" borderId="72" xfId="21" applyFont="1" applyBorder="1" applyAlignment="1" applyProtection="1">
      <alignment horizontal="center" vertical="center"/>
      <protection locked="0"/>
    </xf>
    <xf numFmtId="0" fontId="9" fillId="0" borderId="98" xfId="21" applyFont="1" applyBorder="1" applyAlignment="1" applyProtection="1">
      <alignment horizontal="center" vertical="center"/>
      <protection locked="0"/>
    </xf>
    <xf numFmtId="176" fontId="11" fillId="0" borderId="11" xfId="21" applyNumberFormat="1" applyFont="1" applyBorder="1" applyAlignment="1" applyProtection="1">
      <alignment vertical="center"/>
      <protection locked="0"/>
    </xf>
    <xf numFmtId="176" fontId="11" fillId="0" borderId="38" xfId="21" applyNumberFormat="1" applyFont="1" applyBorder="1" applyAlignment="1" applyProtection="1">
      <alignment vertical="center"/>
      <protection locked="0"/>
    </xf>
    <xf numFmtId="176" fontId="11" fillId="0" borderId="39" xfId="21" applyNumberFormat="1" applyFont="1" applyBorder="1" applyAlignment="1" applyProtection="1">
      <alignment vertical="center"/>
      <protection locked="0"/>
    </xf>
    <xf numFmtId="176" fontId="11" fillId="0" borderId="54" xfId="21" applyNumberFormat="1" applyFont="1" applyBorder="1" applyAlignment="1" applyProtection="1">
      <alignment vertical="center"/>
      <protection/>
    </xf>
    <xf numFmtId="176" fontId="11" fillId="0" borderId="83" xfId="21" applyNumberFormat="1" applyFont="1" applyBorder="1" applyAlignment="1" applyProtection="1">
      <alignment vertical="center"/>
      <protection/>
    </xf>
    <xf numFmtId="176" fontId="11" fillId="0" borderId="59" xfId="21" applyNumberFormat="1" applyFont="1" applyBorder="1" applyAlignment="1" applyProtection="1">
      <alignment vertical="center"/>
      <protection locked="0"/>
    </xf>
    <xf numFmtId="176" fontId="9" fillId="0" borderId="55" xfId="21" applyNumberFormat="1" applyFont="1" applyBorder="1" applyAlignment="1" applyProtection="1">
      <alignment vertical="center"/>
      <protection locked="0"/>
    </xf>
    <xf numFmtId="176" fontId="9" fillId="0" borderId="54" xfId="21" applyNumberFormat="1" applyFont="1" applyBorder="1" applyAlignment="1" applyProtection="1">
      <alignment vertical="center"/>
      <protection locked="0"/>
    </xf>
    <xf numFmtId="176" fontId="9" fillId="0" borderId="83" xfId="21" applyNumberFormat="1" applyFont="1" applyBorder="1" applyAlignment="1" applyProtection="1">
      <alignment vertical="center"/>
      <protection locked="0"/>
    </xf>
    <xf numFmtId="0" fontId="11" fillId="0" borderId="11" xfId="21" applyFont="1" applyBorder="1" applyAlignment="1" applyProtection="1">
      <alignment horizontal="center" vertical="center"/>
      <protection locked="0"/>
    </xf>
    <xf numFmtId="0" fontId="11" fillId="0" borderId="38" xfId="21" applyFont="1" applyBorder="1" applyAlignment="1" applyProtection="1">
      <alignment horizontal="center" vertical="center"/>
      <protection locked="0"/>
    </xf>
    <xf numFmtId="0" fontId="11" fillId="0" borderId="59" xfId="21" applyFont="1" applyBorder="1" applyAlignment="1" applyProtection="1">
      <alignment horizontal="center" vertical="center"/>
      <protection locked="0"/>
    </xf>
    <xf numFmtId="0" fontId="11" fillId="0" borderId="99" xfId="21" applyFont="1" applyBorder="1" applyAlignment="1" applyProtection="1">
      <alignment vertical="center"/>
      <protection locked="0"/>
    </xf>
    <xf numFmtId="0" fontId="11" fillId="0" borderId="100" xfId="21" applyFont="1" applyBorder="1" applyAlignment="1" applyProtection="1">
      <alignment vertical="center"/>
      <protection locked="0"/>
    </xf>
    <xf numFmtId="0" fontId="11" fillId="0" borderId="101" xfId="21" applyFont="1" applyBorder="1" applyAlignment="1" applyProtection="1">
      <alignment vertical="center"/>
      <protection locked="0"/>
    </xf>
    <xf numFmtId="0" fontId="11" fillId="0" borderId="30" xfId="21" applyFont="1" applyBorder="1" applyAlignment="1" applyProtection="1">
      <alignment horizontal="center" vertical="center"/>
      <protection locked="0"/>
    </xf>
    <xf numFmtId="0" fontId="11" fillId="0" borderId="27" xfId="21" applyFont="1" applyBorder="1" applyAlignment="1" applyProtection="1">
      <alignment horizontal="center" vertical="center"/>
      <protection locked="0"/>
    </xf>
    <xf numFmtId="0" fontId="11" fillId="0" borderId="39" xfId="21" applyFont="1" applyBorder="1" applyAlignment="1" applyProtection="1">
      <alignment horizontal="center" vertical="center"/>
      <protection locked="0"/>
    </xf>
    <xf numFmtId="0" fontId="11" fillId="0" borderId="102" xfId="21" applyFont="1" applyBorder="1" applyAlignment="1" applyProtection="1">
      <alignment vertical="center"/>
      <protection locked="0"/>
    </xf>
    <xf numFmtId="176" fontId="11" fillId="0" borderId="79" xfId="21" applyNumberFormat="1" applyFont="1" applyBorder="1" applyAlignment="1" applyProtection="1">
      <alignment vertical="center"/>
      <protection locked="0"/>
    </xf>
    <xf numFmtId="0" fontId="11" fillId="0" borderId="31" xfId="21" applyFont="1" applyBorder="1" applyAlignment="1" applyProtection="1">
      <alignment horizontal="center" vertical="center"/>
      <protection locked="0"/>
    </xf>
    <xf numFmtId="0" fontId="11" fillId="0" borderId="32" xfId="21" applyFont="1" applyBorder="1" applyAlignment="1" applyProtection="1">
      <alignment horizontal="center" vertical="center"/>
      <protection locked="0"/>
    </xf>
    <xf numFmtId="176" fontId="11" fillId="0" borderId="55" xfId="21" applyNumberFormat="1" applyFont="1" applyBorder="1" applyAlignment="1" applyProtection="1">
      <alignment vertical="center"/>
      <protection locked="0"/>
    </xf>
    <xf numFmtId="176" fontId="11" fillId="0" borderId="54" xfId="21" applyNumberFormat="1" applyFont="1" applyBorder="1" applyAlignment="1" applyProtection="1">
      <alignment vertical="center"/>
      <protection locked="0"/>
    </xf>
    <xf numFmtId="176" fontId="11" fillId="0" borderId="83" xfId="21" applyNumberFormat="1" applyFont="1" applyBorder="1" applyAlignment="1" applyProtection="1">
      <alignment vertical="center"/>
      <protection locked="0"/>
    </xf>
    <xf numFmtId="0" fontId="11" fillId="0" borderId="47" xfId="21" applyFont="1" applyBorder="1" applyAlignment="1" applyProtection="1">
      <alignment vertical="center"/>
      <protection locked="0"/>
    </xf>
    <xf numFmtId="0" fontId="11" fillId="0" borderId="103" xfId="21" applyFont="1" applyBorder="1" applyAlignment="1" applyProtection="1">
      <alignment vertical="center"/>
      <protection locked="0"/>
    </xf>
    <xf numFmtId="0" fontId="11" fillId="0" borderId="104" xfId="21" applyFont="1" applyBorder="1" applyAlignment="1" applyProtection="1">
      <alignment vertical="center"/>
      <protection locked="0"/>
    </xf>
    <xf numFmtId="0" fontId="11" fillId="0" borderId="55" xfId="21" applyFont="1" applyBorder="1" applyAlignment="1" applyProtection="1">
      <alignment vertical="center"/>
      <protection locked="0"/>
    </xf>
    <xf numFmtId="0" fontId="11" fillId="0" borderId="54" xfId="21" applyFont="1" applyBorder="1" applyAlignment="1" applyProtection="1">
      <alignment vertical="center"/>
      <protection locked="0"/>
    </xf>
    <xf numFmtId="0" fontId="11" fillId="0" borderId="30" xfId="21" applyFont="1" applyBorder="1" applyAlignment="1" applyProtection="1">
      <alignment horizontal="center" vertical="center" shrinkToFit="1"/>
      <protection locked="0"/>
    </xf>
    <xf numFmtId="0" fontId="11" fillId="0" borderId="31" xfId="21" applyFont="1" applyBorder="1" applyAlignment="1" applyProtection="1">
      <alignment horizontal="center" vertical="center" shrinkToFit="1"/>
      <protection locked="0"/>
    </xf>
    <xf numFmtId="0" fontId="11" fillId="0" borderId="32" xfId="21" applyFont="1" applyBorder="1" applyAlignment="1" applyProtection="1">
      <alignment horizontal="center" vertical="center" shrinkToFit="1"/>
      <protection locked="0"/>
    </xf>
    <xf numFmtId="0" fontId="11" fillId="0" borderId="30" xfId="21" applyFont="1" applyBorder="1" applyAlignment="1" applyProtection="1">
      <alignment horizontal="center" vertical="center" wrapText="1"/>
      <protection locked="0"/>
    </xf>
    <xf numFmtId="0" fontId="11" fillId="0" borderId="31" xfId="21" applyFont="1" applyBorder="1" applyAlignment="1" applyProtection="1">
      <alignment horizontal="center" vertical="center" wrapText="1"/>
      <protection locked="0"/>
    </xf>
    <xf numFmtId="0" fontId="11" fillId="0" borderId="32" xfId="21" applyFont="1" applyBorder="1" applyAlignment="1" applyProtection="1">
      <alignment horizontal="center" vertical="center" wrapText="1"/>
      <protection locked="0"/>
    </xf>
    <xf numFmtId="0" fontId="10" fillId="0" borderId="105" xfId="21" applyFont="1" applyBorder="1" applyAlignment="1" applyProtection="1">
      <alignment vertical="center"/>
      <protection locked="0"/>
    </xf>
    <xf numFmtId="0" fontId="10" fillId="0" borderId="106" xfId="21" applyFont="1" applyBorder="1" applyAlignment="1" applyProtection="1">
      <alignment vertical="center"/>
      <protection locked="0"/>
    </xf>
    <xf numFmtId="0" fontId="10" fillId="0" borderId="107" xfId="21" applyFont="1" applyBorder="1" applyAlignment="1" applyProtection="1">
      <alignment vertical="center"/>
      <protection locked="0"/>
    </xf>
    <xf numFmtId="0" fontId="10" fillId="0" borderId="108" xfId="21" applyFont="1" applyBorder="1" applyAlignment="1" applyProtection="1">
      <alignment vertical="center"/>
      <protection locked="0"/>
    </xf>
    <xf numFmtId="0" fontId="10" fillId="0" borderId="109" xfId="21" applyFont="1" applyBorder="1" applyAlignment="1" applyProtection="1">
      <alignment vertical="center"/>
      <protection locked="0"/>
    </xf>
    <xf numFmtId="0" fontId="10" fillId="0" borderId="110" xfId="21" applyFont="1" applyBorder="1" applyAlignment="1" applyProtection="1">
      <alignment vertical="center"/>
      <protection locked="0"/>
    </xf>
    <xf numFmtId="0" fontId="10" fillId="0" borderId="111" xfId="21" applyFont="1" applyBorder="1" applyAlignment="1" applyProtection="1">
      <alignment vertical="center"/>
      <protection locked="0"/>
    </xf>
    <xf numFmtId="0" fontId="10" fillId="0" borderId="112" xfId="21" applyFont="1" applyBorder="1" applyAlignment="1" applyProtection="1">
      <alignment vertical="center"/>
      <protection locked="0"/>
    </xf>
    <xf numFmtId="0" fontId="11" fillId="0" borderId="10" xfId="21" applyFont="1" applyBorder="1" applyAlignment="1" applyProtection="1">
      <alignment horizontal="distributed" vertical="center"/>
      <protection locked="0"/>
    </xf>
    <xf numFmtId="0" fontId="11" fillId="0" borderId="38" xfId="21" applyFont="1" applyBorder="1" applyAlignment="1" applyProtection="1">
      <alignment horizontal="distributed" vertical="center"/>
      <protection locked="0"/>
    </xf>
    <xf numFmtId="0" fontId="11" fillId="0" borderId="10" xfId="21" applyFont="1" applyBorder="1" applyAlignment="1" applyProtection="1">
      <alignment vertical="center"/>
      <protection locked="0"/>
    </xf>
    <xf numFmtId="0" fontId="11" fillId="0" borderId="38" xfId="21" applyFont="1" applyBorder="1" applyAlignment="1" applyProtection="1">
      <alignment vertical="center"/>
      <protection locked="0"/>
    </xf>
    <xf numFmtId="0" fontId="14" fillId="0" borderId="30" xfId="21" applyFont="1" applyBorder="1" applyAlignment="1" applyProtection="1">
      <alignment horizontal="center" vertical="center" shrinkToFit="1"/>
      <protection locked="0"/>
    </xf>
    <xf numFmtId="0" fontId="14" fillId="0" borderId="27" xfId="21" applyFont="1" applyBorder="1" applyAlignment="1" applyProtection="1">
      <alignment horizontal="center" vertical="center" shrinkToFit="1"/>
      <protection locked="0"/>
    </xf>
    <xf numFmtId="0" fontId="17" fillId="0" borderId="30" xfId="21" applyFont="1" applyBorder="1" applyAlignment="1" applyProtection="1">
      <alignment horizontal="center" vertical="center" shrinkToFit="1"/>
      <protection locked="0"/>
    </xf>
    <xf numFmtId="0" fontId="17" fillId="0" borderId="27" xfId="21" applyFont="1" applyBorder="1" applyAlignment="1" applyProtection="1">
      <alignment horizontal="center" vertical="center" shrinkToFit="1"/>
      <protection locked="0"/>
    </xf>
    <xf numFmtId="0" fontId="17" fillId="0" borderId="32" xfId="21" applyFont="1" applyBorder="1" applyAlignment="1" applyProtection="1">
      <alignment horizontal="center" vertical="center" shrinkToFit="1"/>
      <protection locked="0"/>
    </xf>
    <xf numFmtId="176" fontId="9" fillId="0" borderId="113" xfId="21" applyNumberFormat="1" applyFont="1" applyBorder="1" applyAlignment="1" applyProtection="1">
      <alignment vertical="center"/>
      <protection locked="0"/>
    </xf>
    <xf numFmtId="176" fontId="9" fillId="0" borderId="114" xfId="21" applyNumberFormat="1" applyFont="1" applyBorder="1" applyAlignment="1" applyProtection="1">
      <alignment vertical="center"/>
      <protection locked="0"/>
    </xf>
    <xf numFmtId="176" fontId="9" fillId="0" borderId="15" xfId="21" applyNumberFormat="1" applyFont="1" applyBorder="1" applyAlignment="1" applyProtection="1">
      <alignment vertical="center"/>
      <protection locked="0"/>
    </xf>
    <xf numFmtId="176" fontId="9" fillId="0" borderId="16" xfId="21" applyNumberFormat="1" applyFont="1" applyBorder="1" applyAlignment="1" applyProtection="1">
      <alignment vertical="center"/>
      <protection locked="0"/>
    </xf>
    <xf numFmtId="176" fontId="9" fillId="0" borderId="115" xfId="21" applyNumberFormat="1" applyFont="1" applyBorder="1" applyAlignment="1" applyProtection="1">
      <alignment vertical="center"/>
      <protection locked="0"/>
    </xf>
    <xf numFmtId="176" fontId="9" fillId="0" borderId="90" xfId="21" applyNumberFormat="1" applyFont="1" applyBorder="1" applyAlignment="1" applyProtection="1">
      <alignment vertical="center"/>
      <protection locked="0"/>
    </xf>
    <xf numFmtId="176" fontId="9" fillId="0" borderId="116" xfId="21" applyNumberFormat="1" applyFont="1" applyBorder="1" applyAlignment="1" applyProtection="1">
      <alignment vertical="center"/>
      <protection/>
    </xf>
    <xf numFmtId="176" fontId="9" fillId="0" borderId="45" xfId="21" applyNumberFormat="1" applyFont="1" applyBorder="1" applyAlignment="1" applyProtection="1">
      <alignment vertical="center"/>
      <protection/>
    </xf>
    <xf numFmtId="176" fontId="9" fillId="0" borderId="117" xfId="21" applyNumberFormat="1" applyFont="1" applyBorder="1" applyAlignment="1" applyProtection="1">
      <alignment vertical="center"/>
      <protection locked="0"/>
    </xf>
    <xf numFmtId="176" fontId="9" fillId="0" borderId="84" xfId="21" applyNumberFormat="1" applyFont="1" applyBorder="1" applyAlignment="1" applyProtection="1">
      <alignment vertical="center"/>
      <protection locked="0"/>
    </xf>
    <xf numFmtId="176" fontId="9" fillId="0" borderId="118" xfId="21" applyNumberFormat="1" applyFont="1" applyBorder="1" applyAlignment="1" applyProtection="1">
      <alignment vertical="center"/>
      <protection locked="0"/>
    </xf>
    <xf numFmtId="176" fontId="9" fillId="0" borderId="50" xfId="21" applyNumberFormat="1" applyFont="1" applyBorder="1" applyAlignment="1" applyProtection="1">
      <alignment vertical="center"/>
      <protection locked="0"/>
    </xf>
    <xf numFmtId="0" fontId="14" fillId="0" borderId="30" xfId="21" applyFont="1" applyBorder="1" applyAlignment="1" applyProtection="1">
      <alignment vertical="center" shrinkToFit="1"/>
      <protection locked="0"/>
    </xf>
    <xf numFmtId="0" fontId="14" fillId="0" borderId="27" xfId="21" applyFont="1" applyBorder="1" applyAlignment="1" applyProtection="1">
      <alignment vertical="center" shrinkToFit="1"/>
      <protection locked="0"/>
    </xf>
    <xf numFmtId="0" fontId="17" fillId="0" borderId="30" xfId="21" applyFont="1" applyBorder="1" applyAlignment="1" applyProtection="1">
      <alignment horizontal="center" vertical="center"/>
      <protection locked="0"/>
    </xf>
    <xf numFmtId="0" fontId="17" fillId="0" borderId="27" xfId="21" applyFont="1" applyBorder="1" applyAlignment="1" applyProtection="1">
      <alignment horizontal="center" vertical="center"/>
      <protection locked="0"/>
    </xf>
    <xf numFmtId="0" fontId="18" fillId="0" borderId="30" xfId="21" applyFont="1" applyBorder="1" applyAlignment="1" applyProtection="1">
      <alignment horizontal="center" vertical="center" shrinkToFit="1"/>
      <protection locked="0"/>
    </xf>
    <xf numFmtId="0" fontId="18" fillId="0" borderId="32" xfId="21" applyFont="1" applyBorder="1" applyAlignment="1" applyProtection="1">
      <alignment horizontal="center" vertical="center" shrinkToFit="1"/>
      <protection locked="0"/>
    </xf>
    <xf numFmtId="0" fontId="14" fillId="0" borderId="32" xfId="21" applyFont="1" applyBorder="1" applyAlignment="1" applyProtection="1">
      <alignment horizontal="center" vertical="center" shrinkToFit="1"/>
      <protection locked="0"/>
    </xf>
    <xf numFmtId="0" fontId="14" fillId="0" borderId="28" xfId="21" applyFont="1" applyBorder="1" applyAlignment="1" applyProtection="1">
      <alignment horizontal="center" vertical="center"/>
      <protection locked="0"/>
    </xf>
    <xf numFmtId="0" fontId="14" fillId="0" borderId="31" xfId="21" applyFont="1" applyBorder="1" applyAlignment="1" applyProtection="1">
      <alignment horizontal="center" vertical="center"/>
      <protection locked="0"/>
    </xf>
    <xf numFmtId="0" fontId="14" fillId="0" borderId="32" xfId="21"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11" xfId="0"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3" fillId="0" borderId="39" xfId="0" applyFont="1" applyBorder="1" applyAlignment="1" applyProtection="1">
      <alignment vertical="center" shrinkToFi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5" fillId="0" borderId="0" xfId="0" applyFont="1" applyAlignment="1" applyProtection="1">
      <alignment horizontal="center"/>
      <protection locked="0"/>
    </xf>
    <xf numFmtId="0" fontId="3" fillId="0" borderId="52" xfId="0" applyFont="1" applyBorder="1" applyAlignment="1" applyProtection="1">
      <alignment horizontal="center" vertical="center"/>
      <protection locked="0"/>
    </xf>
    <xf numFmtId="176" fontId="9" fillId="0" borderId="11" xfId="21" applyNumberFormat="1" applyFont="1" applyBorder="1" applyAlignment="1" applyProtection="1">
      <alignment vertical="center"/>
      <protection/>
    </xf>
    <xf numFmtId="176" fontId="9" fillId="0" borderId="59" xfId="21" applyNumberFormat="1" applyFont="1" applyBorder="1" applyAlignment="1" applyProtection="1">
      <alignment vertical="center"/>
      <protection/>
    </xf>
    <xf numFmtId="176" fontId="9" fillId="0" borderId="55" xfId="21" applyNumberFormat="1" applyFont="1" applyBorder="1" applyAlignment="1" applyProtection="1">
      <alignment vertical="center"/>
      <protection/>
    </xf>
    <xf numFmtId="176" fontId="9" fillId="0" borderId="84" xfId="21" applyNumberFormat="1" applyFont="1" applyBorder="1" applyAlignment="1" applyProtection="1">
      <alignment vertical="center"/>
      <protection/>
    </xf>
    <xf numFmtId="176" fontId="9" fillId="0" borderId="11" xfId="21" applyNumberFormat="1" applyFont="1" applyBorder="1" applyAlignment="1" applyProtection="1">
      <alignment vertical="center"/>
      <protection locked="0"/>
    </xf>
    <xf numFmtId="176" fontId="9" fillId="0" borderId="39" xfId="21" applyNumberFormat="1" applyFont="1" applyBorder="1" applyAlignment="1" applyProtection="1">
      <alignment vertical="center"/>
      <protection locked="0"/>
    </xf>
    <xf numFmtId="176" fontId="9" fillId="0" borderId="39" xfId="21" applyNumberFormat="1" applyFont="1" applyBorder="1" applyAlignment="1" applyProtection="1">
      <alignment vertical="center"/>
      <protection/>
    </xf>
    <xf numFmtId="176" fontId="9" fillId="0" borderId="83" xfId="21" applyNumberFormat="1" applyFont="1" applyBorder="1" applyAlignment="1" applyProtection="1">
      <alignment vertical="center"/>
      <protection/>
    </xf>
    <xf numFmtId="0" fontId="9" fillId="5" borderId="0" xfId="21" applyFont="1" applyFill="1" applyAlignment="1" applyProtection="1">
      <alignment horizontal="center" vertical="center"/>
      <protection locked="0"/>
    </xf>
    <xf numFmtId="0" fontId="14" fillId="0" borderId="11" xfId="21" applyFont="1" applyBorder="1" applyAlignment="1" applyProtection="1">
      <alignment horizontal="center" vertical="center" shrinkToFit="1"/>
      <protection locked="0"/>
    </xf>
    <xf numFmtId="0" fontId="14" fillId="0" borderId="39" xfId="21" applyFont="1" applyBorder="1" applyAlignment="1" applyProtection="1">
      <alignment horizontal="center" vertical="center" shrinkToFit="1"/>
      <protection locked="0"/>
    </xf>
    <xf numFmtId="176" fontId="14" fillId="0" borderId="69" xfId="21" applyNumberFormat="1" applyFont="1" applyBorder="1" applyAlignment="1" applyProtection="1">
      <alignment vertical="center"/>
      <protection locked="0"/>
    </xf>
    <xf numFmtId="176" fontId="14" fillId="0" borderId="119" xfId="21" applyNumberFormat="1" applyFont="1" applyBorder="1" applyAlignment="1" applyProtection="1">
      <alignment vertical="center"/>
      <protection locked="0"/>
    </xf>
    <xf numFmtId="176" fontId="14" fillId="0" borderId="120" xfId="21" applyNumberFormat="1" applyFont="1" applyBorder="1" applyAlignment="1" applyProtection="1">
      <alignment vertical="center"/>
      <protection locked="0"/>
    </xf>
    <xf numFmtId="0" fontId="14" fillId="0" borderId="0" xfId="21" applyFont="1" applyAlignment="1" applyProtection="1">
      <alignment vertical="top" wrapText="1"/>
      <protection locked="0"/>
    </xf>
    <xf numFmtId="0" fontId="14" fillId="0" borderId="72" xfId="21" applyFont="1" applyBorder="1" applyAlignment="1" applyProtection="1">
      <alignment vertical="center" wrapText="1"/>
      <protection locked="0"/>
    </xf>
    <xf numFmtId="0" fontId="14" fillId="0" borderId="24" xfId="21" applyFont="1" applyBorder="1" applyAlignment="1" applyProtection="1">
      <alignment vertical="center"/>
      <protection locked="0"/>
    </xf>
    <xf numFmtId="0" fontId="14" fillId="0" borderId="23" xfId="21" applyFont="1" applyBorder="1" applyAlignment="1" applyProtection="1">
      <alignment vertical="center"/>
      <protection locked="0"/>
    </xf>
    <xf numFmtId="0" fontId="14" fillId="0" borderId="91" xfId="21" applyFont="1" applyBorder="1" applyAlignment="1" applyProtection="1">
      <alignment vertical="center"/>
      <protection locked="0"/>
    </xf>
    <xf numFmtId="0" fontId="14" fillId="0" borderId="92" xfId="21" applyFont="1" applyBorder="1" applyAlignment="1" applyProtection="1">
      <alignment vertical="center"/>
      <protection locked="0"/>
    </xf>
    <xf numFmtId="0" fontId="14" fillId="0" borderId="93" xfId="21" applyFont="1" applyBorder="1" applyAlignment="1" applyProtection="1">
      <alignment vertical="center"/>
      <protection locked="0"/>
    </xf>
    <xf numFmtId="0" fontId="14" fillId="0" borderId="121" xfId="21" applyFont="1" applyBorder="1" applyAlignment="1" applyProtection="1">
      <alignment vertical="center"/>
      <protection locked="0"/>
    </xf>
    <xf numFmtId="0" fontId="14" fillId="0" borderId="122" xfId="21" applyFont="1" applyBorder="1" applyAlignment="1" applyProtection="1">
      <alignment vertical="center"/>
      <protection locked="0"/>
    </xf>
    <xf numFmtId="0" fontId="14" fillId="0" borderId="123" xfId="21" applyFont="1" applyBorder="1" applyAlignment="1" applyProtection="1">
      <alignment vertical="center"/>
      <protection locked="0"/>
    </xf>
    <xf numFmtId="0" fontId="14" fillId="0" borderId="94" xfId="21" applyFont="1" applyBorder="1" applyAlignment="1" applyProtection="1">
      <alignment vertical="center"/>
      <protection locked="0"/>
    </xf>
    <xf numFmtId="0" fontId="14" fillId="0" borderId="95" xfId="21" applyFont="1" applyBorder="1" applyAlignment="1" applyProtection="1">
      <alignment vertical="center"/>
      <protection locked="0"/>
    </xf>
    <xf numFmtId="0" fontId="14" fillId="0" borderId="96" xfId="21" applyFont="1" applyBorder="1" applyAlignment="1" applyProtection="1">
      <alignment vertical="center"/>
      <protection locked="0"/>
    </xf>
    <xf numFmtId="0" fontId="14" fillId="0" borderId="69" xfId="21" applyFont="1" applyBorder="1" applyAlignment="1" applyProtection="1">
      <alignment vertical="center"/>
      <protection locked="0"/>
    </xf>
    <xf numFmtId="0" fontId="14" fillId="0" borderId="119" xfId="21" applyFont="1" applyBorder="1" applyAlignment="1" applyProtection="1">
      <alignment vertical="center"/>
      <protection locked="0"/>
    </xf>
    <xf numFmtId="0" fontId="14" fillId="0" borderId="120" xfId="21" applyFont="1" applyBorder="1" applyAlignment="1" applyProtection="1">
      <alignment vertical="center"/>
      <protection locked="0"/>
    </xf>
    <xf numFmtId="0" fontId="10" fillId="5" borderId="0" xfId="21" applyFont="1" applyFill="1" applyAlignment="1" applyProtection="1">
      <alignment horizontal="center" vertical="center"/>
      <protection locked="0"/>
    </xf>
    <xf numFmtId="0" fontId="14" fillId="0" borderId="11" xfId="21" applyFont="1" applyBorder="1" applyAlignment="1" applyProtection="1">
      <alignment vertical="center" shrinkToFit="1"/>
      <protection locked="0"/>
    </xf>
    <xf numFmtId="0" fontId="14" fillId="0" borderId="39" xfId="21" applyFont="1" applyBorder="1" applyAlignment="1" applyProtection="1">
      <alignment vertical="center" shrinkToFit="1"/>
      <protection locked="0"/>
    </xf>
  </cellXfs>
  <cellStyles count="9">
    <cellStyle name="Normal" xfId="0"/>
    <cellStyle name="Percent" xfId="15"/>
    <cellStyle name="Hyperlink" xfId="16"/>
    <cellStyle name="Comma [0]" xfId="17"/>
    <cellStyle name="Comma" xfId="18"/>
    <cellStyle name="Currency [0]" xfId="19"/>
    <cellStyle name="Currency" xfId="20"/>
    <cellStyle name="標準_年報様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28</xdr:row>
      <xdr:rowOff>9525</xdr:rowOff>
    </xdr:from>
    <xdr:to>
      <xdr:col>14</xdr:col>
      <xdr:colOff>190500</xdr:colOff>
      <xdr:row>29</xdr:row>
      <xdr:rowOff>28575</xdr:rowOff>
    </xdr:to>
    <xdr:sp>
      <xdr:nvSpPr>
        <xdr:cNvPr id="1" name="テキスト 16"/>
        <xdr:cNvSpPr txBox="1">
          <a:spLocks noChangeArrowheads="1"/>
        </xdr:cNvSpPr>
      </xdr:nvSpPr>
      <xdr:spPr>
        <a:xfrm>
          <a:off x="4257675" y="6143625"/>
          <a:ext cx="571500" cy="333375"/>
        </a:xfrm>
        <a:prstGeom prst="rect">
          <a:avLst/>
        </a:prstGeom>
        <a:noFill/>
        <a:ln w="0" cmpd="sng">
          <a:noFill/>
        </a:ln>
      </xdr:spPr>
      <xdr:txBody>
        <a:bodyPr vertOverflow="clip" wrap="square" anchor="ctr"/>
        <a:p>
          <a:pPr algn="dist">
            <a:defRPr/>
          </a:pPr>
          <a:r>
            <a:rPr lang="en-US" cap="none" sz="900" b="0" i="0" u="none" baseline="0"/>
            <a:t>適用除外
非該当</a:t>
          </a:r>
        </a:p>
      </xdr:txBody>
    </xdr:sp>
    <xdr:clientData/>
  </xdr:twoCellAnchor>
  <xdr:oneCellAnchor>
    <xdr:from>
      <xdr:col>12</xdr:col>
      <xdr:colOff>38100</xdr:colOff>
      <xdr:row>29</xdr:row>
      <xdr:rowOff>266700</xdr:rowOff>
    </xdr:from>
    <xdr:ext cx="571500" cy="361950"/>
    <xdr:sp>
      <xdr:nvSpPr>
        <xdr:cNvPr id="2" name="テキスト 17"/>
        <xdr:cNvSpPr txBox="1">
          <a:spLocks noChangeArrowheads="1"/>
        </xdr:cNvSpPr>
      </xdr:nvSpPr>
      <xdr:spPr>
        <a:xfrm>
          <a:off x="4257675" y="6715125"/>
          <a:ext cx="571500" cy="361950"/>
        </a:xfrm>
        <a:prstGeom prst="rect">
          <a:avLst/>
        </a:prstGeom>
        <a:noFill/>
        <a:ln w="0" cmpd="sng">
          <a:noFill/>
        </a:ln>
      </xdr:spPr>
      <xdr:txBody>
        <a:bodyPr vertOverflow="clip" wrap="square" anchor="ctr"/>
        <a:p>
          <a:pPr algn="dist">
            <a:defRPr/>
          </a:pPr>
          <a:r>
            <a:rPr lang="en-US" cap="none" sz="900" b="0" i="0" u="none" baseline="0"/>
            <a:t>適用除外
該当</a:t>
          </a:r>
        </a:p>
      </xdr:txBody>
    </xdr:sp>
    <xdr:clientData/>
  </xdr:oneCellAnchor>
  <xdr:twoCellAnchor>
    <xdr:from>
      <xdr:col>8</xdr:col>
      <xdr:colOff>28575</xdr:colOff>
      <xdr:row>35</xdr:row>
      <xdr:rowOff>47625</xdr:rowOff>
    </xdr:from>
    <xdr:to>
      <xdr:col>12</xdr:col>
      <xdr:colOff>180975</xdr:colOff>
      <xdr:row>35</xdr:row>
      <xdr:rowOff>390525</xdr:rowOff>
    </xdr:to>
    <xdr:sp>
      <xdr:nvSpPr>
        <xdr:cNvPr id="3" name="テキスト 26"/>
        <xdr:cNvSpPr txBox="1">
          <a:spLocks noChangeArrowheads="1"/>
        </xdr:cNvSpPr>
      </xdr:nvSpPr>
      <xdr:spPr>
        <a:xfrm>
          <a:off x="3409950" y="7886700"/>
          <a:ext cx="990600" cy="342900"/>
        </a:xfrm>
        <a:prstGeom prst="rect">
          <a:avLst/>
        </a:prstGeom>
        <a:solidFill>
          <a:srgbClr val="FFFFFF"/>
        </a:solidFill>
        <a:ln w="1" cmpd="sng">
          <a:noFill/>
        </a:ln>
      </xdr:spPr>
      <xdr:txBody>
        <a:bodyPr vertOverflow="clip" wrap="square" anchor="ctr"/>
        <a:p>
          <a:pPr algn="ctr">
            <a:defRPr/>
          </a:pPr>
          <a:r>
            <a:rPr lang="en-US" cap="none" sz="1100" b="0" i="0" u="none" baseline="0"/>
            <a:t>年度末現在  被保険者数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30</xdr:row>
      <xdr:rowOff>0</xdr:rowOff>
    </xdr:from>
    <xdr:to>
      <xdr:col>8</xdr:col>
      <xdr:colOff>0</xdr:colOff>
      <xdr:row>39</xdr:row>
      <xdr:rowOff>0</xdr:rowOff>
    </xdr:to>
    <xdr:sp>
      <xdr:nvSpPr>
        <xdr:cNvPr id="1" name="Line 1"/>
        <xdr:cNvSpPr>
          <a:spLocks/>
        </xdr:cNvSpPr>
      </xdr:nvSpPr>
      <xdr:spPr>
        <a:xfrm flipV="1">
          <a:off x="4038600" y="7381875"/>
          <a:ext cx="2276475" cy="222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H8:Z53"/>
  <sheetViews>
    <sheetView tabSelected="1" workbookViewId="0" topLeftCell="A1">
      <selection activeCell="A1" sqref="A1"/>
    </sheetView>
  </sheetViews>
  <sheetFormatPr defaultColWidth="9.00390625" defaultRowHeight="13.5"/>
  <cols>
    <col min="1" max="16384" width="2.625" style="0" customWidth="1"/>
  </cols>
  <sheetData>
    <row r="7" ht="14.25" thickBot="1"/>
    <row r="8" spans="8:26" ht="14.25" thickTop="1">
      <c r="H8" s="1"/>
      <c r="I8" s="2"/>
      <c r="J8" s="2"/>
      <c r="K8" s="2"/>
      <c r="L8" s="2"/>
      <c r="M8" s="2"/>
      <c r="N8" s="2"/>
      <c r="O8" s="2"/>
      <c r="P8" s="2"/>
      <c r="Q8" s="2"/>
      <c r="R8" s="2"/>
      <c r="S8" s="2"/>
      <c r="T8" s="2"/>
      <c r="U8" s="2"/>
      <c r="V8" s="2"/>
      <c r="W8" s="2"/>
      <c r="X8" s="2"/>
      <c r="Y8" s="2"/>
      <c r="Z8" s="3"/>
    </row>
    <row r="9" spans="8:26" ht="13.5">
      <c r="H9" s="4"/>
      <c r="I9" s="5"/>
      <c r="J9" s="5"/>
      <c r="K9" s="5"/>
      <c r="L9" s="5"/>
      <c r="M9" s="5"/>
      <c r="N9" s="5"/>
      <c r="O9" s="5"/>
      <c r="P9" s="5"/>
      <c r="Q9" s="5"/>
      <c r="R9" s="5"/>
      <c r="S9" s="5"/>
      <c r="T9" s="5"/>
      <c r="U9" s="5"/>
      <c r="V9" s="5"/>
      <c r="W9" s="5"/>
      <c r="X9" s="5"/>
      <c r="Y9" s="5"/>
      <c r="Z9" s="6"/>
    </row>
    <row r="10" spans="8:26" ht="14.25">
      <c r="H10" s="4"/>
      <c r="I10" s="5"/>
      <c r="J10" s="5"/>
      <c r="K10" s="305" t="s">
        <v>1065</v>
      </c>
      <c r="L10" s="305"/>
      <c r="M10" s="305"/>
      <c r="N10" s="305"/>
      <c r="O10" s="305"/>
      <c r="P10" s="305"/>
      <c r="Q10" s="305"/>
      <c r="R10" s="305"/>
      <c r="S10" s="305"/>
      <c r="T10" s="305"/>
      <c r="U10" s="305"/>
      <c r="V10" s="305"/>
      <c r="W10" s="305"/>
      <c r="X10" s="5"/>
      <c r="Y10" s="5"/>
      <c r="Z10" s="6"/>
    </row>
    <row r="11" spans="8:26" ht="13.5">
      <c r="H11" s="4"/>
      <c r="I11" s="5"/>
      <c r="J11" s="5"/>
      <c r="K11" s="5"/>
      <c r="L11" s="5"/>
      <c r="M11" s="5"/>
      <c r="N11" s="5"/>
      <c r="O11" s="5"/>
      <c r="P11" s="5"/>
      <c r="Q11" s="5"/>
      <c r="R11" s="5"/>
      <c r="S11" s="5"/>
      <c r="T11" s="5"/>
      <c r="U11" s="5"/>
      <c r="V11" s="5"/>
      <c r="W11" s="5"/>
      <c r="X11" s="5"/>
      <c r="Y11" s="5"/>
      <c r="Z11" s="6"/>
    </row>
    <row r="12" spans="8:26" ht="13.5">
      <c r="H12" s="4"/>
      <c r="I12" s="5"/>
      <c r="J12" s="5"/>
      <c r="K12" s="5"/>
      <c r="L12" s="5"/>
      <c r="M12" s="5"/>
      <c r="N12" s="5"/>
      <c r="O12" s="5"/>
      <c r="P12" s="5"/>
      <c r="Q12" s="5"/>
      <c r="R12" s="5"/>
      <c r="S12" s="5"/>
      <c r="T12" s="5"/>
      <c r="U12" s="5"/>
      <c r="V12" s="5"/>
      <c r="W12" s="5"/>
      <c r="X12" s="5"/>
      <c r="Y12" s="5"/>
      <c r="Z12" s="6"/>
    </row>
    <row r="13" spans="8:26" ht="14.25">
      <c r="H13" s="4"/>
      <c r="I13" s="5"/>
      <c r="J13" s="5"/>
      <c r="K13" s="305" t="s">
        <v>1110</v>
      </c>
      <c r="L13" s="305"/>
      <c r="M13" s="305"/>
      <c r="N13" s="305"/>
      <c r="O13" s="305"/>
      <c r="P13" s="305"/>
      <c r="Q13" s="305"/>
      <c r="R13" s="305"/>
      <c r="S13" s="305"/>
      <c r="T13" s="305"/>
      <c r="U13" s="305"/>
      <c r="V13" s="305"/>
      <c r="W13" s="305"/>
      <c r="X13" s="5"/>
      <c r="Y13" s="5"/>
      <c r="Z13" s="6"/>
    </row>
    <row r="14" spans="8:26" ht="13.5">
      <c r="H14" s="4"/>
      <c r="I14" s="5"/>
      <c r="J14" s="5"/>
      <c r="K14" s="5"/>
      <c r="L14" s="5"/>
      <c r="M14" s="5"/>
      <c r="N14" s="5"/>
      <c r="O14" s="5"/>
      <c r="P14" s="5"/>
      <c r="Q14" s="5"/>
      <c r="R14" s="5"/>
      <c r="S14" s="5"/>
      <c r="T14" s="5"/>
      <c r="U14" s="5"/>
      <c r="V14" s="5"/>
      <c r="W14" s="5"/>
      <c r="X14" s="5"/>
      <c r="Y14" s="5"/>
      <c r="Z14" s="6"/>
    </row>
    <row r="15" spans="8:26" ht="14.25" thickBot="1">
      <c r="H15" s="7"/>
      <c r="I15" s="8"/>
      <c r="J15" s="8"/>
      <c r="K15" s="8"/>
      <c r="L15" s="8"/>
      <c r="M15" s="8"/>
      <c r="N15" s="8"/>
      <c r="O15" s="8"/>
      <c r="P15" s="8"/>
      <c r="Q15" s="8"/>
      <c r="R15" s="8"/>
      <c r="S15" s="8"/>
      <c r="T15" s="8"/>
      <c r="U15" s="8"/>
      <c r="V15" s="8"/>
      <c r="W15" s="8"/>
      <c r="X15" s="8"/>
      <c r="Y15" s="8"/>
      <c r="Z15" s="9"/>
    </row>
    <row r="16" ht="14.25" thickTop="1"/>
    <row r="50" ht="13.5">
      <c r="T50" t="s">
        <v>1066</v>
      </c>
    </row>
    <row r="53" ht="13.5">
      <c r="W53" t="s">
        <v>1067</v>
      </c>
    </row>
  </sheetData>
  <mergeCells count="2">
    <mergeCell ref="K10:W10"/>
    <mergeCell ref="K13:W13"/>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42"/>
  <sheetViews>
    <sheetView workbookViewId="0" topLeftCell="A1">
      <selection activeCell="A1" sqref="A1"/>
    </sheetView>
  </sheetViews>
  <sheetFormatPr defaultColWidth="9.00390625" defaultRowHeight="16.5" customHeight="1"/>
  <cols>
    <col min="1" max="16384" width="2.625" style="39" customWidth="1"/>
  </cols>
  <sheetData>
    <row r="1" ht="16.5" customHeight="1">
      <c r="A1" s="39" t="s">
        <v>230</v>
      </c>
    </row>
    <row r="3" ht="16.5" customHeight="1">
      <c r="A3" s="39" t="s">
        <v>524</v>
      </c>
    </row>
    <row r="4" ht="16.5" customHeight="1">
      <c r="AG4" s="262" t="s">
        <v>231</v>
      </c>
    </row>
    <row r="5" spans="1:33" ht="16.5" customHeight="1">
      <c r="A5" s="819"/>
      <c r="B5" s="819"/>
      <c r="C5" s="819"/>
      <c r="D5" s="819"/>
      <c r="E5" s="819"/>
      <c r="F5" s="819"/>
      <c r="G5" s="819"/>
      <c r="H5" s="819"/>
      <c r="I5" s="837" t="s">
        <v>523</v>
      </c>
      <c r="J5" s="837"/>
      <c r="K5" s="837"/>
      <c r="L5" s="837"/>
      <c r="M5" s="836" t="s">
        <v>232</v>
      </c>
      <c r="N5" s="836"/>
      <c r="O5" s="836"/>
      <c r="P5" s="836"/>
      <c r="Q5" s="836"/>
      <c r="R5" s="836"/>
      <c r="S5" s="836"/>
      <c r="T5" s="836" t="s">
        <v>233</v>
      </c>
      <c r="U5" s="836"/>
      <c r="V5" s="836"/>
      <c r="W5" s="836"/>
      <c r="X5" s="836"/>
      <c r="Y5" s="836"/>
      <c r="Z5" s="836"/>
      <c r="AA5" s="836" t="s">
        <v>234</v>
      </c>
      <c r="AB5" s="836"/>
      <c r="AC5" s="836"/>
      <c r="AD5" s="836"/>
      <c r="AE5" s="836"/>
      <c r="AF5" s="836"/>
      <c r="AG5" s="836"/>
    </row>
    <row r="6" spans="1:33" ht="16.5" customHeight="1">
      <c r="A6" s="819"/>
      <c r="B6" s="819"/>
      <c r="C6" s="819"/>
      <c r="D6" s="819"/>
      <c r="E6" s="819"/>
      <c r="F6" s="819"/>
      <c r="G6" s="819"/>
      <c r="H6" s="819"/>
      <c r="I6" s="840" t="s">
        <v>235</v>
      </c>
      <c r="J6" s="840"/>
      <c r="K6" s="840"/>
      <c r="L6" s="840"/>
      <c r="M6" s="836" t="s">
        <v>236</v>
      </c>
      <c r="N6" s="836"/>
      <c r="O6" s="836"/>
      <c r="P6" s="836" t="s">
        <v>237</v>
      </c>
      <c r="Q6" s="836"/>
      <c r="R6" s="836"/>
      <c r="S6" s="836"/>
      <c r="T6" s="836" t="s">
        <v>236</v>
      </c>
      <c r="U6" s="836"/>
      <c r="V6" s="836"/>
      <c r="W6" s="836" t="s">
        <v>237</v>
      </c>
      <c r="X6" s="836"/>
      <c r="Y6" s="836"/>
      <c r="Z6" s="836"/>
      <c r="AA6" s="836" t="s">
        <v>236</v>
      </c>
      <c r="AB6" s="836"/>
      <c r="AC6" s="836"/>
      <c r="AD6" s="836" t="s">
        <v>237</v>
      </c>
      <c r="AE6" s="836"/>
      <c r="AF6" s="836"/>
      <c r="AG6" s="836"/>
    </row>
    <row r="7" spans="1:33" ht="16.5" customHeight="1">
      <c r="A7" s="823" t="s">
        <v>238</v>
      </c>
      <c r="B7" s="819" t="s">
        <v>1212</v>
      </c>
      <c r="C7" s="819"/>
      <c r="D7" s="819"/>
      <c r="E7" s="819"/>
      <c r="F7" s="819"/>
      <c r="G7" s="819"/>
      <c r="H7" s="819"/>
      <c r="I7" s="812">
        <v>334</v>
      </c>
      <c r="J7" s="812"/>
      <c r="K7" s="812"/>
      <c r="L7" s="812"/>
      <c r="M7" s="812">
        <v>670</v>
      </c>
      <c r="N7" s="812"/>
      <c r="O7" s="812"/>
      <c r="P7" s="812">
        <v>223780</v>
      </c>
      <c r="Q7" s="812"/>
      <c r="R7" s="812"/>
      <c r="S7" s="812"/>
      <c r="T7" s="812">
        <v>726</v>
      </c>
      <c r="U7" s="812"/>
      <c r="V7" s="812"/>
      <c r="W7" s="812">
        <v>242484</v>
      </c>
      <c r="X7" s="812"/>
      <c r="Y7" s="812"/>
      <c r="Z7" s="812"/>
      <c r="AA7" s="812">
        <v>785</v>
      </c>
      <c r="AB7" s="812"/>
      <c r="AC7" s="812"/>
      <c r="AD7" s="812">
        <v>262190</v>
      </c>
      <c r="AE7" s="812"/>
      <c r="AF7" s="812"/>
      <c r="AG7" s="812"/>
    </row>
    <row r="8" spans="1:33" ht="16.5" customHeight="1">
      <c r="A8" s="823"/>
      <c r="B8" s="819" t="s">
        <v>49</v>
      </c>
      <c r="C8" s="819"/>
      <c r="D8" s="819"/>
      <c r="E8" s="819"/>
      <c r="F8" s="819"/>
      <c r="G8" s="819"/>
      <c r="H8" s="819"/>
      <c r="I8" s="812">
        <v>365</v>
      </c>
      <c r="J8" s="812"/>
      <c r="K8" s="812"/>
      <c r="L8" s="812"/>
      <c r="M8" s="812">
        <v>495</v>
      </c>
      <c r="N8" s="812"/>
      <c r="O8" s="812"/>
      <c r="P8" s="812">
        <v>180675</v>
      </c>
      <c r="Q8" s="812"/>
      <c r="R8" s="812"/>
      <c r="S8" s="812"/>
      <c r="T8" s="812">
        <v>557</v>
      </c>
      <c r="U8" s="812"/>
      <c r="V8" s="812"/>
      <c r="W8" s="812">
        <v>203305</v>
      </c>
      <c r="X8" s="812"/>
      <c r="Y8" s="812"/>
      <c r="Z8" s="812"/>
      <c r="AA8" s="812">
        <v>622</v>
      </c>
      <c r="AB8" s="812"/>
      <c r="AC8" s="812"/>
      <c r="AD8" s="812">
        <v>227030</v>
      </c>
      <c r="AE8" s="812"/>
      <c r="AF8" s="812"/>
      <c r="AG8" s="812"/>
    </row>
    <row r="9" spans="1:33" ht="16.5" customHeight="1">
      <c r="A9" s="823"/>
      <c r="B9" s="819" t="s">
        <v>1190</v>
      </c>
      <c r="C9" s="819"/>
      <c r="D9" s="819"/>
      <c r="E9" s="819"/>
      <c r="F9" s="819"/>
      <c r="G9" s="819"/>
      <c r="H9" s="819"/>
      <c r="I9" s="812">
        <v>438</v>
      </c>
      <c r="J9" s="812"/>
      <c r="K9" s="812"/>
      <c r="L9" s="812"/>
      <c r="M9" s="812">
        <v>253</v>
      </c>
      <c r="N9" s="812"/>
      <c r="O9" s="812"/>
      <c r="P9" s="812">
        <v>110814</v>
      </c>
      <c r="Q9" s="812"/>
      <c r="R9" s="812"/>
      <c r="S9" s="812"/>
      <c r="T9" s="812">
        <v>406</v>
      </c>
      <c r="U9" s="812"/>
      <c r="V9" s="812"/>
      <c r="W9" s="812">
        <v>177828</v>
      </c>
      <c r="X9" s="812"/>
      <c r="Y9" s="812"/>
      <c r="Z9" s="812"/>
      <c r="AA9" s="812">
        <v>506</v>
      </c>
      <c r="AB9" s="812"/>
      <c r="AC9" s="812"/>
      <c r="AD9" s="812">
        <v>221628</v>
      </c>
      <c r="AE9" s="812"/>
      <c r="AF9" s="812"/>
      <c r="AG9" s="812"/>
    </row>
    <row r="10" spans="1:33" ht="16.5" customHeight="1">
      <c r="A10" s="823"/>
      <c r="B10" s="836" t="s">
        <v>1202</v>
      </c>
      <c r="C10" s="836"/>
      <c r="D10" s="836"/>
      <c r="E10" s="836"/>
      <c r="F10" s="836"/>
      <c r="G10" s="836"/>
      <c r="H10" s="836"/>
      <c r="I10" s="839" t="s">
        <v>261</v>
      </c>
      <c r="J10" s="839"/>
      <c r="K10" s="839"/>
      <c r="L10" s="839"/>
      <c r="M10" s="813">
        <f>SUM(M7:O9)</f>
        <v>1418</v>
      </c>
      <c r="N10" s="813"/>
      <c r="O10" s="813"/>
      <c r="P10" s="813">
        <f>SUM(P7:S9)</f>
        <v>515269</v>
      </c>
      <c r="Q10" s="813"/>
      <c r="R10" s="813"/>
      <c r="S10" s="813"/>
      <c r="T10" s="813">
        <f>SUM(T7:V9)</f>
        <v>1689</v>
      </c>
      <c r="U10" s="813"/>
      <c r="V10" s="813"/>
      <c r="W10" s="813">
        <f>SUM(W7:Z9)</f>
        <v>623617</v>
      </c>
      <c r="X10" s="813"/>
      <c r="Y10" s="813"/>
      <c r="Z10" s="813"/>
      <c r="AA10" s="813">
        <f>SUM(AA7:AC9)</f>
        <v>1913</v>
      </c>
      <c r="AB10" s="813"/>
      <c r="AC10" s="813"/>
      <c r="AD10" s="813">
        <f>SUM(AD7:AG9)</f>
        <v>710848</v>
      </c>
      <c r="AE10" s="813"/>
      <c r="AF10" s="813"/>
      <c r="AG10" s="813"/>
    </row>
    <row r="11" spans="1:33" ht="16.5" customHeight="1">
      <c r="A11" s="823" t="s">
        <v>239</v>
      </c>
      <c r="B11" s="819" t="s">
        <v>1204</v>
      </c>
      <c r="C11" s="819"/>
      <c r="D11" s="819"/>
      <c r="E11" s="819"/>
      <c r="F11" s="819"/>
      <c r="G11" s="819"/>
      <c r="H11" s="819"/>
      <c r="I11" s="838">
        <v>63.8</v>
      </c>
      <c r="J11" s="838"/>
      <c r="K11" s="838"/>
      <c r="L11" s="838"/>
      <c r="M11" s="812">
        <v>915</v>
      </c>
      <c r="N11" s="812"/>
      <c r="O11" s="812"/>
      <c r="P11" s="812">
        <v>58350</v>
      </c>
      <c r="Q11" s="812"/>
      <c r="R11" s="812"/>
      <c r="S11" s="812"/>
      <c r="T11" s="812">
        <v>964</v>
      </c>
      <c r="U11" s="812"/>
      <c r="V11" s="812"/>
      <c r="W11" s="812">
        <v>61522</v>
      </c>
      <c r="X11" s="812"/>
      <c r="Y11" s="812"/>
      <c r="Z11" s="812"/>
      <c r="AA11" s="812">
        <v>1014</v>
      </c>
      <c r="AB11" s="812"/>
      <c r="AC11" s="812"/>
      <c r="AD11" s="812">
        <v>64721</v>
      </c>
      <c r="AE11" s="812"/>
      <c r="AF11" s="812"/>
      <c r="AG11" s="812"/>
    </row>
    <row r="12" spans="1:33" ht="16.5" customHeight="1">
      <c r="A12" s="823"/>
      <c r="B12" s="819" t="s">
        <v>1205</v>
      </c>
      <c r="C12" s="819"/>
      <c r="D12" s="819"/>
      <c r="E12" s="819"/>
      <c r="F12" s="819"/>
      <c r="G12" s="819"/>
      <c r="H12" s="819"/>
      <c r="I12" s="838">
        <v>173.8</v>
      </c>
      <c r="J12" s="838"/>
      <c r="K12" s="838"/>
      <c r="L12" s="838"/>
      <c r="M12" s="812">
        <v>1789</v>
      </c>
      <c r="N12" s="812"/>
      <c r="O12" s="812"/>
      <c r="P12" s="812">
        <v>310949</v>
      </c>
      <c r="Q12" s="812"/>
      <c r="R12" s="812"/>
      <c r="S12" s="812"/>
      <c r="T12" s="812">
        <v>1886</v>
      </c>
      <c r="U12" s="812"/>
      <c r="V12" s="812"/>
      <c r="W12" s="812">
        <v>327851</v>
      </c>
      <c r="X12" s="812"/>
      <c r="Y12" s="812"/>
      <c r="Z12" s="812"/>
      <c r="AA12" s="812">
        <v>1985</v>
      </c>
      <c r="AB12" s="812"/>
      <c r="AC12" s="812"/>
      <c r="AD12" s="812">
        <v>344897</v>
      </c>
      <c r="AE12" s="812"/>
      <c r="AF12" s="812"/>
      <c r="AG12" s="812"/>
    </row>
    <row r="13" spans="1:33" ht="16.5" customHeight="1">
      <c r="A13" s="823"/>
      <c r="B13" s="819" t="s">
        <v>1206</v>
      </c>
      <c r="C13" s="819"/>
      <c r="D13" s="819"/>
      <c r="E13" s="819"/>
      <c r="F13" s="819"/>
      <c r="G13" s="819"/>
      <c r="H13" s="819"/>
      <c r="I13" s="838">
        <v>204</v>
      </c>
      <c r="J13" s="838"/>
      <c r="K13" s="838"/>
      <c r="L13" s="838"/>
      <c r="M13" s="812">
        <v>1073</v>
      </c>
      <c r="N13" s="812"/>
      <c r="O13" s="812"/>
      <c r="P13" s="812">
        <v>218945</v>
      </c>
      <c r="Q13" s="812"/>
      <c r="R13" s="812"/>
      <c r="S13" s="812"/>
      <c r="T13" s="812">
        <v>1132</v>
      </c>
      <c r="U13" s="812"/>
      <c r="V13" s="812"/>
      <c r="W13" s="812">
        <v>230844</v>
      </c>
      <c r="X13" s="812"/>
      <c r="Y13" s="812"/>
      <c r="Z13" s="812"/>
      <c r="AA13" s="812">
        <v>1190</v>
      </c>
      <c r="AB13" s="812"/>
      <c r="AC13" s="812"/>
      <c r="AD13" s="812">
        <v>242848</v>
      </c>
      <c r="AE13" s="812"/>
      <c r="AF13" s="812"/>
      <c r="AG13" s="812"/>
    </row>
    <row r="14" spans="1:33" ht="16.5" customHeight="1">
      <c r="A14" s="823"/>
      <c r="B14" s="819" t="s">
        <v>1207</v>
      </c>
      <c r="C14" s="819"/>
      <c r="D14" s="819"/>
      <c r="E14" s="819"/>
      <c r="F14" s="819"/>
      <c r="G14" s="819"/>
      <c r="H14" s="819"/>
      <c r="I14" s="838">
        <v>280.6</v>
      </c>
      <c r="J14" s="838"/>
      <c r="K14" s="838"/>
      <c r="L14" s="838"/>
      <c r="M14" s="812">
        <v>1152</v>
      </c>
      <c r="N14" s="812"/>
      <c r="O14" s="812"/>
      <c r="P14" s="812">
        <v>323260</v>
      </c>
      <c r="Q14" s="812"/>
      <c r="R14" s="812"/>
      <c r="S14" s="812"/>
      <c r="T14" s="812">
        <v>1185</v>
      </c>
      <c r="U14" s="812"/>
      <c r="V14" s="812"/>
      <c r="W14" s="812">
        <v>332466</v>
      </c>
      <c r="X14" s="812"/>
      <c r="Y14" s="812"/>
      <c r="Z14" s="812"/>
      <c r="AA14" s="812">
        <v>1215</v>
      </c>
      <c r="AB14" s="812"/>
      <c r="AC14" s="812"/>
      <c r="AD14" s="812">
        <v>340940</v>
      </c>
      <c r="AE14" s="812"/>
      <c r="AF14" s="812"/>
      <c r="AG14" s="812"/>
    </row>
    <row r="15" spans="1:33" ht="16.5" customHeight="1">
      <c r="A15" s="823"/>
      <c r="B15" s="819" t="s">
        <v>1208</v>
      </c>
      <c r="C15" s="819"/>
      <c r="D15" s="819"/>
      <c r="E15" s="819"/>
      <c r="F15" s="819"/>
      <c r="G15" s="819"/>
      <c r="H15" s="819"/>
      <c r="I15" s="838">
        <v>320.9</v>
      </c>
      <c r="J15" s="838"/>
      <c r="K15" s="838"/>
      <c r="L15" s="838"/>
      <c r="M15" s="812">
        <v>878</v>
      </c>
      <c r="N15" s="812"/>
      <c r="O15" s="812"/>
      <c r="P15" s="812">
        <v>281477</v>
      </c>
      <c r="Q15" s="812"/>
      <c r="R15" s="812"/>
      <c r="S15" s="812"/>
      <c r="T15" s="812">
        <v>881</v>
      </c>
      <c r="U15" s="812"/>
      <c r="V15" s="812"/>
      <c r="W15" s="812">
        <v>282674</v>
      </c>
      <c r="X15" s="812"/>
      <c r="Y15" s="812"/>
      <c r="Z15" s="812"/>
      <c r="AA15" s="812">
        <v>880</v>
      </c>
      <c r="AB15" s="812"/>
      <c r="AC15" s="812"/>
      <c r="AD15" s="812">
        <v>282353</v>
      </c>
      <c r="AE15" s="812"/>
      <c r="AF15" s="812"/>
      <c r="AG15" s="812"/>
    </row>
    <row r="16" spans="1:33" ht="16.5" customHeight="1">
      <c r="A16" s="823"/>
      <c r="B16" s="819" t="s">
        <v>1209</v>
      </c>
      <c r="C16" s="819"/>
      <c r="D16" s="819"/>
      <c r="E16" s="819"/>
      <c r="F16" s="819"/>
      <c r="G16" s="819"/>
      <c r="H16" s="819"/>
      <c r="I16" s="838">
        <v>376</v>
      </c>
      <c r="J16" s="838"/>
      <c r="K16" s="838"/>
      <c r="L16" s="838"/>
      <c r="M16" s="812">
        <v>459</v>
      </c>
      <c r="N16" s="812"/>
      <c r="O16" s="812"/>
      <c r="P16" s="812">
        <v>172396</v>
      </c>
      <c r="Q16" s="812"/>
      <c r="R16" s="812"/>
      <c r="S16" s="812"/>
      <c r="T16" s="812">
        <v>408</v>
      </c>
      <c r="U16" s="812"/>
      <c r="V16" s="812"/>
      <c r="W16" s="812">
        <v>153570</v>
      </c>
      <c r="X16" s="812"/>
      <c r="Y16" s="812"/>
      <c r="Z16" s="812"/>
      <c r="AA16" s="812">
        <v>352</v>
      </c>
      <c r="AB16" s="812"/>
      <c r="AC16" s="812"/>
      <c r="AD16" s="812">
        <v>132224</v>
      </c>
      <c r="AE16" s="812"/>
      <c r="AF16" s="812"/>
      <c r="AG16" s="812"/>
    </row>
    <row r="17" spans="1:33" ht="16.5" customHeight="1">
      <c r="A17" s="823"/>
      <c r="B17" s="836" t="s">
        <v>1202</v>
      </c>
      <c r="C17" s="836"/>
      <c r="D17" s="836"/>
      <c r="E17" s="836"/>
      <c r="F17" s="836"/>
      <c r="G17" s="836"/>
      <c r="H17" s="836"/>
      <c r="I17" s="839" t="s">
        <v>261</v>
      </c>
      <c r="J17" s="839"/>
      <c r="K17" s="839"/>
      <c r="L17" s="839"/>
      <c r="M17" s="813">
        <f>SUM(M11:O16)</f>
        <v>6266</v>
      </c>
      <c r="N17" s="813"/>
      <c r="O17" s="813"/>
      <c r="P17" s="813">
        <f>SUM(P11:S16)</f>
        <v>1365377</v>
      </c>
      <c r="Q17" s="813"/>
      <c r="R17" s="813"/>
      <c r="S17" s="813"/>
      <c r="T17" s="813">
        <f>SUM(T11:V16)</f>
        <v>6456</v>
      </c>
      <c r="U17" s="813"/>
      <c r="V17" s="813"/>
      <c r="W17" s="813">
        <f>SUM(W11:Z16)</f>
        <v>1388927</v>
      </c>
      <c r="X17" s="813"/>
      <c r="Y17" s="813"/>
      <c r="Z17" s="813"/>
      <c r="AA17" s="813">
        <f>SUM(AA11:AC16)</f>
        <v>6636</v>
      </c>
      <c r="AB17" s="813"/>
      <c r="AC17" s="813"/>
      <c r="AD17" s="813">
        <f>SUM(AD11:AG16)</f>
        <v>1407983</v>
      </c>
      <c r="AE17" s="813"/>
      <c r="AF17" s="813"/>
      <c r="AG17" s="813"/>
    </row>
    <row r="18" spans="1:33" ht="16.5" customHeight="1">
      <c r="A18" s="823"/>
      <c r="B18" s="819" t="s">
        <v>240</v>
      </c>
      <c r="C18" s="819"/>
      <c r="D18" s="819"/>
      <c r="E18" s="819"/>
      <c r="F18" s="819"/>
      <c r="G18" s="819"/>
      <c r="H18" s="819"/>
      <c r="I18" s="819"/>
      <c r="J18" s="819"/>
      <c r="K18" s="819"/>
      <c r="L18" s="819"/>
      <c r="M18" s="818">
        <v>0.3282</v>
      </c>
      <c r="N18" s="818"/>
      <c r="O18" s="818"/>
      <c r="P18" s="818"/>
      <c r="Q18" s="818"/>
      <c r="R18" s="818"/>
      <c r="S18" s="818"/>
      <c r="T18" s="818">
        <v>0.359</v>
      </c>
      <c r="U18" s="818"/>
      <c r="V18" s="818"/>
      <c r="W18" s="818"/>
      <c r="X18" s="818"/>
      <c r="Y18" s="818"/>
      <c r="Z18" s="818"/>
      <c r="AA18" s="818">
        <v>0.3827</v>
      </c>
      <c r="AB18" s="818"/>
      <c r="AC18" s="818"/>
      <c r="AD18" s="818"/>
      <c r="AE18" s="818"/>
      <c r="AF18" s="818"/>
      <c r="AG18" s="818"/>
    </row>
    <row r="19" spans="1:33" ht="16.5" customHeight="1">
      <c r="A19" s="823"/>
      <c r="B19" s="819" t="s">
        <v>241</v>
      </c>
      <c r="C19" s="819"/>
      <c r="D19" s="819"/>
      <c r="E19" s="819"/>
      <c r="F19" s="819"/>
      <c r="G19" s="819"/>
      <c r="H19" s="819"/>
      <c r="I19" s="819"/>
      <c r="J19" s="819"/>
      <c r="K19" s="819"/>
      <c r="L19" s="819"/>
      <c r="M19" s="812">
        <v>448113</v>
      </c>
      <c r="N19" s="812"/>
      <c r="O19" s="812"/>
      <c r="P19" s="812"/>
      <c r="Q19" s="812"/>
      <c r="R19" s="812"/>
      <c r="S19" s="812"/>
      <c r="T19" s="812">
        <v>498625</v>
      </c>
      <c r="U19" s="812"/>
      <c r="V19" s="812"/>
      <c r="W19" s="812"/>
      <c r="X19" s="812"/>
      <c r="Y19" s="812"/>
      <c r="Z19" s="812"/>
      <c r="AA19" s="812">
        <v>538821</v>
      </c>
      <c r="AB19" s="812"/>
      <c r="AC19" s="812"/>
      <c r="AD19" s="812"/>
      <c r="AE19" s="812"/>
      <c r="AF19" s="812"/>
      <c r="AG19" s="812"/>
    </row>
    <row r="20" spans="1:33" ht="16.5" customHeight="1">
      <c r="A20" s="823"/>
      <c r="B20" s="819" t="s">
        <v>242</v>
      </c>
      <c r="C20" s="819"/>
      <c r="D20" s="819"/>
      <c r="E20" s="819"/>
      <c r="F20" s="819"/>
      <c r="G20" s="819"/>
      <c r="H20" s="824"/>
      <c r="I20" s="828">
        <v>0.162</v>
      </c>
      <c r="J20" s="829"/>
      <c r="K20" s="829"/>
      <c r="L20" s="829"/>
      <c r="M20" s="812">
        <v>72594</v>
      </c>
      <c r="N20" s="812"/>
      <c r="O20" s="812"/>
      <c r="P20" s="812"/>
      <c r="Q20" s="812"/>
      <c r="R20" s="812"/>
      <c r="S20" s="812"/>
      <c r="T20" s="812">
        <v>80777</v>
      </c>
      <c r="U20" s="812"/>
      <c r="V20" s="812"/>
      <c r="W20" s="812"/>
      <c r="X20" s="812"/>
      <c r="Y20" s="812"/>
      <c r="Z20" s="812"/>
      <c r="AA20" s="812">
        <v>87289</v>
      </c>
      <c r="AB20" s="812"/>
      <c r="AC20" s="812"/>
      <c r="AD20" s="812"/>
      <c r="AE20" s="812"/>
      <c r="AF20" s="812"/>
      <c r="AG20" s="812"/>
    </row>
    <row r="21" spans="1:33" ht="16.5" customHeight="1">
      <c r="A21" s="823"/>
      <c r="B21" s="835" t="s">
        <v>98</v>
      </c>
      <c r="C21" s="835"/>
      <c r="D21" s="835"/>
      <c r="E21" s="835"/>
      <c r="F21" s="835"/>
      <c r="G21" s="835"/>
      <c r="H21" s="835"/>
      <c r="I21" s="812">
        <v>267</v>
      </c>
      <c r="J21" s="812"/>
      <c r="K21" s="812"/>
      <c r="L21" s="812"/>
      <c r="M21" s="812">
        <v>18</v>
      </c>
      <c r="N21" s="812"/>
      <c r="O21" s="812"/>
      <c r="P21" s="812">
        <v>4806</v>
      </c>
      <c r="Q21" s="812"/>
      <c r="R21" s="812"/>
      <c r="S21" s="812"/>
      <c r="T21" s="812">
        <v>18</v>
      </c>
      <c r="U21" s="812"/>
      <c r="V21" s="812"/>
      <c r="W21" s="812">
        <v>4806</v>
      </c>
      <c r="X21" s="812"/>
      <c r="Y21" s="812"/>
      <c r="Z21" s="812"/>
      <c r="AA21" s="812">
        <v>18</v>
      </c>
      <c r="AB21" s="812"/>
      <c r="AC21" s="812"/>
      <c r="AD21" s="812">
        <v>4806</v>
      </c>
      <c r="AE21" s="812"/>
      <c r="AF21" s="812"/>
      <c r="AG21" s="812"/>
    </row>
    <row r="22" spans="1:33" ht="16.5" customHeight="1">
      <c r="A22" s="823"/>
      <c r="B22" s="835" t="s">
        <v>99</v>
      </c>
      <c r="C22" s="835"/>
      <c r="D22" s="835"/>
      <c r="E22" s="835"/>
      <c r="F22" s="835"/>
      <c r="G22" s="835"/>
      <c r="H22" s="835"/>
      <c r="I22" s="812">
        <v>193</v>
      </c>
      <c r="J22" s="812"/>
      <c r="K22" s="812"/>
      <c r="L22" s="812"/>
      <c r="M22" s="812">
        <v>27</v>
      </c>
      <c r="N22" s="812"/>
      <c r="O22" s="812"/>
      <c r="P22" s="812">
        <v>5147</v>
      </c>
      <c r="Q22" s="812"/>
      <c r="R22" s="812"/>
      <c r="S22" s="812"/>
      <c r="T22" s="812">
        <v>27</v>
      </c>
      <c r="U22" s="812"/>
      <c r="V22" s="812"/>
      <c r="W22" s="812">
        <v>5147</v>
      </c>
      <c r="X22" s="812"/>
      <c r="Y22" s="812"/>
      <c r="Z22" s="812"/>
      <c r="AA22" s="812">
        <v>27</v>
      </c>
      <c r="AB22" s="812"/>
      <c r="AC22" s="812"/>
      <c r="AD22" s="812">
        <v>5147</v>
      </c>
      <c r="AE22" s="812"/>
      <c r="AF22" s="812"/>
      <c r="AG22" s="812"/>
    </row>
    <row r="23" spans="1:33" ht="16.5" customHeight="1">
      <c r="A23" s="823"/>
      <c r="B23" s="832" t="s">
        <v>243</v>
      </c>
      <c r="C23" s="833"/>
      <c r="D23" s="833"/>
      <c r="E23" s="833"/>
      <c r="F23" s="833"/>
      <c r="G23" s="833"/>
      <c r="H23" s="833"/>
      <c r="I23" s="833"/>
      <c r="J23" s="833"/>
      <c r="K23" s="833"/>
      <c r="L23" s="834"/>
      <c r="M23" s="813">
        <f>M19+M20+P21+P22</f>
        <v>530660</v>
      </c>
      <c r="N23" s="813"/>
      <c r="O23" s="813"/>
      <c r="P23" s="813"/>
      <c r="Q23" s="813"/>
      <c r="R23" s="813"/>
      <c r="S23" s="813"/>
      <c r="T23" s="813">
        <f>T19+T20+W21+W22</f>
        <v>589355</v>
      </c>
      <c r="U23" s="813"/>
      <c r="V23" s="813"/>
      <c r="W23" s="813"/>
      <c r="X23" s="813"/>
      <c r="Y23" s="813"/>
      <c r="Z23" s="813"/>
      <c r="AA23" s="813">
        <f>AA19+AA20+AD21+AD22</f>
        <v>636063</v>
      </c>
      <c r="AB23" s="813"/>
      <c r="AC23" s="813"/>
      <c r="AD23" s="813"/>
      <c r="AE23" s="813"/>
      <c r="AF23" s="813"/>
      <c r="AG23" s="813"/>
    </row>
    <row r="24" spans="1:33" ht="16.5" customHeight="1">
      <c r="A24" s="819" t="s">
        <v>244</v>
      </c>
      <c r="B24" s="819"/>
      <c r="C24" s="819"/>
      <c r="D24" s="819"/>
      <c r="E24" s="819"/>
      <c r="F24" s="819"/>
      <c r="G24" s="819"/>
      <c r="H24" s="819"/>
      <c r="I24" s="819"/>
      <c r="J24" s="819"/>
      <c r="K24" s="819"/>
      <c r="L24" s="819"/>
      <c r="M24" s="813">
        <f>P10+M23</f>
        <v>1045929</v>
      </c>
      <c r="N24" s="813"/>
      <c r="O24" s="813"/>
      <c r="P24" s="813"/>
      <c r="Q24" s="813"/>
      <c r="R24" s="813"/>
      <c r="S24" s="813"/>
      <c r="T24" s="813">
        <f>W10+T23</f>
        <v>1212972</v>
      </c>
      <c r="U24" s="813"/>
      <c r="V24" s="813"/>
      <c r="W24" s="813"/>
      <c r="X24" s="813"/>
      <c r="Y24" s="813"/>
      <c r="Z24" s="813"/>
      <c r="AA24" s="813">
        <f>AD10+AA23</f>
        <v>1346911</v>
      </c>
      <c r="AB24" s="813"/>
      <c r="AC24" s="813"/>
      <c r="AD24" s="813"/>
      <c r="AE24" s="813"/>
      <c r="AF24" s="813"/>
      <c r="AG24" s="813"/>
    </row>
    <row r="25" spans="1:33" ht="16.5" customHeight="1">
      <c r="A25" s="819" t="s">
        <v>245</v>
      </c>
      <c r="B25" s="819"/>
      <c r="C25" s="819"/>
      <c r="D25" s="819"/>
      <c r="E25" s="819"/>
      <c r="F25" s="819"/>
      <c r="G25" s="819"/>
      <c r="H25" s="819"/>
      <c r="I25" s="819"/>
      <c r="J25" s="819"/>
      <c r="K25" s="819"/>
      <c r="L25" s="819"/>
      <c r="M25" s="817" t="s">
        <v>246</v>
      </c>
      <c r="N25" s="817"/>
      <c r="O25" s="817"/>
      <c r="P25" s="812">
        <v>11505219</v>
      </c>
      <c r="Q25" s="812"/>
      <c r="R25" s="812"/>
      <c r="S25" s="812"/>
      <c r="T25" s="817" t="s">
        <v>247</v>
      </c>
      <c r="U25" s="817"/>
      <c r="V25" s="817"/>
      <c r="W25" s="812">
        <v>14388621</v>
      </c>
      <c r="X25" s="812"/>
      <c r="Y25" s="812"/>
      <c r="Z25" s="812"/>
      <c r="AA25" s="817" t="s">
        <v>247</v>
      </c>
      <c r="AB25" s="817"/>
      <c r="AC25" s="817"/>
      <c r="AD25" s="812">
        <v>16028993</v>
      </c>
      <c r="AE25" s="812"/>
      <c r="AF25" s="812"/>
      <c r="AG25" s="812"/>
    </row>
    <row r="26" spans="1:33" ht="16.5" customHeight="1">
      <c r="A26" s="819" t="s">
        <v>248</v>
      </c>
      <c r="B26" s="819"/>
      <c r="C26" s="819"/>
      <c r="D26" s="819"/>
      <c r="E26" s="819"/>
      <c r="F26" s="819"/>
      <c r="G26" s="819"/>
      <c r="H26" s="819"/>
      <c r="I26" s="819"/>
      <c r="J26" s="819"/>
      <c r="K26" s="819"/>
      <c r="L26" s="819"/>
      <c r="M26" s="816">
        <v>0.883</v>
      </c>
      <c r="N26" s="816"/>
      <c r="O26" s="816"/>
      <c r="P26" s="816"/>
      <c r="Q26" s="816"/>
      <c r="R26" s="816"/>
      <c r="S26" s="816"/>
      <c r="T26" s="816">
        <v>0.883</v>
      </c>
      <c r="U26" s="816"/>
      <c r="V26" s="816"/>
      <c r="W26" s="816"/>
      <c r="X26" s="816"/>
      <c r="Y26" s="816"/>
      <c r="Z26" s="816"/>
      <c r="AA26" s="816">
        <v>0.883</v>
      </c>
      <c r="AB26" s="816"/>
      <c r="AC26" s="816"/>
      <c r="AD26" s="816"/>
      <c r="AE26" s="816"/>
      <c r="AF26" s="816"/>
      <c r="AG26" s="816"/>
    </row>
    <row r="27" spans="1:33" ht="16.5" customHeight="1">
      <c r="A27" s="819" t="s">
        <v>249</v>
      </c>
      <c r="B27" s="819"/>
      <c r="C27" s="819"/>
      <c r="D27" s="819"/>
      <c r="E27" s="819"/>
      <c r="F27" s="819"/>
      <c r="G27" s="819"/>
      <c r="H27" s="819"/>
      <c r="I27" s="819"/>
      <c r="J27" s="819"/>
      <c r="K27" s="819"/>
      <c r="L27" s="819"/>
      <c r="M27" s="813">
        <f>ROUND(P25*M26,0)</f>
        <v>10159108</v>
      </c>
      <c r="N27" s="813"/>
      <c r="O27" s="813"/>
      <c r="P27" s="813"/>
      <c r="Q27" s="813"/>
      <c r="R27" s="813"/>
      <c r="S27" s="813"/>
      <c r="T27" s="813">
        <f>ROUND(W25*T26,0)</f>
        <v>12705152</v>
      </c>
      <c r="U27" s="813"/>
      <c r="V27" s="813"/>
      <c r="W27" s="813"/>
      <c r="X27" s="813"/>
      <c r="Y27" s="813"/>
      <c r="Z27" s="813"/>
      <c r="AA27" s="813">
        <f>ROUND(AD25*AA26,0)</f>
        <v>14153601</v>
      </c>
      <c r="AB27" s="813"/>
      <c r="AC27" s="813"/>
      <c r="AD27" s="813"/>
      <c r="AE27" s="813"/>
      <c r="AF27" s="813"/>
      <c r="AG27" s="813"/>
    </row>
    <row r="28" spans="1:33" ht="16.5" customHeight="1">
      <c r="A28" s="823" t="s">
        <v>250</v>
      </c>
      <c r="B28" s="819" t="s">
        <v>175</v>
      </c>
      <c r="C28" s="819"/>
      <c r="D28" s="819"/>
      <c r="E28" s="819"/>
      <c r="F28" s="819"/>
      <c r="G28" s="819"/>
      <c r="H28" s="824"/>
      <c r="I28" s="830">
        <v>0.2</v>
      </c>
      <c r="J28" s="831"/>
      <c r="K28" s="831"/>
      <c r="L28" s="831"/>
      <c r="M28" s="813">
        <f>ROUND($M$27*I28,0)</f>
        <v>2031822</v>
      </c>
      <c r="N28" s="813"/>
      <c r="O28" s="813"/>
      <c r="P28" s="813"/>
      <c r="Q28" s="813"/>
      <c r="R28" s="813"/>
      <c r="S28" s="813"/>
      <c r="T28" s="813">
        <f>ROUND($T$27*I28,0)</f>
        <v>2541030</v>
      </c>
      <c r="U28" s="813"/>
      <c r="V28" s="813"/>
      <c r="W28" s="813"/>
      <c r="X28" s="813"/>
      <c r="Y28" s="813"/>
      <c r="Z28" s="813"/>
      <c r="AA28" s="813">
        <f>ROUND($AA$27*I28,0)</f>
        <v>2830720</v>
      </c>
      <c r="AB28" s="813"/>
      <c r="AC28" s="813"/>
      <c r="AD28" s="813"/>
      <c r="AE28" s="813"/>
      <c r="AF28" s="813"/>
      <c r="AG28" s="813"/>
    </row>
    <row r="29" spans="1:33" ht="16.5" customHeight="1">
      <c r="A29" s="823"/>
      <c r="B29" s="819" t="s">
        <v>179</v>
      </c>
      <c r="C29" s="819"/>
      <c r="D29" s="819"/>
      <c r="E29" s="819"/>
      <c r="F29" s="819"/>
      <c r="G29" s="819"/>
      <c r="H29" s="824"/>
      <c r="I29" s="827">
        <v>0.0374</v>
      </c>
      <c r="J29" s="818"/>
      <c r="K29" s="818"/>
      <c r="L29" s="818"/>
      <c r="M29" s="813">
        <f>ROUND($M$27*I29,0)</f>
        <v>379951</v>
      </c>
      <c r="N29" s="813"/>
      <c r="O29" s="813"/>
      <c r="P29" s="813"/>
      <c r="Q29" s="813"/>
      <c r="R29" s="813"/>
      <c r="S29" s="813"/>
      <c r="T29" s="813">
        <f>ROUND($T$27*I29,0)</f>
        <v>475173</v>
      </c>
      <c r="U29" s="813"/>
      <c r="V29" s="813"/>
      <c r="W29" s="813"/>
      <c r="X29" s="813"/>
      <c r="Y29" s="813"/>
      <c r="Z29" s="813"/>
      <c r="AA29" s="813">
        <f>ROUND($AA$27*I29,0)</f>
        <v>529345</v>
      </c>
      <c r="AB29" s="813"/>
      <c r="AC29" s="813"/>
      <c r="AD29" s="813"/>
      <c r="AE29" s="813"/>
      <c r="AF29" s="813"/>
      <c r="AG29" s="813"/>
    </row>
    <row r="30" spans="1:33" ht="16.5" customHeight="1">
      <c r="A30" s="823"/>
      <c r="B30" s="819" t="s">
        <v>182</v>
      </c>
      <c r="C30" s="819"/>
      <c r="D30" s="819"/>
      <c r="E30" s="819"/>
      <c r="F30" s="819"/>
      <c r="G30" s="819"/>
      <c r="H30" s="824"/>
      <c r="I30" s="828">
        <v>0.125</v>
      </c>
      <c r="J30" s="829"/>
      <c r="K30" s="829"/>
      <c r="L30" s="829"/>
      <c r="M30" s="813">
        <f>ROUND($M$27*I30,0)</f>
        <v>1269889</v>
      </c>
      <c r="N30" s="813"/>
      <c r="O30" s="813"/>
      <c r="P30" s="813"/>
      <c r="Q30" s="813"/>
      <c r="R30" s="813"/>
      <c r="S30" s="813"/>
      <c r="T30" s="813">
        <f>ROUND($T$27*I30,0)</f>
        <v>1588144</v>
      </c>
      <c r="U30" s="813"/>
      <c r="V30" s="813"/>
      <c r="W30" s="813"/>
      <c r="X30" s="813"/>
      <c r="Y30" s="813"/>
      <c r="Z30" s="813"/>
      <c r="AA30" s="813">
        <f>ROUND($AA$27*I30,0)</f>
        <v>1769200</v>
      </c>
      <c r="AB30" s="813"/>
      <c r="AC30" s="813"/>
      <c r="AD30" s="813"/>
      <c r="AE30" s="813"/>
      <c r="AF30" s="813"/>
      <c r="AG30" s="813"/>
    </row>
    <row r="31" spans="1:33" ht="16.5" customHeight="1">
      <c r="A31" s="823"/>
      <c r="B31" s="819" t="s">
        <v>251</v>
      </c>
      <c r="C31" s="819"/>
      <c r="D31" s="819"/>
      <c r="E31" s="819"/>
      <c r="F31" s="819"/>
      <c r="G31" s="819"/>
      <c r="H31" s="824"/>
      <c r="I31" s="828">
        <v>0.125</v>
      </c>
      <c r="J31" s="829"/>
      <c r="K31" s="829"/>
      <c r="L31" s="829"/>
      <c r="M31" s="813">
        <f>ROUND($M$27*I31,0)</f>
        <v>1269889</v>
      </c>
      <c r="N31" s="813"/>
      <c r="O31" s="813"/>
      <c r="P31" s="813"/>
      <c r="Q31" s="813"/>
      <c r="R31" s="813"/>
      <c r="S31" s="813"/>
      <c r="T31" s="813">
        <f>ROUND($T$27*I31,0)</f>
        <v>1588144</v>
      </c>
      <c r="U31" s="813"/>
      <c r="V31" s="813"/>
      <c r="W31" s="813"/>
      <c r="X31" s="813"/>
      <c r="Y31" s="813"/>
      <c r="Z31" s="813"/>
      <c r="AA31" s="813">
        <f>ROUND($AA$27*I31,0)</f>
        <v>1769200</v>
      </c>
      <c r="AB31" s="813"/>
      <c r="AC31" s="813"/>
      <c r="AD31" s="813"/>
      <c r="AE31" s="813"/>
      <c r="AF31" s="813"/>
      <c r="AG31" s="813"/>
    </row>
    <row r="32" spans="1:33" ht="16.5" customHeight="1">
      <c r="A32" s="823"/>
      <c r="B32" s="819" t="s">
        <v>252</v>
      </c>
      <c r="C32" s="819"/>
      <c r="D32" s="819"/>
      <c r="E32" s="819"/>
      <c r="F32" s="819"/>
      <c r="G32" s="819"/>
      <c r="H32" s="824"/>
      <c r="I32" s="830">
        <v>0.33</v>
      </c>
      <c r="J32" s="831"/>
      <c r="K32" s="831"/>
      <c r="L32" s="831"/>
      <c r="M32" s="813">
        <f>ROUND($M$27*I32,0)</f>
        <v>3352506</v>
      </c>
      <c r="N32" s="813"/>
      <c r="O32" s="813"/>
      <c r="P32" s="813"/>
      <c r="Q32" s="813"/>
      <c r="R32" s="813"/>
      <c r="S32" s="813"/>
      <c r="T32" s="813">
        <f>ROUND($T$27*I32,0)</f>
        <v>4192700</v>
      </c>
      <c r="U32" s="813"/>
      <c r="V32" s="813"/>
      <c r="W32" s="813"/>
      <c r="X32" s="813"/>
      <c r="Y32" s="813"/>
      <c r="Z32" s="813"/>
      <c r="AA32" s="813">
        <f>ROUND($AA$27*I32,0)</f>
        <v>4670688</v>
      </c>
      <c r="AB32" s="813"/>
      <c r="AC32" s="813"/>
      <c r="AD32" s="813"/>
      <c r="AE32" s="813"/>
      <c r="AF32" s="813"/>
      <c r="AG32" s="813"/>
    </row>
    <row r="33" spans="1:33" ht="16.5" customHeight="1">
      <c r="A33" s="823"/>
      <c r="B33" s="819" t="s">
        <v>253</v>
      </c>
      <c r="C33" s="819"/>
      <c r="D33" s="819"/>
      <c r="E33" s="819"/>
      <c r="F33" s="819"/>
      <c r="G33" s="819"/>
      <c r="H33" s="819"/>
      <c r="I33" s="819"/>
      <c r="J33" s="819"/>
      <c r="K33" s="819"/>
      <c r="L33" s="819"/>
      <c r="M33" s="813">
        <f>SUM(M28:S32)</f>
        <v>8304057</v>
      </c>
      <c r="N33" s="815"/>
      <c r="O33" s="815"/>
      <c r="P33" s="815"/>
      <c r="Q33" s="815"/>
      <c r="R33" s="815"/>
      <c r="S33" s="815"/>
      <c r="T33" s="813">
        <f>SUM(T28:Z32)</f>
        <v>10385191</v>
      </c>
      <c r="U33" s="815"/>
      <c r="V33" s="815"/>
      <c r="W33" s="815"/>
      <c r="X33" s="815"/>
      <c r="Y33" s="815"/>
      <c r="Z33" s="815"/>
      <c r="AA33" s="813">
        <f>SUM(AA28:AG32)</f>
        <v>11569153</v>
      </c>
      <c r="AB33" s="815"/>
      <c r="AC33" s="815"/>
      <c r="AD33" s="815"/>
      <c r="AE33" s="815"/>
      <c r="AF33" s="815"/>
      <c r="AG33" s="815"/>
    </row>
    <row r="34" spans="1:33" ht="16.5" customHeight="1">
      <c r="A34" s="821" t="s">
        <v>186</v>
      </c>
      <c r="B34" s="821"/>
      <c r="C34" s="821"/>
      <c r="D34" s="819"/>
      <c r="E34" s="819"/>
      <c r="F34" s="819"/>
      <c r="G34" s="819"/>
      <c r="H34" s="824"/>
      <c r="I34" s="825" t="s">
        <v>262</v>
      </c>
      <c r="J34" s="825"/>
      <c r="K34" s="825"/>
      <c r="L34" s="826"/>
      <c r="M34" s="813">
        <v>61696</v>
      </c>
      <c r="N34" s="813"/>
      <c r="O34" s="813"/>
      <c r="P34" s="813"/>
      <c r="Q34" s="813"/>
      <c r="R34" s="813"/>
      <c r="S34" s="813"/>
      <c r="T34" s="813">
        <v>61696</v>
      </c>
      <c r="U34" s="813"/>
      <c r="V34" s="813"/>
      <c r="W34" s="813"/>
      <c r="X34" s="813"/>
      <c r="Y34" s="813"/>
      <c r="Z34" s="813"/>
      <c r="AA34" s="813">
        <v>61696</v>
      </c>
      <c r="AB34" s="813"/>
      <c r="AC34" s="813"/>
      <c r="AD34" s="813"/>
      <c r="AE34" s="813"/>
      <c r="AF34" s="813"/>
      <c r="AG34" s="813"/>
    </row>
    <row r="35" spans="1:33" ht="16.5" customHeight="1">
      <c r="A35" s="820"/>
      <c r="B35" s="820"/>
      <c r="C35" s="820"/>
      <c r="D35" s="822" t="s">
        <v>254</v>
      </c>
      <c r="E35" s="822"/>
      <c r="F35" s="822"/>
      <c r="G35" s="822"/>
      <c r="H35" s="822"/>
      <c r="I35" s="822"/>
      <c r="J35" s="822"/>
      <c r="K35" s="822"/>
      <c r="L35" s="822"/>
      <c r="M35" s="809">
        <f>SUM(M34:AG34)</f>
        <v>185088</v>
      </c>
      <c r="N35" s="814"/>
      <c r="O35" s="814"/>
      <c r="P35" s="814"/>
      <c r="Q35" s="814"/>
      <c r="R35" s="814"/>
      <c r="S35" s="814"/>
      <c r="T35" s="814"/>
      <c r="U35" s="814"/>
      <c r="V35" s="814"/>
      <c r="W35" s="814"/>
      <c r="X35" s="814"/>
      <c r="Y35" s="814"/>
      <c r="Z35" s="814"/>
      <c r="AA35" s="814"/>
      <c r="AB35" s="814"/>
      <c r="AC35" s="814"/>
      <c r="AD35" s="814"/>
      <c r="AE35" s="814"/>
      <c r="AF35" s="814"/>
      <c r="AG35" s="814"/>
    </row>
    <row r="36" spans="1:33" ht="16.5" customHeight="1">
      <c r="A36" s="821" t="s">
        <v>255</v>
      </c>
      <c r="B36" s="821"/>
      <c r="C36" s="821"/>
      <c r="D36" s="819"/>
      <c r="E36" s="819"/>
      <c r="F36" s="819"/>
      <c r="G36" s="819"/>
      <c r="H36" s="819"/>
      <c r="I36" s="819"/>
      <c r="J36" s="819"/>
      <c r="K36" s="819"/>
      <c r="L36" s="819"/>
      <c r="M36" s="813">
        <f>M27-M33+M34</f>
        <v>1916747</v>
      </c>
      <c r="N36" s="813"/>
      <c r="O36" s="813"/>
      <c r="P36" s="813"/>
      <c r="Q36" s="813"/>
      <c r="R36" s="813"/>
      <c r="S36" s="813"/>
      <c r="T36" s="813">
        <f>T27-T33+T34</f>
        <v>2381657</v>
      </c>
      <c r="U36" s="813"/>
      <c r="V36" s="813"/>
      <c r="W36" s="813"/>
      <c r="X36" s="813"/>
      <c r="Y36" s="813"/>
      <c r="Z36" s="813"/>
      <c r="AA36" s="813">
        <f>AA27-AA33+AA34</f>
        <v>2646144</v>
      </c>
      <c r="AB36" s="813"/>
      <c r="AC36" s="813"/>
      <c r="AD36" s="813"/>
      <c r="AE36" s="813"/>
      <c r="AF36" s="813"/>
      <c r="AG36" s="813"/>
    </row>
    <row r="37" spans="1:33" ht="16.5" customHeight="1">
      <c r="A37" s="820"/>
      <c r="B37" s="820"/>
      <c r="C37" s="820"/>
      <c r="D37" s="822" t="s">
        <v>256</v>
      </c>
      <c r="E37" s="822"/>
      <c r="F37" s="822"/>
      <c r="G37" s="822"/>
      <c r="H37" s="822"/>
      <c r="I37" s="822"/>
      <c r="J37" s="822"/>
      <c r="K37" s="822"/>
      <c r="L37" s="822"/>
      <c r="M37" s="809">
        <f>SUM(M36:AG36)</f>
        <v>6944548</v>
      </c>
      <c r="N37" s="809"/>
      <c r="O37" s="809"/>
      <c r="P37" s="809"/>
      <c r="Q37" s="809"/>
      <c r="R37" s="809"/>
      <c r="S37" s="809"/>
      <c r="T37" s="809"/>
      <c r="U37" s="809"/>
      <c r="V37" s="809"/>
      <c r="W37" s="809"/>
      <c r="X37" s="809"/>
      <c r="Y37" s="809"/>
      <c r="Z37" s="809"/>
      <c r="AA37" s="809"/>
      <c r="AB37" s="809"/>
      <c r="AC37" s="809"/>
      <c r="AD37" s="809"/>
      <c r="AE37" s="809"/>
      <c r="AF37" s="809"/>
      <c r="AG37" s="809"/>
    </row>
    <row r="38" spans="1:33" ht="16.5" customHeight="1">
      <c r="A38" s="821" t="s">
        <v>257</v>
      </c>
      <c r="B38" s="821"/>
      <c r="C38" s="821"/>
      <c r="D38" s="819"/>
      <c r="E38" s="819"/>
      <c r="F38" s="819"/>
      <c r="G38" s="819"/>
      <c r="H38" s="819"/>
      <c r="I38" s="819"/>
      <c r="J38" s="819"/>
      <c r="K38" s="819"/>
      <c r="L38" s="819"/>
      <c r="M38" s="812">
        <v>63757</v>
      </c>
      <c r="N38" s="812"/>
      <c r="O38" s="812"/>
      <c r="P38" s="812"/>
      <c r="Q38" s="812"/>
      <c r="R38" s="812"/>
      <c r="S38" s="812"/>
      <c r="T38" s="812">
        <v>66200</v>
      </c>
      <c r="U38" s="812"/>
      <c r="V38" s="812"/>
      <c r="W38" s="812"/>
      <c r="X38" s="812"/>
      <c r="Y38" s="812"/>
      <c r="Z38" s="812"/>
      <c r="AA38" s="812">
        <v>68579</v>
      </c>
      <c r="AB38" s="812"/>
      <c r="AC38" s="812"/>
      <c r="AD38" s="812"/>
      <c r="AE38" s="812"/>
      <c r="AF38" s="812"/>
      <c r="AG38" s="812"/>
    </row>
    <row r="39" spans="1:33" ht="16.5" customHeight="1">
      <c r="A39" s="820"/>
      <c r="B39" s="820"/>
      <c r="C39" s="820"/>
      <c r="D39" s="822" t="s">
        <v>258</v>
      </c>
      <c r="E39" s="822"/>
      <c r="F39" s="822"/>
      <c r="G39" s="822"/>
      <c r="H39" s="822"/>
      <c r="I39" s="822"/>
      <c r="J39" s="822"/>
      <c r="K39" s="822"/>
      <c r="L39" s="822"/>
      <c r="M39" s="809">
        <f>SUM(M38:AG38)</f>
        <v>198536</v>
      </c>
      <c r="N39" s="809"/>
      <c r="O39" s="809"/>
      <c r="P39" s="809"/>
      <c r="Q39" s="809"/>
      <c r="R39" s="809"/>
      <c r="S39" s="809"/>
      <c r="T39" s="809"/>
      <c r="U39" s="809"/>
      <c r="V39" s="809"/>
      <c r="W39" s="809"/>
      <c r="X39" s="809"/>
      <c r="Y39" s="809"/>
      <c r="Z39" s="809"/>
      <c r="AA39" s="809"/>
      <c r="AB39" s="809"/>
      <c r="AC39" s="809"/>
      <c r="AD39" s="809"/>
      <c r="AE39" s="809"/>
      <c r="AF39" s="809"/>
      <c r="AG39" s="809"/>
    </row>
    <row r="40" spans="1:33" ht="16.5" customHeight="1">
      <c r="A40" s="819" t="s">
        <v>259</v>
      </c>
      <c r="B40" s="819"/>
      <c r="C40" s="819"/>
      <c r="D40" s="819"/>
      <c r="E40" s="819"/>
      <c r="F40" s="819"/>
      <c r="G40" s="819"/>
      <c r="H40" s="819"/>
      <c r="I40" s="819"/>
      <c r="J40" s="819"/>
      <c r="K40" s="819"/>
      <c r="L40" s="819"/>
      <c r="M40" s="810">
        <v>0.9936</v>
      </c>
      <c r="N40" s="810"/>
      <c r="O40" s="810"/>
      <c r="P40" s="810"/>
      <c r="Q40" s="810"/>
      <c r="R40" s="810"/>
      <c r="S40" s="810"/>
      <c r="T40" s="810"/>
      <c r="U40" s="810"/>
      <c r="V40" s="810"/>
      <c r="W40" s="810"/>
      <c r="X40" s="810"/>
      <c r="Y40" s="810"/>
      <c r="Z40" s="810"/>
      <c r="AA40" s="810"/>
      <c r="AB40" s="810"/>
      <c r="AC40" s="810"/>
      <c r="AD40" s="810"/>
      <c r="AE40" s="810"/>
      <c r="AF40" s="810"/>
      <c r="AG40" s="810"/>
    </row>
    <row r="41" spans="1:33" ht="16.5" customHeight="1">
      <c r="A41" s="819" t="s">
        <v>132</v>
      </c>
      <c r="B41" s="819"/>
      <c r="C41" s="819"/>
      <c r="D41" s="819"/>
      <c r="E41" s="819"/>
      <c r="F41" s="819"/>
      <c r="G41" s="819"/>
      <c r="H41" s="819"/>
      <c r="I41" s="819"/>
      <c r="J41" s="819"/>
      <c r="K41" s="819"/>
      <c r="L41" s="819"/>
      <c r="M41" s="811">
        <f>ROUNDDOWN(ROUNDDOWN(M37*1000/M39,0)/M40,0)-3</f>
        <v>35200</v>
      </c>
      <c r="N41" s="811"/>
      <c r="O41" s="811"/>
      <c r="P41" s="811"/>
      <c r="Q41" s="811"/>
      <c r="R41" s="811"/>
      <c r="S41" s="811"/>
      <c r="T41" s="811"/>
      <c r="U41" s="811"/>
      <c r="V41" s="811"/>
      <c r="W41" s="811"/>
      <c r="X41" s="811"/>
      <c r="Y41" s="811"/>
      <c r="Z41" s="811"/>
      <c r="AA41" s="811"/>
      <c r="AB41" s="811"/>
      <c r="AC41" s="811"/>
      <c r="AD41" s="811"/>
      <c r="AE41" s="811"/>
      <c r="AF41" s="811"/>
      <c r="AG41" s="811"/>
    </row>
    <row r="42" spans="1:33" ht="16.5" customHeight="1">
      <c r="A42" s="819" t="s">
        <v>260</v>
      </c>
      <c r="B42" s="819"/>
      <c r="C42" s="819"/>
      <c r="D42" s="819"/>
      <c r="E42" s="819"/>
      <c r="F42" s="819"/>
      <c r="G42" s="819"/>
      <c r="H42" s="819"/>
      <c r="I42" s="819"/>
      <c r="J42" s="819"/>
      <c r="K42" s="819"/>
      <c r="L42" s="819"/>
      <c r="M42" s="811">
        <f>ROUND(M41/12,0)+1</f>
        <v>2934</v>
      </c>
      <c r="N42" s="811"/>
      <c r="O42" s="811"/>
      <c r="P42" s="811"/>
      <c r="Q42" s="811"/>
      <c r="R42" s="811"/>
      <c r="S42" s="811"/>
      <c r="T42" s="811"/>
      <c r="U42" s="811"/>
      <c r="V42" s="811"/>
      <c r="W42" s="811"/>
      <c r="X42" s="811"/>
      <c r="Y42" s="811"/>
      <c r="Z42" s="811"/>
      <c r="AA42" s="811"/>
      <c r="AB42" s="811"/>
      <c r="AC42" s="811"/>
      <c r="AD42" s="811"/>
      <c r="AE42" s="811"/>
      <c r="AF42" s="811"/>
      <c r="AG42" s="811"/>
    </row>
  </sheetData>
  <mergeCells count="212">
    <mergeCell ref="AD6:AG6"/>
    <mergeCell ref="AD7:AG7"/>
    <mergeCell ref="AD8:AG8"/>
    <mergeCell ref="AD9:AG9"/>
    <mergeCell ref="AD10:AG10"/>
    <mergeCell ref="AD11:AG11"/>
    <mergeCell ref="AD12:AG12"/>
    <mergeCell ref="AD13:AG13"/>
    <mergeCell ref="AD14:AG14"/>
    <mergeCell ref="AD15:AG15"/>
    <mergeCell ref="AD16:AG16"/>
    <mergeCell ref="AD17:AG17"/>
    <mergeCell ref="AA6:AC6"/>
    <mergeCell ref="AA7:AC7"/>
    <mergeCell ref="AA8:AC8"/>
    <mergeCell ref="AA9:AC9"/>
    <mergeCell ref="AA10:AC10"/>
    <mergeCell ref="AA11:AC11"/>
    <mergeCell ref="AA12:AC12"/>
    <mergeCell ref="AA13:AC13"/>
    <mergeCell ref="AA14:AC14"/>
    <mergeCell ref="AA15:AC15"/>
    <mergeCell ref="AA16:AC16"/>
    <mergeCell ref="AA17:AC17"/>
    <mergeCell ref="W6:Z6"/>
    <mergeCell ref="W7:Z7"/>
    <mergeCell ref="W8:Z8"/>
    <mergeCell ref="W9:Z9"/>
    <mergeCell ref="W10:Z10"/>
    <mergeCell ref="W11:Z11"/>
    <mergeCell ref="W12:Z12"/>
    <mergeCell ref="W13:Z13"/>
    <mergeCell ref="W14:Z14"/>
    <mergeCell ref="W15:Z15"/>
    <mergeCell ref="W16:Z16"/>
    <mergeCell ref="W17:Z17"/>
    <mergeCell ref="T6:V6"/>
    <mergeCell ref="T7:V7"/>
    <mergeCell ref="T8:V8"/>
    <mergeCell ref="T9:V9"/>
    <mergeCell ref="T10:V10"/>
    <mergeCell ref="T11:V11"/>
    <mergeCell ref="T12:V12"/>
    <mergeCell ref="T13:V13"/>
    <mergeCell ref="T14:V14"/>
    <mergeCell ref="T15:V15"/>
    <mergeCell ref="T16:V16"/>
    <mergeCell ref="T17:V17"/>
    <mergeCell ref="P6:S6"/>
    <mergeCell ref="P7:S7"/>
    <mergeCell ref="P8:S8"/>
    <mergeCell ref="P9:S9"/>
    <mergeCell ref="P10:S10"/>
    <mergeCell ref="P11:S11"/>
    <mergeCell ref="P12:S12"/>
    <mergeCell ref="P13:S13"/>
    <mergeCell ref="P14:S14"/>
    <mergeCell ref="P15:S15"/>
    <mergeCell ref="P16:S16"/>
    <mergeCell ref="P17:S17"/>
    <mergeCell ref="M6:O6"/>
    <mergeCell ref="M7:O7"/>
    <mergeCell ref="M8:O8"/>
    <mergeCell ref="M9:O9"/>
    <mergeCell ref="M10:O10"/>
    <mergeCell ref="M11:O11"/>
    <mergeCell ref="M12:O12"/>
    <mergeCell ref="M13:O13"/>
    <mergeCell ref="M14:O14"/>
    <mergeCell ref="M15:O15"/>
    <mergeCell ref="M16:O16"/>
    <mergeCell ref="M17:O17"/>
    <mergeCell ref="I6:L6"/>
    <mergeCell ref="I7:L7"/>
    <mergeCell ref="I8:L8"/>
    <mergeCell ref="I9:L9"/>
    <mergeCell ref="I10:L10"/>
    <mergeCell ref="I11:L11"/>
    <mergeCell ref="I12:L12"/>
    <mergeCell ref="I13:L13"/>
    <mergeCell ref="I14:L14"/>
    <mergeCell ref="I15:L15"/>
    <mergeCell ref="I16:L16"/>
    <mergeCell ref="I17:L17"/>
    <mergeCell ref="B7:H7"/>
    <mergeCell ref="B8:H8"/>
    <mergeCell ref="B9:H9"/>
    <mergeCell ref="A5:H6"/>
    <mergeCell ref="B10:H10"/>
    <mergeCell ref="B11:H11"/>
    <mergeCell ref="B12:H12"/>
    <mergeCell ref="B13:H13"/>
    <mergeCell ref="B20:H20"/>
    <mergeCell ref="I20:L20"/>
    <mergeCell ref="AA5:AG5"/>
    <mergeCell ref="T5:Z5"/>
    <mergeCell ref="M5:S5"/>
    <mergeCell ref="I5:L5"/>
    <mergeCell ref="B14:H14"/>
    <mergeCell ref="B15:H15"/>
    <mergeCell ref="B16:H16"/>
    <mergeCell ref="B17:H17"/>
    <mergeCell ref="B23:L23"/>
    <mergeCell ref="A11:A23"/>
    <mergeCell ref="A7:A10"/>
    <mergeCell ref="A24:L24"/>
    <mergeCell ref="B21:H21"/>
    <mergeCell ref="B22:H22"/>
    <mergeCell ref="I21:L21"/>
    <mergeCell ref="I22:L22"/>
    <mergeCell ref="B18:L18"/>
    <mergeCell ref="B19:L19"/>
    <mergeCell ref="B31:H31"/>
    <mergeCell ref="B32:H32"/>
    <mergeCell ref="A25:L25"/>
    <mergeCell ref="A26:L26"/>
    <mergeCell ref="A27:L27"/>
    <mergeCell ref="B28:H28"/>
    <mergeCell ref="I28:L28"/>
    <mergeCell ref="B33:L33"/>
    <mergeCell ref="A28:A33"/>
    <mergeCell ref="A34:H34"/>
    <mergeCell ref="I34:L34"/>
    <mergeCell ref="I29:L29"/>
    <mergeCell ref="I30:L30"/>
    <mergeCell ref="I31:L31"/>
    <mergeCell ref="I32:L32"/>
    <mergeCell ref="B29:H29"/>
    <mergeCell ref="B30:H30"/>
    <mergeCell ref="D35:L35"/>
    <mergeCell ref="A36:L36"/>
    <mergeCell ref="A35:C35"/>
    <mergeCell ref="D37:L37"/>
    <mergeCell ref="A37:C37"/>
    <mergeCell ref="A38:L38"/>
    <mergeCell ref="D39:L39"/>
    <mergeCell ref="A40:L40"/>
    <mergeCell ref="A41:L41"/>
    <mergeCell ref="A42:L42"/>
    <mergeCell ref="A39:C39"/>
    <mergeCell ref="M18:S18"/>
    <mergeCell ref="M19:S19"/>
    <mergeCell ref="M20:S20"/>
    <mergeCell ref="M21:O21"/>
    <mergeCell ref="M22:O22"/>
    <mergeCell ref="P21:S21"/>
    <mergeCell ref="P22:S22"/>
    <mergeCell ref="M23:S23"/>
    <mergeCell ref="T18:Z18"/>
    <mergeCell ref="T19:Z19"/>
    <mergeCell ref="T20:Z20"/>
    <mergeCell ref="AA18:AG18"/>
    <mergeCell ref="AA19:AG19"/>
    <mergeCell ref="AA20:AG20"/>
    <mergeCell ref="T21:V21"/>
    <mergeCell ref="T22:V22"/>
    <mergeCell ref="W21:Z21"/>
    <mergeCell ref="W22:Z22"/>
    <mergeCell ref="AA21:AC21"/>
    <mergeCell ref="AA22:AC22"/>
    <mergeCell ref="AD21:AG21"/>
    <mergeCell ref="AD22:AG22"/>
    <mergeCell ref="T23:Z23"/>
    <mergeCell ref="AA23:AG23"/>
    <mergeCell ref="M24:S24"/>
    <mergeCell ref="T24:Z24"/>
    <mergeCell ref="AA24:AG24"/>
    <mergeCell ref="AA25:AC25"/>
    <mergeCell ref="AD25:AG25"/>
    <mergeCell ref="M26:S26"/>
    <mergeCell ref="M27:S27"/>
    <mergeCell ref="M25:O25"/>
    <mergeCell ref="P25:S25"/>
    <mergeCell ref="T25:V25"/>
    <mergeCell ref="W25:Z25"/>
    <mergeCell ref="M28:S28"/>
    <mergeCell ref="M29:S29"/>
    <mergeCell ref="M30:S30"/>
    <mergeCell ref="M31:S31"/>
    <mergeCell ref="M32:S32"/>
    <mergeCell ref="M33:S33"/>
    <mergeCell ref="M34:S34"/>
    <mergeCell ref="T26:Z26"/>
    <mergeCell ref="T27:Z27"/>
    <mergeCell ref="T28:Z28"/>
    <mergeCell ref="T29:Z29"/>
    <mergeCell ref="T30:Z30"/>
    <mergeCell ref="T31:Z31"/>
    <mergeCell ref="T32:Z32"/>
    <mergeCell ref="T33:Z33"/>
    <mergeCell ref="T34:Z34"/>
    <mergeCell ref="AA26:AG26"/>
    <mergeCell ref="AA27:AG27"/>
    <mergeCell ref="AA28:AG28"/>
    <mergeCell ref="AA29:AG29"/>
    <mergeCell ref="AA30:AG30"/>
    <mergeCell ref="AA31:AG31"/>
    <mergeCell ref="AA32:AG32"/>
    <mergeCell ref="AA33:AG33"/>
    <mergeCell ref="AA34:AG34"/>
    <mergeCell ref="M35:AG35"/>
    <mergeCell ref="M36:S36"/>
    <mergeCell ref="T36:Z36"/>
    <mergeCell ref="AA36:AG36"/>
    <mergeCell ref="M37:AG37"/>
    <mergeCell ref="M38:S38"/>
    <mergeCell ref="T38:Z38"/>
    <mergeCell ref="AA38:AG38"/>
    <mergeCell ref="M39:AG39"/>
    <mergeCell ref="M40:AG40"/>
    <mergeCell ref="M41:AG41"/>
    <mergeCell ref="M42:AG42"/>
  </mergeCells>
  <printOptions/>
  <pageMargins left="0.75" right="0.75" top="1" bottom="1" header="0.512" footer="0.512"/>
  <pageSetup firstPageNumber="1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AG242"/>
  <sheetViews>
    <sheetView workbookViewId="0" topLeftCell="A1">
      <selection activeCell="Q16" sqref="Q16"/>
    </sheetView>
  </sheetViews>
  <sheetFormatPr defaultColWidth="9.00390625" defaultRowHeight="13.5" customHeight="1"/>
  <cols>
    <col min="1" max="16384" width="2.625" style="11" customWidth="1"/>
  </cols>
  <sheetData>
    <row r="1" spans="2:33" ht="17.25">
      <c r="B1" s="257"/>
      <c r="C1" s="257"/>
      <c r="D1" s="257" t="s">
        <v>340</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2:33" ht="13.5" customHeight="1">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t="s">
        <v>283</v>
      </c>
      <c r="AG2" s="250"/>
    </row>
    <row r="3" spans="2:33" ht="13.5" customHeight="1">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t="s">
        <v>284</v>
      </c>
      <c r="AG3" s="250"/>
    </row>
    <row r="4" spans="1:33" ht="13.5" customHeight="1">
      <c r="A4" s="256"/>
      <c r="B4" s="256"/>
      <c r="C4" s="256"/>
      <c r="D4" s="256" t="s">
        <v>538</v>
      </c>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row>
    <row r="5" spans="1:33" ht="13.5" customHeight="1">
      <c r="A5" s="256"/>
      <c r="B5" s="256"/>
      <c r="C5" s="256"/>
      <c r="D5" s="256"/>
      <c r="E5" s="256" t="s">
        <v>628</v>
      </c>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row>
    <row r="6" ht="13.5" customHeight="1">
      <c r="A6" s="11" t="s">
        <v>629</v>
      </c>
    </row>
    <row r="8" ht="13.5" customHeight="1">
      <c r="A8" s="11" t="s">
        <v>285</v>
      </c>
    </row>
    <row r="9" spans="1:4" ht="13.5" customHeight="1">
      <c r="A9" s="11" t="s">
        <v>631</v>
      </c>
      <c r="D9" s="11" t="s">
        <v>662</v>
      </c>
    </row>
    <row r="10" ht="13.5" customHeight="1">
      <c r="D10" s="11" t="s">
        <v>663</v>
      </c>
    </row>
    <row r="11" ht="13.5" customHeight="1">
      <c r="A11" s="11" t="s">
        <v>286</v>
      </c>
    </row>
    <row r="12" spans="1:4" ht="13.5" customHeight="1">
      <c r="A12" s="11" t="s">
        <v>632</v>
      </c>
      <c r="D12" s="11" t="s">
        <v>664</v>
      </c>
    </row>
    <row r="13" ht="13.5" customHeight="1">
      <c r="D13" s="11" t="s">
        <v>665</v>
      </c>
    </row>
    <row r="14" ht="13.5" customHeight="1">
      <c r="A14" s="11" t="s">
        <v>287</v>
      </c>
    </row>
    <row r="15" spans="1:4" ht="13.5" customHeight="1">
      <c r="A15" s="11" t="s">
        <v>633</v>
      </c>
      <c r="D15" s="11" t="s">
        <v>635</v>
      </c>
    </row>
    <row r="16" ht="13.5" customHeight="1">
      <c r="A16" s="11" t="s">
        <v>288</v>
      </c>
    </row>
    <row r="17" spans="1:4" ht="13.5" customHeight="1">
      <c r="A17" s="11" t="s">
        <v>634</v>
      </c>
      <c r="D17" s="11" t="s">
        <v>666</v>
      </c>
    </row>
    <row r="18" ht="13.5" customHeight="1">
      <c r="D18" s="11" t="s">
        <v>667</v>
      </c>
    </row>
    <row r="19" ht="13.5" customHeight="1">
      <c r="A19" s="11" t="s">
        <v>289</v>
      </c>
    </row>
    <row r="20" spans="1:4" ht="13.5" customHeight="1">
      <c r="A20" s="11" t="s">
        <v>636</v>
      </c>
      <c r="D20" s="11" t="s">
        <v>668</v>
      </c>
    </row>
    <row r="21" ht="13.5" customHeight="1">
      <c r="D21" s="11" t="s">
        <v>669</v>
      </c>
    </row>
    <row r="22" ht="13.5" customHeight="1">
      <c r="D22" s="11" t="s">
        <v>670</v>
      </c>
    </row>
    <row r="23" spans="3:4" ht="13.5" customHeight="1">
      <c r="C23" s="12" t="s">
        <v>676</v>
      </c>
      <c r="D23" s="11" t="s">
        <v>681</v>
      </c>
    </row>
    <row r="24" spans="3:4" ht="13.5" customHeight="1">
      <c r="C24" s="12"/>
      <c r="D24" s="11" t="s">
        <v>671</v>
      </c>
    </row>
    <row r="25" spans="3:4" ht="13.5" customHeight="1">
      <c r="C25" s="12" t="s">
        <v>677</v>
      </c>
      <c r="D25" s="11" t="s">
        <v>682</v>
      </c>
    </row>
    <row r="26" spans="3:4" ht="13.5" customHeight="1">
      <c r="C26" s="12" t="s">
        <v>678</v>
      </c>
      <c r="D26" s="11" t="s">
        <v>683</v>
      </c>
    </row>
    <row r="27" spans="3:4" ht="13.5" customHeight="1">
      <c r="C27" s="12" t="s">
        <v>679</v>
      </c>
      <c r="D27" s="11" t="s">
        <v>684</v>
      </c>
    </row>
    <row r="28" spans="3:4" ht="13.5" customHeight="1">
      <c r="C28" s="12" t="s">
        <v>680</v>
      </c>
      <c r="D28" s="11" t="s">
        <v>685</v>
      </c>
    </row>
    <row r="29" ht="13.5" customHeight="1">
      <c r="C29" s="11" t="s">
        <v>1018</v>
      </c>
    </row>
    <row r="30" ht="13.5" customHeight="1">
      <c r="A30" s="11" t="s">
        <v>291</v>
      </c>
    </row>
    <row r="31" spans="1:4" ht="13.5" customHeight="1">
      <c r="A31" s="11" t="s">
        <v>637</v>
      </c>
      <c r="D31" s="11" t="s">
        <v>672</v>
      </c>
    </row>
    <row r="32" ht="13.5" customHeight="1">
      <c r="D32" s="11" t="s">
        <v>673</v>
      </c>
    </row>
    <row r="33" ht="13.5" customHeight="1">
      <c r="D33" s="11" t="s">
        <v>674</v>
      </c>
    </row>
    <row r="34" ht="13.5" customHeight="1">
      <c r="D34" s="11" t="s">
        <v>675</v>
      </c>
    </row>
    <row r="35" spans="4:7" ht="13.5" customHeight="1">
      <c r="D35" s="11" t="s">
        <v>696</v>
      </c>
      <c r="G35" s="11" t="s">
        <v>686</v>
      </c>
    </row>
    <row r="36" spans="4:7" ht="13.5" customHeight="1">
      <c r="D36" s="11" t="s">
        <v>697</v>
      </c>
      <c r="G36" s="11" t="s">
        <v>687</v>
      </c>
    </row>
    <row r="37" spans="4:7" ht="13.5" customHeight="1">
      <c r="D37" s="11" t="s">
        <v>698</v>
      </c>
      <c r="G37" s="11" t="s">
        <v>688</v>
      </c>
    </row>
    <row r="38" spans="4:7" ht="13.5" customHeight="1">
      <c r="D38" s="11" t="s">
        <v>699</v>
      </c>
      <c r="G38" s="11" t="s">
        <v>689</v>
      </c>
    </row>
    <row r="39" spans="4:7" ht="13.5" customHeight="1">
      <c r="D39" s="11" t="s">
        <v>700</v>
      </c>
      <c r="G39" s="11" t="s">
        <v>690</v>
      </c>
    </row>
    <row r="40" spans="4:7" ht="13.5" customHeight="1">
      <c r="D40" s="11" t="s">
        <v>701</v>
      </c>
      <c r="G40" s="11" t="s">
        <v>691</v>
      </c>
    </row>
    <row r="41" spans="4:7" ht="13.5" customHeight="1">
      <c r="D41" s="11" t="s">
        <v>702</v>
      </c>
      <c r="G41" s="11" t="s">
        <v>692</v>
      </c>
    </row>
    <row r="42" spans="4:7" ht="13.5" customHeight="1">
      <c r="D42" s="11" t="s">
        <v>703</v>
      </c>
      <c r="G42" s="11" t="s">
        <v>693</v>
      </c>
    </row>
    <row r="43" spans="4:7" ht="13.5" customHeight="1">
      <c r="D43" s="11" t="s">
        <v>704</v>
      </c>
      <c r="G43" s="11" t="s">
        <v>694</v>
      </c>
    </row>
    <row r="44" spans="4:7" ht="13.5" customHeight="1">
      <c r="D44" s="11" t="s">
        <v>705</v>
      </c>
      <c r="G44" s="11" t="s">
        <v>695</v>
      </c>
    </row>
    <row r="45" spans="3:4" ht="13.5" customHeight="1">
      <c r="C45" s="12" t="s">
        <v>706</v>
      </c>
      <c r="D45" s="11" t="s">
        <v>707</v>
      </c>
    </row>
    <row r="46" ht="13.5" customHeight="1">
      <c r="D46" s="11" t="s">
        <v>708</v>
      </c>
    </row>
    <row r="47" ht="13.5" customHeight="1">
      <c r="D47" s="11" t="s">
        <v>709</v>
      </c>
    </row>
    <row r="48" ht="13.5" customHeight="1">
      <c r="D48" s="11" t="s">
        <v>710</v>
      </c>
    </row>
    <row r="49" spans="3:4" ht="13.5" customHeight="1">
      <c r="C49" s="12" t="s">
        <v>711</v>
      </c>
      <c r="D49" s="11" t="s">
        <v>712</v>
      </c>
    </row>
    <row r="50" ht="13.5" customHeight="1">
      <c r="D50" s="11" t="s">
        <v>713</v>
      </c>
    </row>
    <row r="51" ht="13.5" customHeight="1">
      <c r="D51" s="11" t="s">
        <v>714</v>
      </c>
    </row>
    <row r="52" spans="3:4" ht="13.5" customHeight="1">
      <c r="C52" s="12" t="s">
        <v>715</v>
      </c>
      <c r="D52" s="11" t="s">
        <v>716</v>
      </c>
    </row>
    <row r="53" ht="13.5" customHeight="1">
      <c r="D53" s="11" t="s">
        <v>717</v>
      </c>
    </row>
    <row r="54" ht="13.5" customHeight="1">
      <c r="A54" s="11" t="s">
        <v>292</v>
      </c>
    </row>
    <row r="55" spans="1:4" ht="13.5" customHeight="1">
      <c r="A55" s="11" t="s">
        <v>638</v>
      </c>
      <c r="D55" s="11" t="s">
        <v>718</v>
      </c>
    </row>
    <row r="56" ht="13.5" customHeight="1">
      <c r="D56" s="11" t="s">
        <v>719</v>
      </c>
    </row>
    <row r="57" ht="13.5" customHeight="1">
      <c r="D57" s="11" t="s">
        <v>720</v>
      </c>
    </row>
    <row r="58" spans="3:4" ht="13.5" customHeight="1">
      <c r="C58" s="12" t="s">
        <v>706</v>
      </c>
      <c r="D58" s="11" t="s">
        <v>721</v>
      </c>
    </row>
    <row r="59" ht="13.5" customHeight="1">
      <c r="D59" s="11" t="s">
        <v>722</v>
      </c>
    </row>
    <row r="60" spans="3:4" ht="13.5" customHeight="1">
      <c r="C60" s="12"/>
      <c r="D60" s="11" t="s">
        <v>723</v>
      </c>
    </row>
    <row r="61" spans="3:4" ht="13.5" customHeight="1">
      <c r="C61" s="12" t="s">
        <v>711</v>
      </c>
      <c r="D61" s="11" t="s">
        <v>724</v>
      </c>
    </row>
    <row r="62" spans="3:4" ht="13.5" customHeight="1">
      <c r="C62" s="12"/>
      <c r="D62" s="11" t="s">
        <v>725</v>
      </c>
    </row>
    <row r="63" spans="3:4" ht="13.5" customHeight="1">
      <c r="C63" s="12"/>
      <c r="D63" s="11" t="s">
        <v>726</v>
      </c>
    </row>
    <row r="64" spans="3:4" ht="13.5" customHeight="1">
      <c r="C64" s="12"/>
      <c r="D64" s="11" t="s">
        <v>727</v>
      </c>
    </row>
    <row r="65" spans="3:4" ht="13.5" customHeight="1">
      <c r="C65" s="12"/>
      <c r="D65" s="11" t="s">
        <v>728</v>
      </c>
    </row>
    <row r="66" spans="3:4" ht="13.5" customHeight="1">
      <c r="C66" s="12"/>
      <c r="D66" s="11" t="s">
        <v>729</v>
      </c>
    </row>
    <row r="67" ht="13.5" customHeight="1">
      <c r="A67" s="11" t="s">
        <v>293</v>
      </c>
    </row>
    <row r="68" spans="1:4" ht="13.5" customHeight="1">
      <c r="A68" s="11" t="s">
        <v>639</v>
      </c>
      <c r="D68" s="11" t="s">
        <v>730</v>
      </c>
    </row>
    <row r="69" ht="13.5" customHeight="1">
      <c r="D69" s="11" t="s">
        <v>731</v>
      </c>
    </row>
    <row r="70" ht="13.5" customHeight="1">
      <c r="A70" s="11" t="s">
        <v>294</v>
      </c>
    </row>
    <row r="71" spans="1:4" ht="13.5" customHeight="1">
      <c r="A71" s="11" t="s">
        <v>640</v>
      </c>
      <c r="D71" s="11" t="s">
        <v>732</v>
      </c>
    </row>
    <row r="72" ht="13.5" customHeight="1">
      <c r="D72" s="11" t="s">
        <v>733</v>
      </c>
    </row>
    <row r="73" ht="13.5" customHeight="1">
      <c r="D73" s="11" t="s">
        <v>734</v>
      </c>
    </row>
    <row r="74" ht="13.5" customHeight="1">
      <c r="D74" s="11" t="s">
        <v>735</v>
      </c>
    </row>
    <row r="75" ht="13.5" customHeight="1">
      <c r="D75" s="11" t="s">
        <v>736</v>
      </c>
    </row>
    <row r="76" spans="3:4" ht="13.5" customHeight="1">
      <c r="C76" s="12" t="s">
        <v>706</v>
      </c>
      <c r="D76" s="11" t="s">
        <v>737</v>
      </c>
    </row>
    <row r="77" ht="13.5" customHeight="1">
      <c r="D77" s="11" t="s">
        <v>738</v>
      </c>
    </row>
    <row r="78" ht="13.5" customHeight="1">
      <c r="A78" s="11" t="s">
        <v>295</v>
      </c>
    </row>
    <row r="79" spans="1:4" ht="13.5" customHeight="1">
      <c r="A79" s="11" t="s">
        <v>641</v>
      </c>
      <c r="D79" s="11" t="s">
        <v>739</v>
      </c>
    </row>
    <row r="80" ht="13.5" customHeight="1">
      <c r="D80" s="11" t="s">
        <v>740</v>
      </c>
    </row>
    <row r="81" ht="13.5" customHeight="1">
      <c r="D81" s="11" t="s">
        <v>741</v>
      </c>
    </row>
    <row r="82" ht="13.5" customHeight="1">
      <c r="D82" s="11" t="s">
        <v>742</v>
      </c>
    </row>
    <row r="83" spans="3:4" ht="13.5" customHeight="1">
      <c r="C83" s="12" t="s">
        <v>676</v>
      </c>
      <c r="D83" s="11" t="s">
        <v>744</v>
      </c>
    </row>
    <row r="84" spans="3:4" ht="13.5" customHeight="1">
      <c r="C84" s="12"/>
      <c r="D84" s="11" t="s">
        <v>745</v>
      </c>
    </row>
    <row r="85" spans="3:4" ht="13.5" customHeight="1">
      <c r="C85" s="12"/>
      <c r="D85" s="11" t="s">
        <v>746</v>
      </c>
    </row>
    <row r="86" spans="3:4" ht="13.5" customHeight="1">
      <c r="C86" s="12" t="s">
        <v>677</v>
      </c>
      <c r="D86" s="11" t="s">
        <v>747</v>
      </c>
    </row>
    <row r="87" spans="3:4" ht="13.5" customHeight="1">
      <c r="C87" s="12"/>
      <c r="D87" s="11" t="s">
        <v>748</v>
      </c>
    </row>
    <row r="88" spans="3:4" ht="13.5" customHeight="1">
      <c r="C88" s="12" t="s">
        <v>678</v>
      </c>
      <c r="D88" s="11" t="s">
        <v>749</v>
      </c>
    </row>
    <row r="89" spans="3:4" ht="13.5" customHeight="1">
      <c r="C89" s="12"/>
      <c r="D89" s="11" t="s">
        <v>750</v>
      </c>
    </row>
    <row r="90" spans="3:4" ht="13.5" customHeight="1">
      <c r="C90" s="12" t="s">
        <v>679</v>
      </c>
      <c r="D90" s="11" t="s">
        <v>751</v>
      </c>
    </row>
    <row r="91" spans="3:4" ht="13.5" customHeight="1">
      <c r="C91" s="12"/>
      <c r="D91" s="11" t="s">
        <v>752</v>
      </c>
    </row>
    <row r="92" spans="3:4" ht="13.5" customHeight="1">
      <c r="C92" s="12" t="s">
        <v>680</v>
      </c>
      <c r="D92" s="11" t="s">
        <v>743</v>
      </c>
    </row>
    <row r="93" spans="3:4" ht="13.5" customHeight="1">
      <c r="C93" s="12" t="s">
        <v>706</v>
      </c>
      <c r="D93" s="11" t="s">
        <v>756</v>
      </c>
    </row>
    <row r="94" spans="3:4" ht="13.5" customHeight="1">
      <c r="C94" s="12"/>
      <c r="D94" s="11" t="s">
        <v>757</v>
      </c>
    </row>
    <row r="95" spans="3:4" ht="13.5" customHeight="1">
      <c r="C95" s="12" t="s">
        <v>676</v>
      </c>
      <c r="D95" s="11" t="s">
        <v>753</v>
      </c>
    </row>
    <row r="96" spans="3:4" ht="13.5" customHeight="1">
      <c r="C96" s="12" t="s">
        <v>677</v>
      </c>
      <c r="D96" s="11" t="s">
        <v>754</v>
      </c>
    </row>
    <row r="97" spans="3:4" ht="13.5" customHeight="1">
      <c r="C97" s="12" t="s">
        <v>678</v>
      </c>
      <c r="D97" s="11" t="s">
        <v>755</v>
      </c>
    </row>
    <row r="98" ht="13.5" customHeight="1">
      <c r="A98" s="11" t="s">
        <v>306</v>
      </c>
    </row>
    <row r="99" spans="1:4" ht="13.5" customHeight="1">
      <c r="A99" s="11" t="s">
        <v>642</v>
      </c>
      <c r="D99" s="11" t="s">
        <v>758</v>
      </c>
    </row>
    <row r="100" ht="13.5" customHeight="1">
      <c r="D100" s="11" t="s">
        <v>759</v>
      </c>
    </row>
    <row r="101" ht="13.5" customHeight="1">
      <c r="D101" s="11" t="s">
        <v>760</v>
      </c>
    </row>
    <row r="102" spans="3:4" ht="13.5" customHeight="1">
      <c r="C102" s="12" t="s">
        <v>706</v>
      </c>
      <c r="D102" s="11" t="s">
        <v>761</v>
      </c>
    </row>
    <row r="103" ht="13.5" customHeight="1">
      <c r="D103" s="11" t="s">
        <v>762</v>
      </c>
    </row>
    <row r="104" spans="3:4" ht="13.5" customHeight="1">
      <c r="C104" s="12" t="s">
        <v>711</v>
      </c>
      <c r="D104" s="11" t="s">
        <v>763</v>
      </c>
    </row>
    <row r="105" spans="3:4" ht="13.5" customHeight="1">
      <c r="C105" s="12"/>
      <c r="D105" s="11" t="s">
        <v>764</v>
      </c>
    </row>
    <row r="106" ht="13.5" customHeight="1">
      <c r="A106" s="11" t="s">
        <v>307</v>
      </c>
    </row>
    <row r="107" spans="1:4" ht="13.5" customHeight="1">
      <c r="A107" s="11" t="s">
        <v>643</v>
      </c>
      <c r="D107" s="11" t="s">
        <v>765</v>
      </c>
    </row>
    <row r="108" ht="13.5" customHeight="1">
      <c r="D108" s="11" t="s">
        <v>766</v>
      </c>
    </row>
    <row r="109" ht="13.5" customHeight="1">
      <c r="D109" s="11" t="s">
        <v>767</v>
      </c>
    </row>
    <row r="110" ht="13.5" customHeight="1">
      <c r="D110" s="11" t="s">
        <v>768</v>
      </c>
    </row>
    <row r="111" ht="13.5" customHeight="1">
      <c r="D111" s="11" t="s">
        <v>769</v>
      </c>
    </row>
    <row r="112" ht="13.5" customHeight="1">
      <c r="D112" s="11" t="s">
        <v>770</v>
      </c>
    </row>
    <row r="113" spans="3:4" ht="13.5" customHeight="1">
      <c r="C113" s="12" t="s">
        <v>706</v>
      </c>
      <c r="D113" s="11" t="s">
        <v>771</v>
      </c>
    </row>
    <row r="114" spans="3:4" ht="13.5" customHeight="1">
      <c r="C114" s="12"/>
      <c r="D114" s="11" t="s">
        <v>772</v>
      </c>
    </row>
    <row r="115" spans="3:4" ht="13.5" customHeight="1">
      <c r="C115" s="12" t="s">
        <v>676</v>
      </c>
      <c r="D115" s="11" t="s">
        <v>774</v>
      </c>
    </row>
    <row r="116" spans="3:4" ht="13.5" customHeight="1">
      <c r="C116" s="12"/>
      <c r="D116" s="11" t="s">
        <v>775</v>
      </c>
    </row>
    <row r="117" spans="3:4" ht="13.5" customHeight="1">
      <c r="C117" s="12" t="s">
        <v>677</v>
      </c>
      <c r="D117" s="11" t="s">
        <v>776</v>
      </c>
    </row>
    <row r="118" spans="3:4" ht="13.5" customHeight="1">
      <c r="C118" s="12"/>
      <c r="D118" s="11" t="s">
        <v>777</v>
      </c>
    </row>
    <row r="119" spans="3:4" ht="13.5" customHeight="1">
      <c r="C119" s="12" t="s">
        <v>678</v>
      </c>
      <c r="D119" s="11" t="s">
        <v>778</v>
      </c>
    </row>
    <row r="120" spans="3:4" ht="13.5" customHeight="1">
      <c r="C120" s="12"/>
      <c r="D120" s="11" t="s">
        <v>779</v>
      </c>
    </row>
    <row r="121" spans="3:4" ht="13.5" customHeight="1">
      <c r="C121" s="12"/>
      <c r="D121" s="11" t="s">
        <v>780</v>
      </c>
    </row>
    <row r="122" spans="3:4" ht="13.5" customHeight="1">
      <c r="C122" s="12" t="s">
        <v>679</v>
      </c>
      <c r="D122" s="11" t="s">
        <v>781</v>
      </c>
    </row>
    <row r="123" ht="13.5" customHeight="1">
      <c r="D123" s="11" t="s">
        <v>782</v>
      </c>
    </row>
    <row r="124" spans="3:4" ht="13.5" customHeight="1">
      <c r="C124" s="12" t="s">
        <v>680</v>
      </c>
      <c r="D124" s="11" t="s">
        <v>773</v>
      </c>
    </row>
    <row r="125" ht="13.5" customHeight="1">
      <c r="A125" s="11" t="s">
        <v>308</v>
      </c>
    </row>
    <row r="126" spans="1:4" ht="13.5" customHeight="1">
      <c r="A126" s="11" t="s">
        <v>644</v>
      </c>
      <c r="D126" s="11" t="s">
        <v>783</v>
      </c>
    </row>
    <row r="127" ht="13.5" customHeight="1">
      <c r="D127" s="11" t="s">
        <v>784</v>
      </c>
    </row>
    <row r="128" ht="13.5" customHeight="1">
      <c r="D128" s="11" t="s">
        <v>785</v>
      </c>
    </row>
    <row r="129" ht="13.5" customHeight="1">
      <c r="D129" s="11" t="s">
        <v>786</v>
      </c>
    </row>
    <row r="130" ht="13.5" customHeight="1">
      <c r="D130" s="11" t="s">
        <v>787</v>
      </c>
    </row>
    <row r="131" ht="13.5" customHeight="1">
      <c r="A131" s="11" t="s">
        <v>309</v>
      </c>
    </row>
    <row r="132" spans="1:4" ht="13.5" customHeight="1">
      <c r="A132" s="11" t="s">
        <v>645</v>
      </c>
      <c r="D132" s="11" t="s">
        <v>788</v>
      </c>
    </row>
    <row r="133" ht="13.5" customHeight="1">
      <c r="D133" s="11" t="s">
        <v>789</v>
      </c>
    </row>
    <row r="134" spans="1:4" ht="13.5" customHeight="1">
      <c r="A134" s="11" t="s">
        <v>647</v>
      </c>
      <c r="D134" s="11" t="s">
        <v>646</v>
      </c>
    </row>
    <row r="135" spans="3:4" ht="13.5" customHeight="1">
      <c r="C135" s="12" t="s">
        <v>676</v>
      </c>
      <c r="D135" s="11" t="s">
        <v>790</v>
      </c>
    </row>
    <row r="136" ht="13.5" customHeight="1">
      <c r="D136" s="11" t="s">
        <v>791</v>
      </c>
    </row>
    <row r="137" spans="3:4" ht="13.5" customHeight="1">
      <c r="C137" s="12" t="s">
        <v>677</v>
      </c>
      <c r="D137" s="11" t="s">
        <v>792</v>
      </c>
    </row>
    <row r="138" spans="3:4" ht="13.5" customHeight="1">
      <c r="C138" s="12" t="s">
        <v>678</v>
      </c>
      <c r="D138" s="11" t="s">
        <v>793</v>
      </c>
    </row>
    <row r="139" spans="1:4" ht="13.5" customHeight="1">
      <c r="A139" s="11" t="s">
        <v>648</v>
      </c>
      <c r="D139" s="11" t="s">
        <v>794</v>
      </c>
    </row>
    <row r="140" ht="13.5" customHeight="1">
      <c r="D140" s="11" t="s">
        <v>795</v>
      </c>
    </row>
    <row r="141" spans="1:4" ht="13.5" customHeight="1">
      <c r="A141" s="11" t="s">
        <v>650</v>
      </c>
      <c r="D141" s="11" t="s">
        <v>649</v>
      </c>
    </row>
    <row r="142" spans="3:4" ht="13.5" customHeight="1">
      <c r="C142" s="12" t="s">
        <v>676</v>
      </c>
      <c r="D142" s="11" t="s">
        <v>796</v>
      </c>
    </row>
    <row r="143" spans="3:4" ht="13.5" customHeight="1">
      <c r="C143" s="12" t="s">
        <v>677</v>
      </c>
      <c r="D143" s="11" t="s">
        <v>797</v>
      </c>
    </row>
    <row r="144" spans="1:4" ht="13.5" customHeight="1">
      <c r="A144" s="11" t="s">
        <v>651</v>
      </c>
      <c r="D144" s="11" t="s">
        <v>798</v>
      </c>
    </row>
    <row r="145" ht="13.5" customHeight="1">
      <c r="D145" s="11" t="s">
        <v>799</v>
      </c>
    </row>
    <row r="146" ht="13.5" customHeight="1">
      <c r="A146" s="11" t="s">
        <v>310</v>
      </c>
    </row>
    <row r="147" spans="1:4" ht="13.5" customHeight="1">
      <c r="A147" s="11" t="s">
        <v>652</v>
      </c>
      <c r="D147" s="11" t="s">
        <v>800</v>
      </c>
    </row>
    <row r="148" ht="13.5" customHeight="1">
      <c r="D148" s="11" t="s">
        <v>801</v>
      </c>
    </row>
    <row r="149" ht="13.5" customHeight="1">
      <c r="A149" s="11" t="s">
        <v>311</v>
      </c>
    </row>
    <row r="150" spans="1:4" ht="13.5" customHeight="1">
      <c r="A150" s="11" t="s">
        <v>653</v>
      </c>
      <c r="D150" s="11" t="s">
        <v>802</v>
      </c>
    </row>
    <row r="151" ht="13.5" customHeight="1">
      <c r="D151" s="11" t="s">
        <v>803</v>
      </c>
    </row>
    <row r="152" ht="13.5" customHeight="1">
      <c r="D152" s="11" t="s">
        <v>804</v>
      </c>
    </row>
    <row r="153" spans="1:4" ht="13.5" customHeight="1">
      <c r="A153" s="11" t="s">
        <v>654</v>
      </c>
      <c r="D153" s="11" t="s">
        <v>805</v>
      </c>
    </row>
    <row r="154" ht="13.5" customHeight="1">
      <c r="D154" s="11" t="s">
        <v>806</v>
      </c>
    </row>
    <row r="155" ht="13.5" customHeight="1">
      <c r="D155" s="11" t="s">
        <v>807</v>
      </c>
    </row>
    <row r="156" spans="1:4" ht="13.5" customHeight="1">
      <c r="A156" s="11" t="s">
        <v>655</v>
      </c>
      <c r="D156" s="11" t="s">
        <v>808</v>
      </c>
    </row>
    <row r="157" ht="13.5" customHeight="1">
      <c r="D157" s="11" t="s">
        <v>809</v>
      </c>
    </row>
    <row r="158" ht="13.5" customHeight="1">
      <c r="D158" s="11" t="s">
        <v>810</v>
      </c>
    </row>
    <row r="159" ht="13.5" customHeight="1">
      <c r="D159" s="11" t="s">
        <v>811</v>
      </c>
    </row>
    <row r="160" spans="1:4" ht="13.5" customHeight="1">
      <c r="A160" s="11" t="s">
        <v>656</v>
      </c>
      <c r="D160" s="11" t="s">
        <v>812</v>
      </c>
    </row>
    <row r="161" ht="13.5" customHeight="1">
      <c r="D161" s="11" t="s">
        <v>813</v>
      </c>
    </row>
    <row r="162" ht="13.5" customHeight="1">
      <c r="D162" s="11" t="s">
        <v>814</v>
      </c>
    </row>
    <row r="163" spans="1:4" ht="13.5" customHeight="1">
      <c r="A163" s="11" t="s">
        <v>657</v>
      </c>
      <c r="D163" s="11" t="s">
        <v>658</v>
      </c>
    </row>
    <row r="164" spans="3:4" ht="13.5" customHeight="1">
      <c r="C164" s="12" t="s">
        <v>706</v>
      </c>
      <c r="D164" s="11" t="s">
        <v>815</v>
      </c>
    </row>
    <row r="165" ht="13.5" customHeight="1">
      <c r="D165" s="11" t="s">
        <v>816</v>
      </c>
    </row>
    <row r="167" ht="13.5" customHeight="1">
      <c r="D167" s="11" t="s">
        <v>312</v>
      </c>
    </row>
    <row r="168" ht="13.5" customHeight="1">
      <c r="A168" s="11" t="s">
        <v>313</v>
      </c>
    </row>
    <row r="169" spans="1:4" ht="13.5" customHeight="1">
      <c r="A169" s="11" t="s">
        <v>631</v>
      </c>
      <c r="D169" s="11" t="s">
        <v>659</v>
      </c>
    </row>
    <row r="170" ht="13.5" customHeight="1">
      <c r="A170" s="11" t="s">
        <v>314</v>
      </c>
    </row>
    <row r="171" spans="1:4" ht="13.5" customHeight="1">
      <c r="A171" s="11" t="s">
        <v>632</v>
      </c>
      <c r="D171" s="11" t="s">
        <v>660</v>
      </c>
    </row>
    <row r="172" spans="1:4" ht="13.5" customHeight="1">
      <c r="A172" s="11" t="s">
        <v>633</v>
      </c>
      <c r="D172" s="11" t="s">
        <v>661</v>
      </c>
    </row>
    <row r="173" ht="13.5" customHeight="1">
      <c r="A173" s="11" t="s">
        <v>315</v>
      </c>
    </row>
    <row r="174" spans="1:4" ht="13.5" customHeight="1">
      <c r="A174" s="11" t="s">
        <v>634</v>
      </c>
      <c r="D174" s="11" t="s">
        <v>825</v>
      </c>
    </row>
    <row r="175" ht="13.5" customHeight="1">
      <c r="D175" s="11" t="s">
        <v>675</v>
      </c>
    </row>
    <row r="176" spans="4:7" ht="13.5" customHeight="1">
      <c r="D176" s="11" t="s">
        <v>696</v>
      </c>
      <c r="G176" s="11" t="s">
        <v>817</v>
      </c>
    </row>
    <row r="177" spans="4:7" ht="13.5" customHeight="1">
      <c r="D177" s="11" t="s">
        <v>697</v>
      </c>
      <c r="G177" s="11" t="s">
        <v>818</v>
      </c>
    </row>
    <row r="178" spans="4:7" ht="13.5" customHeight="1">
      <c r="D178" s="11" t="s">
        <v>698</v>
      </c>
      <c r="G178" s="11" t="s">
        <v>819</v>
      </c>
    </row>
    <row r="179" spans="4:7" ht="13.5" customHeight="1">
      <c r="D179" s="11" t="s">
        <v>699</v>
      </c>
      <c r="G179" s="11" t="s">
        <v>820</v>
      </c>
    </row>
    <row r="180" spans="4:7" ht="13.5" customHeight="1">
      <c r="D180" s="11" t="s">
        <v>700</v>
      </c>
      <c r="G180" s="11" t="s">
        <v>821</v>
      </c>
    </row>
    <row r="181" spans="4:7" ht="13.5" customHeight="1">
      <c r="D181" s="11" t="s">
        <v>701</v>
      </c>
      <c r="G181" s="11" t="s">
        <v>822</v>
      </c>
    </row>
    <row r="182" spans="3:4" ht="13.5" customHeight="1">
      <c r="C182" s="12" t="s">
        <v>706</v>
      </c>
      <c r="D182" s="11" t="s">
        <v>823</v>
      </c>
    </row>
    <row r="183" ht="13.5" customHeight="1">
      <c r="D183" s="11" t="s">
        <v>824</v>
      </c>
    </row>
    <row r="184" ht="13.5" customHeight="1">
      <c r="A184" s="11" t="s">
        <v>316</v>
      </c>
    </row>
    <row r="185" spans="1:4" ht="13.5" customHeight="1">
      <c r="A185" s="11" t="s">
        <v>636</v>
      </c>
      <c r="D185" s="11" t="s">
        <v>826</v>
      </c>
    </row>
    <row r="186" ht="13.5" customHeight="1">
      <c r="D186" s="11" t="s">
        <v>827</v>
      </c>
    </row>
    <row r="187" ht="13.5" customHeight="1">
      <c r="A187" s="11" t="s">
        <v>828</v>
      </c>
    </row>
    <row r="188" ht="13.5" customHeight="1">
      <c r="A188" s="11" t="s">
        <v>829</v>
      </c>
    </row>
    <row r="189" spans="1:4" ht="13.5" customHeight="1">
      <c r="A189" s="215" t="s">
        <v>637</v>
      </c>
      <c r="B189" s="215"/>
      <c r="C189" s="215"/>
      <c r="D189" s="215" t="s">
        <v>830</v>
      </c>
    </row>
    <row r="190" ht="13.5" customHeight="1">
      <c r="D190" s="11" t="s">
        <v>831</v>
      </c>
    </row>
    <row r="191" ht="13.5" customHeight="1">
      <c r="D191" s="11" t="s">
        <v>832</v>
      </c>
    </row>
    <row r="192" ht="13.5" customHeight="1">
      <c r="D192" s="11" t="s">
        <v>833</v>
      </c>
    </row>
    <row r="193" ht="13.5" customHeight="1">
      <c r="D193" s="11" t="s">
        <v>834</v>
      </c>
    </row>
    <row r="194" ht="13.5" customHeight="1">
      <c r="D194" s="216" t="s">
        <v>835</v>
      </c>
    </row>
    <row r="195" ht="13.5" customHeight="1">
      <c r="D195" s="11" t="s">
        <v>836</v>
      </c>
    </row>
    <row r="196" spans="3:4" ht="13.5" customHeight="1">
      <c r="C196" s="12" t="s">
        <v>676</v>
      </c>
      <c r="D196" s="11" t="s">
        <v>837</v>
      </c>
    </row>
    <row r="197" ht="13.5" customHeight="1">
      <c r="D197" s="11" t="s">
        <v>838</v>
      </c>
    </row>
    <row r="198" ht="13.5" customHeight="1">
      <c r="D198" s="11" t="s">
        <v>839</v>
      </c>
    </row>
    <row r="199" spans="3:4" ht="13.5" customHeight="1">
      <c r="C199" s="12" t="s">
        <v>677</v>
      </c>
      <c r="D199" s="11" t="s">
        <v>840</v>
      </c>
    </row>
    <row r="200" ht="13.5" customHeight="1">
      <c r="D200" s="11" t="s">
        <v>841</v>
      </c>
    </row>
    <row r="201" ht="13.5" customHeight="1">
      <c r="A201" s="11" t="s">
        <v>317</v>
      </c>
    </row>
    <row r="202" spans="1:4" ht="13.5" customHeight="1">
      <c r="A202" s="11" t="s">
        <v>638</v>
      </c>
      <c r="D202" s="11" t="s">
        <v>724</v>
      </c>
    </row>
    <row r="203" ht="13.5" customHeight="1">
      <c r="D203" s="11" t="s">
        <v>842</v>
      </c>
    </row>
    <row r="204" ht="13.5" customHeight="1">
      <c r="D204" s="11" t="s">
        <v>843</v>
      </c>
    </row>
    <row r="205" ht="13.5" customHeight="1">
      <c r="D205" s="11" t="s">
        <v>844</v>
      </c>
    </row>
    <row r="206" ht="13.5" customHeight="1">
      <c r="D206" s="11" t="s">
        <v>845</v>
      </c>
    </row>
    <row r="207" spans="3:4" ht="13.5" customHeight="1">
      <c r="C207" s="12" t="s">
        <v>676</v>
      </c>
      <c r="D207" s="11" t="s">
        <v>425</v>
      </c>
    </row>
    <row r="208" spans="3:4" ht="13.5" customHeight="1">
      <c r="C208" s="12"/>
      <c r="D208" s="11" t="s">
        <v>426</v>
      </c>
    </row>
    <row r="209" spans="3:4" ht="13.5" customHeight="1">
      <c r="C209" s="12"/>
      <c r="D209" s="11" t="s">
        <v>427</v>
      </c>
    </row>
    <row r="210" spans="3:4" ht="13.5" customHeight="1">
      <c r="C210" s="12" t="s">
        <v>677</v>
      </c>
      <c r="D210" s="215" t="s">
        <v>428</v>
      </c>
    </row>
    <row r="211" spans="3:4" ht="13.5" customHeight="1">
      <c r="C211" s="12"/>
      <c r="D211" s="11" t="s">
        <v>429</v>
      </c>
    </row>
    <row r="212" spans="3:4" ht="13.5" customHeight="1">
      <c r="C212" s="12"/>
      <c r="D212" s="11" t="s">
        <v>430</v>
      </c>
    </row>
    <row r="213" spans="3:4" ht="13.5" customHeight="1">
      <c r="C213" s="12"/>
      <c r="D213" s="11" t="s">
        <v>431</v>
      </c>
    </row>
    <row r="214" spans="3:4" ht="13.5" customHeight="1">
      <c r="C214" s="12"/>
      <c r="D214" s="11" t="s">
        <v>432</v>
      </c>
    </row>
    <row r="215" spans="3:4" ht="13.5" customHeight="1">
      <c r="C215" s="12"/>
      <c r="D215" s="11" t="s">
        <v>1004</v>
      </c>
    </row>
    <row r="216" spans="3:4" ht="13.5" customHeight="1">
      <c r="C216" s="12"/>
      <c r="D216" s="11" t="s">
        <v>1005</v>
      </c>
    </row>
    <row r="217" spans="2:4" ht="13.5" customHeight="1">
      <c r="B217" s="215"/>
      <c r="C217" s="12" t="s">
        <v>678</v>
      </c>
      <c r="D217" s="215" t="s">
        <v>433</v>
      </c>
    </row>
    <row r="218" spans="2:4" ht="13.5" customHeight="1">
      <c r="B218" s="215"/>
      <c r="C218" s="12"/>
      <c r="D218" s="215" t="s">
        <v>434</v>
      </c>
    </row>
    <row r="219" spans="2:4" ht="13.5" customHeight="1">
      <c r="B219" s="215"/>
      <c r="C219" s="12"/>
      <c r="D219" s="215" t="s">
        <v>435</v>
      </c>
    </row>
    <row r="220" spans="2:4" ht="13.5" customHeight="1">
      <c r="B220" s="215"/>
      <c r="C220" s="12"/>
      <c r="D220" s="215" t="s">
        <v>436</v>
      </c>
    </row>
    <row r="221" spans="2:4" ht="13.5" customHeight="1">
      <c r="B221" s="215"/>
      <c r="C221" s="12"/>
      <c r="D221" s="215" t="s">
        <v>437</v>
      </c>
    </row>
    <row r="222" spans="2:4" ht="13.5" customHeight="1">
      <c r="B222" s="215"/>
      <c r="C222" s="12"/>
      <c r="D222" s="215" t="s">
        <v>1006</v>
      </c>
    </row>
    <row r="223" spans="2:4" ht="13.5" customHeight="1">
      <c r="B223" s="215"/>
      <c r="C223" s="12"/>
      <c r="D223" s="215" t="s">
        <v>1007</v>
      </c>
    </row>
    <row r="224" spans="2:4" ht="13.5" customHeight="1">
      <c r="B224" s="215"/>
      <c r="C224" s="12"/>
      <c r="D224" s="215" t="s">
        <v>1008</v>
      </c>
    </row>
    <row r="225" spans="2:4" ht="13.5" customHeight="1">
      <c r="B225" s="215"/>
      <c r="C225" s="12" t="s">
        <v>679</v>
      </c>
      <c r="D225" s="11" t="s">
        <v>438</v>
      </c>
    </row>
    <row r="226" spans="2:4" ht="13.5" customHeight="1">
      <c r="B226" s="215"/>
      <c r="C226" s="12"/>
      <c r="D226" s="215" t="s">
        <v>439</v>
      </c>
    </row>
    <row r="227" spans="2:4" ht="13.5" customHeight="1">
      <c r="B227" s="215"/>
      <c r="C227" s="12"/>
      <c r="D227" s="215" t="s">
        <v>440</v>
      </c>
    </row>
    <row r="228" spans="2:4" ht="13.5" customHeight="1">
      <c r="B228" s="215"/>
      <c r="C228" s="12"/>
      <c r="D228" s="215" t="s">
        <v>441</v>
      </c>
    </row>
    <row r="229" spans="2:4" ht="13.5" customHeight="1">
      <c r="B229" s="215"/>
      <c r="C229" s="12" t="s">
        <v>680</v>
      </c>
      <c r="D229" s="215" t="s">
        <v>442</v>
      </c>
    </row>
    <row r="230" spans="2:4" ht="13.5" customHeight="1">
      <c r="B230" s="215"/>
      <c r="C230" s="12"/>
      <c r="D230" s="215" t="s">
        <v>429</v>
      </c>
    </row>
    <row r="231" spans="2:4" ht="13.5" customHeight="1">
      <c r="B231" s="215"/>
      <c r="C231" s="12"/>
      <c r="D231" s="215" t="s">
        <v>443</v>
      </c>
    </row>
    <row r="232" spans="2:4" ht="13.5" customHeight="1">
      <c r="B232" s="215"/>
      <c r="C232" s="12"/>
      <c r="D232" s="215" t="s">
        <v>444</v>
      </c>
    </row>
    <row r="233" spans="2:4" ht="13.5" customHeight="1">
      <c r="B233" s="215"/>
      <c r="C233" s="12"/>
      <c r="D233" s="215" t="s">
        <v>445</v>
      </c>
    </row>
    <row r="234" spans="2:4" ht="13.5" customHeight="1">
      <c r="B234" s="215"/>
      <c r="C234" s="12"/>
      <c r="D234" s="215" t="s">
        <v>446</v>
      </c>
    </row>
    <row r="235" spans="2:4" ht="13.5" customHeight="1">
      <c r="B235" s="215"/>
      <c r="C235" s="12"/>
      <c r="D235" s="215" t="s">
        <v>1009</v>
      </c>
    </row>
    <row r="236" spans="2:4" ht="13.5" customHeight="1">
      <c r="B236" s="215"/>
      <c r="C236" s="12"/>
      <c r="D236" s="215" t="s">
        <v>1010</v>
      </c>
    </row>
    <row r="237" spans="2:4" ht="13.5" customHeight="1">
      <c r="B237" s="215"/>
      <c r="C237" s="12"/>
      <c r="D237" s="215"/>
    </row>
    <row r="238" ht="13.5" customHeight="1">
      <c r="D238" s="11" t="s">
        <v>630</v>
      </c>
    </row>
    <row r="239" spans="2:3" ht="13.5" customHeight="1">
      <c r="B239" s="12" t="s">
        <v>447</v>
      </c>
      <c r="C239" s="11" t="s">
        <v>449</v>
      </c>
    </row>
    <row r="240" spans="2:3" ht="13.5" customHeight="1">
      <c r="B240" s="12" t="s">
        <v>448</v>
      </c>
      <c r="C240" s="11" t="s">
        <v>450</v>
      </c>
    </row>
    <row r="241" ht="13.5" customHeight="1">
      <c r="A241" s="11" t="s">
        <v>629</v>
      </c>
    </row>
    <row r="242" ht="13.5" customHeight="1">
      <c r="B242" s="215"/>
    </row>
  </sheetData>
  <printOptions/>
  <pageMargins left="0.75" right="0.75" top="1" bottom="1" header="0.512" footer="0.512"/>
  <pageSetup firstPageNumber="11"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AG459"/>
  <sheetViews>
    <sheetView workbookViewId="0" topLeftCell="A1">
      <selection activeCell="A1" sqref="A1"/>
    </sheetView>
  </sheetViews>
  <sheetFormatPr defaultColWidth="9.00390625" defaultRowHeight="13.5" customHeight="1"/>
  <cols>
    <col min="1" max="16384" width="2.625" style="217" customWidth="1"/>
  </cols>
  <sheetData>
    <row r="1" spans="2:33" ht="17.25">
      <c r="B1" s="257"/>
      <c r="C1" s="257"/>
      <c r="D1" s="257" t="s">
        <v>1050</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2:33" ht="17.25">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row>
    <row r="3" spans="2:33" ht="13.5" customHeight="1">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50" t="s">
        <v>536</v>
      </c>
      <c r="AG3" s="216"/>
    </row>
    <row r="4" spans="2:33" ht="13.5" customHeight="1">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50" t="s">
        <v>537</v>
      </c>
      <c r="AG4" s="216"/>
    </row>
    <row r="5" spans="2:33" ht="13.5" customHeight="1">
      <c r="B5" s="256"/>
      <c r="C5" s="256"/>
      <c r="D5" s="256" t="s">
        <v>538</v>
      </c>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row>
    <row r="6" spans="2:33" ht="13.5" customHeight="1">
      <c r="B6" s="256"/>
      <c r="C6" s="256"/>
      <c r="E6" s="256" t="s">
        <v>539</v>
      </c>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row>
    <row r="7" spans="2:33" ht="13.5" customHeight="1">
      <c r="B7" s="256"/>
      <c r="C7" s="256"/>
      <c r="E7" s="256" t="s">
        <v>540</v>
      </c>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row>
    <row r="8" spans="2:33" ht="13.5" customHeight="1">
      <c r="B8" s="256"/>
      <c r="C8" s="256"/>
      <c r="E8" s="256" t="s">
        <v>451</v>
      </c>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row>
    <row r="9" ht="13.5" customHeight="1">
      <c r="A9" s="217" t="s">
        <v>629</v>
      </c>
    </row>
    <row r="11" ht="13.5" customHeight="1">
      <c r="A11" s="216" t="s">
        <v>285</v>
      </c>
    </row>
    <row r="12" spans="1:4" ht="13.5" customHeight="1">
      <c r="A12" s="11" t="s">
        <v>631</v>
      </c>
      <c r="C12" s="255"/>
      <c r="D12" s="216" t="s">
        <v>1330</v>
      </c>
    </row>
    <row r="13" spans="1:4" ht="13.5" customHeight="1">
      <c r="A13" s="11"/>
      <c r="C13" s="255"/>
      <c r="D13" s="216" t="s">
        <v>1331</v>
      </c>
    </row>
    <row r="14" spans="1:4" ht="13.5" customHeight="1">
      <c r="A14" s="11"/>
      <c r="C14" s="255"/>
      <c r="D14" s="216" t="s">
        <v>1332</v>
      </c>
    </row>
    <row r="15" spans="1:4" ht="13.5" customHeight="1">
      <c r="A15" s="11"/>
      <c r="C15" s="255"/>
      <c r="D15" s="216" t="s">
        <v>1333</v>
      </c>
    </row>
    <row r="16" spans="1:4" ht="13.5" customHeight="1">
      <c r="A16" s="11"/>
      <c r="C16" s="255"/>
      <c r="D16" s="216" t="s">
        <v>1334</v>
      </c>
    </row>
    <row r="17" spans="1:3" ht="13.5" customHeight="1">
      <c r="A17" s="216" t="s">
        <v>541</v>
      </c>
      <c r="C17" s="218"/>
    </row>
    <row r="18" spans="1:4" ht="13.5" customHeight="1">
      <c r="A18" s="11" t="s">
        <v>632</v>
      </c>
      <c r="C18" s="218"/>
      <c r="D18" s="216" t="s">
        <v>460</v>
      </c>
    </row>
    <row r="19" spans="1:3" ht="13.5" customHeight="1">
      <c r="A19" s="216" t="s">
        <v>542</v>
      </c>
      <c r="C19" s="218"/>
    </row>
    <row r="20" spans="1:4" ht="13.5" customHeight="1">
      <c r="A20" s="216" t="s">
        <v>461</v>
      </c>
      <c r="C20" s="218"/>
      <c r="D20" s="216" t="s">
        <v>462</v>
      </c>
    </row>
    <row r="21" spans="3:4" ht="13.5" customHeight="1">
      <c r="C21" s="219" t="s">
        <v>448</v>
      </c>
      <c r="D21" s="216" t="s">
        <v>466</v>
      </c>
    </row>
    <row r="22" spans="3:4" ht="13.5" customHeight="1">
      <c r="C22" s="219" t="s">
        <v>463</v>
      </c>
      <c r="D22" s="216" t="s">
        <v>467</v>
      </c>
    </row>
    <row r="23" spans="3:4" ht="13.5" customHeight="1">
      <c r="C23" s="219" t="s">
        <v>464</v>
      </c>
      <c r="D23" s="216" t="s">
        <v>468</v>
      </c>
    </row>
    <row r="24" spans="3:4" ht="13.5" customHeight="1">
      <c r="C24" s="219" t="s">
        <v>465</v>
      </c>
      <c r="D24" s="216" t="s">
        <v>1335</v>
      </c>
    </row>
    <row r="25" spans="3:4" ht="13.5" customHeight="1">
      <c r="C25" s="219"/>
      <c r="D25" s="216" t="s">
        <v>1336</v>
      </c>
    </row>
    <row r="26" spans="1:3" ht="13.5" customHeight="1">
      <c r="A26" s="216" t="s">
        <v>543</v>
      </c>
      <c r="C26" s="218"/>
    </row>
    <row r="27" spans="1:4" ht="13.5" customHeight="1">
      <c r="A27" s="216" t="s">
        <v>469</v>
      </c>
      <c r="C27" s="218"/>
      <c r="D27" s="216" t="s">
        <v>1337</v>
      </c>
    </row>
    <row r="28" spans="1:4" ht="13.5" customHeight="1">
      <c r="A28" s="216"/>
      <c r="C28" s="218"/>
      <c r="D28" s="216" t="s">
        <v>1338</v>
      </c>
    </row>
    <row r="29" spans="1:4" ht="13.5" customHeight="1">
      <c r="A29" s="216"/>
      <c r="C29" s="218"/>
      <c r="D29" s="216" t="s">
        <v>0</v>
      </c>
    </row>
    <row r="30" spans="1:4" ht="13.5" customHeight="1">
      <c r="A30" s="216"/>
      <c r="C30" s="218"/>
      <c r="D30" s="216" t="s">
        <v>1</v>
      </c>
    </row>
    <row r="31" spans="3:4" ht="13.5" customHeight="1">
      <c r="C31" s="219" t="s">
        <v>676</v>
      </c>
      <c r="D31" s="216" t="s">
        <v>2</v>
      </c>
    </row>
    <row r="32" spans="3:4" ht="13.5" customHeight="1">
      <c r="C32" s="219"/>
      <c r="D32" s="216" t="s">
        <v>3</v>
      </c>
    </row>
    <row r="33" spans="3:4" ht="13.5" customHeight="1">
      <c r="C33" s="219" t="s">
        <v>677</v>
      </c>
      <c r="D33" s="216" t="s">
        <v>470</v>
      </c>
    </row>
    <row r="34" spans="3:4" ht="13.5" customHeight="1">
      <c r="C34" s="219" t="s">
        <v>678</v>
      </c>
      <c r="D34" s="216" t="s">
        <v>471</v>
      </c>
    </row>
    <row r="35" spans="3:4" ht="13.5" customHeight="1">
      <c r="C35" s="219" t="s">
        <v>679</v>
      </c>
      <c r="D35" s="216" t="s">
        <v>472</v>
      </c>
    </row>
    <row r="36" spans="1:3" ht="13.5" customHeight="1">
      <c r="A36" s="216" t="s">
        <v>544</v>
      </c>
      <c r="C36" s="218"/>
    </row>
    <row r="37" spans="1:4" ht="13.5" customHeight="1">
      <c r="A37" s="11" t="s">
        <v>636</v>
      </c>
      <c r="C37" s="218"/>
      <c r="D37" s="216" t="s">
        <v>476</v>
      </c>
    </row>
    <row r="38" spans="3:4" ht="13.5" customHeight="1">
      <c r="C38" s="219" t="s">
        <v>676</v>
      </c>
      <c r="D38" s="216" t="s">
        <v>473</v>
      </c>
    </row>
    <row r="39" spans="3:4" ht="13.5" customHeight="1">
      <c r="C39" s="219" t="s">
        <v>677</v>
      </c>
      <c r="D39" s="216" t="s">
        <v>474</v>
      </c>
    </row>
    <row r="40" spans="3:4" ht="13.5" customHeight="1">
      <c r="C40" s="219" t="s">
        <v>678</v>
      </c>
      <c r="D40" s="216" t="s">
        <v>475</v>
      </c>
    </row>
    <row r="41" spans="1:3" ht="13.5" customHeight="1">
      <c r="A41" s="216" t="s">
        <v>545</v>
      </c>
      <c r="C41" s="218"/>
    </row>
    <row r="42" spans="1:4" ht="13.5" customHeight="1">
      <c r="A42" s="11" t="s">
        <v>637</v>
      </c>
      <c r="C42" s="218"/>
      <c r="D42" s="216" t="s">
        <v>477</v>
      </c>
    </row>
    <row r="43" spans="3:4" ht="13.5" customHeight="1">
      <c r="C43" s="219" t="s">
        <v>676</v>
      </c>
      <c r="D43" s="216" t="s">
        <v>478</v>
      </c>
    </row>
    <row r="44" spans="3:4" ht="13.5" customHeight="1">
      <c r="C44" s="219" t="s">
        <v>677</v>
      </c>
      <c r="D44" s="216" t="s">
        <v>479</v>
      </c>
    </row>
    <row r="45" spans="1:3" ht="13.5" customHeight="1">
      <c r="A45" s="216" t="s">
        <v>1017</v>
      </c>
      <c r="C45" s="218"/>
    </row>
    <row r="46" spans="1:4" ht="13.5" customHeight="1">
      <c r="A46" s="11" t="s">
        <v>638</v>
      </c>
      <c r="C46" s="218"/>
      <c r="D46" s="216" t="s">
        <v>4</v>
      </c>
    </row>
    <row r="47" spans="1:4" ht="13.5" customHeight="1">
      <c r="A47" s="11"/>
      <c r="C47" s="218"/>
      <c r="D47" s="216" t="s">
        <v>5</v>
      </c>
    </row>
    <row r="48" spans="3:4" ht="13.5" customHeight="1">
      <c r="C48" s="219" t="s">
        <v>448</v>
      </c>
      <c r="D48" s="216" t="s">
        <v>480</v>
      </c>
    </row>
    <row r="49" spans="3:4" ht="13.5" customHeight="1">
      <c r="C49" s="219" t="s">
        <v>463</v>
      </c>
      <c r="D49" s="216" t="s">
        <v>6</v>
      </c>
    </row>
    <row r="50" spans="3:4" ht="13.5" customHeight="1">
      <c r="C50" s="219"/>
      <c r="D50" s="216" t="s">
        <v>7</v>
      </c>
    </row>
    <row r="51" spans="3:4" ht="13.5" customHeight="1">
      <c r="C51" s="219"/>
      <c r="D51" s="216" t="s">
        <v>8</v>
      </c>
    </row>
    <row r="52" spans="3:4" ht="13.5" customHeight="1">
      <c r="C52" s="219"/>
      <c r="D52" s="216" t="s">
        <v>9</v>
      </c>
    </row>
    <row r="53" spans="3:4" ht="13.5" customHeight="1">
      <c r="C53" s="219" t="s">
        <v>676</v>
      </c>
      <c r="D53" s="216" t="s">
        <v>481</v>
      </c>
    </row>
    <row r="54" spans="3:4" ht="13.5" customHeight="1">
      <c r="C54" s="219" t="s">
        <v>677</v>
      </c>
      <c r="D54" s="216" t="s">
        <v>514</v>
      </c>
    </row>
    <row r="55" spans="3:4" ht="13.5" customHeight="1">
      <c r="C55" s="219" t="s">
        <v>678</v>
      </c>
      <c r="D55" s="216" t="s">
        <v>515</v>
      </c>
    </row>
    <row r="56" spans="3:4" ht="13.5" customHeight="1">
      <c r="C56" s="218"/>
      <c r="D56" s="216" t="s">
        <v>1018</v>
      </c>
    </row>
    <row r="57" spans="3:4" ht="13.5" customHeight="1">
      <c r="C57" s="219" t="s">
        <v>464</v>
      </c>
      <c r="D57" s="216" t="s">
        <v>10</v>
      </c>
    </row>
    <row r="58" spans="3:4" ht="13.5" customHeight="1">
      <c r="C58" s="219"/>
      <c r="D58" s="216" t="s">
        <v>11</v>
      </c>
    </row>
    <row r="59" spans="3:4" ht="13.5" customHeight="1">
      <c r="C59" s="219"/>
      <c r="D59" s="216" t="s">
        <v>12</v>
      </c>
    </row>
    <row r="60" spans="3:4" ht="13.5" customHeight="1">
      <c r="C60" s="219" t="s">
        <v>465</v>
      </c>
      <c r="D60" s="216" t="s">
        <v>13</v>
      </c>
    </row>
    <row r="61" spans="3:4" ht="13.5" customHeight="1">
      <c r="C61" s="219"/>
      <c r="D61" s="216" t="s">
        <v>14</v>
      </c>
    </row>
    <row r="62" spans="1:3" ht="13.5" customHeight="1">
      <c r="A62" s="216" t="s">
        <v>1019</v>
      </c>
      <c r="C62" s="218"/>
    </row>
    <row r="63" spans="1:4" ht="13.5" customHeight="1">
      <c r="A63" s="11" t="s">
        <v>639</v>
      </c>
      <c r="C63" s="218"/>
      <c r="D63" s="216" t="s">
        <v>516</v>
      </c>
    </row>
    <row r="64" spans="1:3" ht="13.5" customHeight="1">
      <c r="A64" s="216" t="s">
        <v>1020</v>
      </c>
      <c r="C64" s="218"/>
    </row>
    <row r="65" spans="1:4" ht="13.5" customHeight="1">
      <c r="A65" s="11" t="s">
        <v>640</v>
      </c>
      <c r="C65" s="218"/>
      <c r="D65" s="216" t="s">
        <v>15</v>
      </c>
    </row>
    <row r="66" spans="1:4" ht="13.5" customHeight="1">
      <c r="A66" s="11"/>
      <c r="C66" s="218"/>
      <c r="D66" s="216" t="s">
        <v>16</v>
      </c>
    </row>
    <row r="67" spans="3:4" ht="13.5" customHeight="1">
      <c r="C67" s="219" t="s">
        <v>448</v>
      </c>
      <c r="D67" s="216" t="s">
        <v>517</v>
      </c>
    </row>
    <row r="68" spans="3:4" ht="13.5" customHeight="1">
      <c r="C68" s="219" t="s">
        <v>463</v>
      </c>
      <c r="D68" s="216" t="s">
        <v>518</v>
      </c>
    </row>
    <row r="69" spans="1:3" ht="13.5" customHeight="1">
      <c r="A69" s="216" t="s">
        <v>1021</v>
      </c>
      <c r="C69" s="218"/>
    </row>
    <row r="70" spans="1:4" ht="13.5" customHeight="1">
      <c r="A70" s="11" t="s">
        <v>641</v>
      </c>
      <c r="C70" s="218"/>
      <c r="D70" s="216" t="s">
        <v>17</v>
      </c>
    </row>
    <row r="71" spans="1:4" ht="13.5" customHeight="1">
      <c r="A71" s="11"/>
      <c r="C71" s="218"/>
      <c r="D71" s="216" t="s">
        <v>18</v>
      </c>
    </row>
    <row r="72" ht="13.5" customHeight="1">
      <c r="A72" s="216" t="s">
        <v>1022</v>
      </c>
    </row>
    <row r="73" spans="1:4" ht="13.5" customHeight="1">
      <c r="A73" s="11" t="s">
        <v>642</v>
      </c>
      <c r="D73" s="216" t="s">
        <v>19</v>
      </c>
    </row>
    <row r="74" spans="1:4" ht="13.5" customHeight="1">
      <c r="A74" s="11"/>
      <c r="D74" s="216" t="s">
        <v>20</v>
      </c>
    </row>
    <row r="75" ht="13.5" customHeight="1">
      <c r="A75" s="216" t="s">
        <v>1023</v>
      </c>
    </row>
    <row r="76" spans="1:4" ht="13.5" customHeight="1">
      <c r="A76" s="11" t="s">
        <v>643</v>
      </c>
      <c r="D76" s="216" t="s">
        <v>21</v>
      </c>
    </row>
    <row r="77" spans="1:4" ht="13.5" customHeight="1">
      <c r="A77" s="11"/>
      <c r="D77" s="216" t="s">
        <v>22</v>
      </c>
    </row>
    <row r="78" spans="1:4" ht="13.5" customHeight="1">
      <c r="A78" s="11"/>
      <c r="D78" s="216" t="s">
        <v>23</v>
      </c>
    </row>
    <row r="79" spans="3:4" ht="13.5" customHeight="1">
      <c r="C79" s="219" t="s">
        <v>448</v>
      </c>
      <c r="D79" s="216" t="s">
        <v>24</v>
      </c>
    </row>
    <row r="80" spans="3:4" ht="13.5" customHeight="1">
      <c r="C80" s="219"/>
      <c r="D80" s="216" t="s">
        <v>25</v>
      </c>
    </row>
    <row r="81" ht="13.5" customHeight="1">
      <c r="A81" s="216" t="s">
        <v>1064</v>
      </c>
    </row>
    <row r="82" spans="1:4" ht="13.5" customHeight="1">
      <c r="A82" s="11" t="s">
        <v>644</v>
      </c>
      <c r="D82" s="216" t="s">
        <v>26</v>
      </c>
    </row>
    <row r="83" spans="1:4" ht="13.5" customHeight="1">
      <c r="A83" s="11"/>
      <c r="D83" s="216" t="s">
        <v>27</v>
      </c>
    </row>
    <row r="84" spans="1:4" ht="13.5" customHeight="1">
      <c r="A84" s="11"/>
      <c r="D84" s="216" t="s">
        <v>28</v>
      </c>
    </row>
    <row r="85" ht="13.5" customHeight="1">
      <c r="A85" s="216" t="s">
        <v>306</v>
      </c>
    </row>
    <row r="86" spans="1:4" ht="13.5" customHeight="1">
      <c r="A86" s="11" t="s">
        <v>645</v>
      </c>
      <c r="D86" s="216" t="s">
        <v>29</v>
      </c>
    </row>
    <row r="87" spans="1:4" ht="13.5" customHeight="1">
      <c r="A87" s="11"/>
      <c r="D87" s="216" t="s">
        <v>30</v>
      </c>
    </row>
    <row r="88" spans="3:4" ht="13.5" customHeight="1">
      <c r="C88" s="219" t="s">
        <v>448</v>
      </c>
      <c r="D88" s="216" t="s">
        <v>31</v>
      </c>
    </row>
    <row r="89" spans="3:4" ht="13.5" customHeight="1">
      <c r="C89" s="219"/>
      <c r="D89" s="216" t="s">
        <v>32</v>
      </c>
    </row>
    <row r="90" spans="3:4" ht="13.5" customHeight="1">
      <c r="C90" s="219" t="s">
        <v>463</v>
      </c>
      <c r="D90" s="216" t="s">
        <v>526</v>
      </c>
    </row>
    <row r="91" ht="13.5" customHeight="1">
      <c r="A91" s="216" t="s">
        <v>311</v>
      </c>
    </row>
    <row r="92" spans="1:4" ht="13.5" customHeight="1">
      <c r="A92" s="11" t="s">
        <v>647</v>
      </c>
      <c r="D92" s="216" t="s">
        <v>33</v>
      </c>
    </row>
    <row r="93" spans="1:4" ht="13.5" customHeight="1">
      <c r="A93" s="11"/>
      <c r="D93" s="216" t="s">
        <v>34</v>
      </c>
    </row>
    <row r="94" ht="13.5" customHeight="1">
      <c r="A94" s="216" t="s">
        <v>1024</v>
      </c>
    </row>
    <row r="95" spans="1:4" ht="13.5" customHeight="1">
      <c r="A95" s="11" t="s">
        <v>648</v>
      </c>
      <c r="D95" s="216" t="s">
        <v>519</v>
      </c>
    </row>
    <row r="96" ht="13.5" customHeight="1">
      <c r="A96" s="216" t="s">
        <v>1025</v>
      </c>
    </row>
    <row r="97" spans="1:4" ht="13.5" customHeight="1">
      <c r="A97" s="11" t="s">
        <v>650</v>
      </c>
      <c r="D97" s="216" t="s">
        <v>525</v>
      </c>
    </row>
    <row r="98" spans="1:4" ht="13.5" customHeight="1">
      <c r="A98" s="11"/>
      <c r="D98" s="216"/>
    </row>
    <row r="99" ht="13.5" customHeight="1">
      <c r="D99" s="216" t="s">
        <v>312</v>
      </c>
    </row>
    <row r="100" ht="13.5" customHeight="1">
      <c r="A100" s="216" t="s">
        <v>313</v>
      </c>
    </row>
    <row r="101" spans="1:4" ht="13.5" customHeight="1">
      <c r="A101" s="11" t="s">
        <v>631</v>
      </c>
      <c r="D101" s="216" t="s">
        <v>527</v>
      </c>
    </row>
    <row r="102" ht="13.5" customHeight="1">
      <c r="A102" s="216" t="s">
        <v>1026</v>
      </c>
    </row>
    <row r="103" spans="1:4" ht="13.5" customHeight="1">
      <c r="A103" s="11" t="s">
        <v>632</v>
      </c>
      <c r="D103" s="216" t="s">
        <v>35</v>
      </c>
    </row>
    <row r="104" spans="1:4" ht="13.5" customHeight="1">
      <c r="A104" s="11"/>
      <c r="D104" s="216" t="s">
        <v>36</v>
      </c>
    </row>
    <row r="105" spans="1:4" ht="13.5" customHeight="1">
      <c r="A105" s="11"/>
      <c r="D105" s="216" t="s">
        <v>37</v>
      </c>
    </row>
    <row r="106" ht="13.5" customHeight="1">
      <c r="A106" s="216" t="s">
        <v>1027</v>
      </c>
    </row>
    <row r="107" spans="1:4" ht="13.5" customHeight="1">
      <c r="A107" s="216" t="s">
        <v>461</v>
      </c>
      <c r="D107" s="216" t="s">
        <v>38</v>
      </c>
    </row>
    <row r="108" spans="1:4" ht="13.5" customHeight="1">
      <c r="A108" s="216"/>
      <c r="D108" s="216" t="s">
        <v>41</v>
      </c>
    </row>
    <row r="109" spans="1:4" ht="13.5" customHeight="1">
      <c r="A109" s="216"/>
      <c r="D109" s="216" t="s">
        <v>42</v>
      </c>
    </row>
    <row r="110" spans="3:4" ht="13.5" customHeight="1">
      <c r="C110" s="219" t="s">
        <v>448</v>
      </c>
      <c r="D110" s="216" t="s">
        <v>43</v>
      </c>
    </row>
    <row r="111" spans="3:4" ht="13.5" customHeight="1">
      <c r="C111" s="219"/>
      <c r="D111" s="216" t="s">
        <v>44</v>
      </c>
    </row>
    <row r="112" spans="3:4" ht="13.5" customHeight="1">
      <c r="C112" s="219" t="s">
        <v>463</v>
      </c>
      <c r="D112" s="216" t="s">
        <v>526</v>
      </c>
    </row>
    <row r="113" ht="13.5" customHeight="1">
      <c r="A113" s="216" t="s">
        <v>1028</v>
      </c>
    </row>
    <row r="114" spans="1:4" ht="13.5" customHeight="1">
      <c r="A114" s="216" t="s">
        <v>469</v>
      </c>
      <c r="D114" s="216" t="s">
        <v>45</v>
      </c>
    </row>
    <row r="115" spans="1:4" ht="13.5" customHeight="1">
      <c r="A115" s="216"/>
      <c r="D115" s="216" t="s">
        <v>46</v>
      </c>
    </row>
    <row r="116" spans="1:4" ht="13.5" customHeight="1">
      <c r="A116" s="216"/>
      <c r="D116" s="216" t="s">
        <v>42</v>
      </c>
    </row>
    <row r="117" spans="3:4" ht="13.5" customHeight="1">
      <c r="C117" s="219" t="s">
        <v>448</v>
      </c>
      <c r="D117" s="216" t="s">
        <v>47</v>
      </c>
    </row>
    <row r="118" spans="3:4" ht="13.5" customHeight="1">
      <c r="C118" s="219"/>
      <c r="D118" s="216" t="s">
        <v>44</v>
      </c>
    </row>
    <row r="119" spans="3:4" ht="13.5" customHeight="1">
      <c r="C119" s="219" t="s">
        <v>463</v>
      </c>
      <c r="D119" s="216" t="s">
        <v>526</v>
      </c>
    </row>
    <row r="120" ht="13.5" customHeight="1">
      <c r="A120" s="216" t="s">
        <v>1029</v>
      </c>
    </row>
    <row r="121" spans="1:4" ht="13.5" customHeight="1">
      <c r="A121" s="11" t="s">
        <v>636</v>
      </c>
      <c r="D121" s="216" t="s">
        <v>528</v>
      </c>
    </row>
    <row r="122" ht="13.5" customHeight="1">
      <c r="A122" s="216" t="s">
        <v>629</v>
      </c>
    </row>
    <row r="123" ht="13.5" customHeight="1">
      <c r="A123" s="216"/>
    </row>
    <row r="124" ht="13.5" customHeight="1">
      <c r="A124" s="216" t="s">
        <v>452</v>
      </c>
    </row>
    <row r="125" ht="13.5" customHeight="1">
      <c r="A125" s="216" t="s">
        <v>1018</v>
      </c>
    </row>
    <row r="126" spans="1:33" ht="13.5" customHeight="1">
      <c r="A126" s="366" t="s">
        <v>529</v>
      </c>
      <c r="B126" s="366"/>
      <c r="C126" s="366"/>
      <c r="D126" s="366"/>
      <c r="E126" s="366"/>
      <c r="F126" s="366"/>
      <c r="G126" s="366"/>
      <c r="H126" s="366" t="s">
        <v>530</v>
      </c>
      <c r="I126" s="366"/>
      <c r="J126" s="366"/>
      <c r="K126" s="366"/>
      <c r="L126" s="366"/>
      <c r="M126" s="366"/>
      <c r="N126" s="366"/>
      <c r="O126" s="366"/>
      <c r="P126" s="366"/>
      <c r="Q126" s="366"/>
      <c r="R126" s="366"/>
      <c r="S126" s="366"/>
      <c r="T126" s="366"/>
      <c r="U126" s="366" t="s">
        <v>531</v>
      </c>
      <c r="V126" s="366"/>
      <c r="W126" s="366"/>
      <c r="X126" s="366"/>
      <c r="Y126" s="366"/>
      <c r="Z126" s="366"/>
      <c r="AA126" s="366"/>
      <c r="AB126" s="366"/>
      <c r="AC126" s="366"/>
      <c r="AD126" s="366"/>
      <c r="AE126" s="366"/>
      <c r="AF126" s="366"/>
      <c r="AG126" s="366"/>
    </row>
    <row r="127" spans="1:33" ht="13.5" customHeight="1">
      <c r="A127" s="366"/>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row>
    <row r="128" spans="1:33" ht="13.5" customHeight="1">
      <c r="A128" s="220"/>
      <c r="B128" s="221"/>
      <c r="C128" s="221"/>
      <c r="D128" s="221"/>
      <c r="E128" s="221"/>
      <c r="F128" s="221"/>
      <c r="G128" s="222"/>
      <c r="H128" s="234"/>
      <c r="I128" s="221"/>
      <c r="J128" s="221"/>
      <c r="K128" s="221"/>
      <c r="L128" s="221"/>
      <c r="M128" s="221"/>
      <c r="N128" s="221"/>
      <c r="O128" s="221"/>
      <c r="P128" s="221"/>
      <c r="Q128" s="221"/>
      <c r="R128" s="221"/>
      <c r="S128" s="221"/>
      <c r="T128" s="222"/>
      <c r="U128" s="234"/>
      <c r="V128" s="221"/>
      <c r="W128" s="221"/>
      <c r="X128" s="221"/>
      <c r="Y128" s="221"/>
      <c r="Z128" s="221"/>
      <c r="AA128" s="221"/>
      <c r="AB128" s="221"/>
      <c r="AC128" s="221"/>
      <c r="AD128" s="221"/>
      <c r="AE128" s="221"/>
      <c r="AF128" s="221"/>
      <c r="AG128" s="222"/>
    </row>
    <row r="129" spans="1:33" ht="13.5" customHeight="1">
      <c r="A129" s="236" t="s">
        <v>676</v>
      </c>
      <c r="B129" s="228" t="s">
        <v>346</v>
      </c>
      <c r="C129" s="36"/>
      <c r="D129" s="36"/>
      <c r="E129" s="36"/>
      <c r="F129" s="36"/>
      <c r="G129" s="224"/>
      <c r="H129" s="223" t="s">
        <v>532</v>
      </c>
      <c r="I129" s="228" t="s">
        <v>533</v>
      </c>
      <c r="J129" s="36"/>
      <c r="K129" s="36"/>
      <c r="L129" s="36"/>
      <c r="M129" s="36"/>
      <c r="N129" s="36"/>
      <c r="O129" s="36"/>
      <c r="P129" s="36"/>
      <c r="Q129" s="36"/>
      <c r="R129" s="36"/>
      <c r="S129" s="36"/>
      <c r="T129" s="224"/>
      <c r="U129" s="223" t="s">
        <v>534</v>
      </c>
      <c r="V129" s="36"/>
      <c r="W129" s="36"/>
      <c r="X129" s="36"/>
      <c r="Y129" s="36"/>
      <c r="Z129" s="36"/>
      <c r="AA129" s="36"/>
      <c r="AB129" s="36"/>
      <c r="AC129" s="36"/>
      <c r="AD129" s="36"/>
      <c r="AE129" s="36"/>
      <c r="AF129" s="36"/>
      <c r="AG129" s="224"/>
    </row>
    <row r="130" spans="1:33" ht="13.5" customHeight="1">
      <c r="A130" s="223"/>
      <c r="B130" s="228" t="s">
        <v>347</v>
      </c>
      <c r="C130" s="36"/>
      <c r="D130" s="36"/>
      <c r="E130" s="36"/>
      <c r="F130" s="36"/>
      <c r="G130" s="224"/>
      <c r="H130" s="229"/>
      <c r="I130" s="36"/>
      <c r="J130" s="36"/>
      <c r="K130" s="36"/>
      <c r="L130" s="36"/>
      <c r="M130" s="36"/>
      <c r="N130" s="36"/>
      <c r="O130" s="36"/>
      <c r="P130" s="36"/>
      <c r="Q130" s="36"/>
      <c r="R130" s="36"/>
      <c r="S130" s="36"/>
      <c r="T130" s="224"/>
      <c r="U130" s="223" t="s">
        <v>535</v>
      </c>
      <c r="V130" s="36"/>
      <c r="W130" s="36"/>
      <c r="X130" s="36"/>
      <c r="Y130" s="36"/>
      <c r="Z130" s="36"/>
      <c r="AA130" s="36"/>
      <c r="AB130" s="36"/>
      <c r="AC130" s="36"/>
      <c r="AD130" s="36"/>
      <c r="AE130" s="36"/>
      <c r="AF130" s="36"/>
      <c r="AG130" s="224"/>
    </row>
    <row r="131" spans="1:33" ht="13.5" customHeight="1">
      <c r="A131" s="223"/>
      <c r="B131" s="228" t="s">
        <v>348</v>
      </c>
      <c r="C131" s="36"/>
      <c r="D131" s="36"/>
      <c r="E131" s="36"/>
      <c r="F131" s="36"/>
      <c r="G131" s="224"/>
      <c r="H131" s="230"/>
      <c r="I131" s="226"/>
      <c r="J131" s="226"/>
      <c r="K131" s="226"/>
      <c r="L131" s="226"/>
      <c r="M131" s="226"/>
      <c r="N131" s="226"/>
      <c r="O131" s="226"/>
      <c r="P131" s="226"/>
      <c r="Q131" s="226"/>
      <c r="R131" s="226"/>
      <c r="S131" s="226"/>
      <c r="T131" s="227"/>
      <c r="U131" s="230"/>
      <c r="V131" s="226"/>
      <c r="W131" s="226"/>
      <c r="X131" s="226"/>
      <c r="Y131" s="226"/>
      <c r="Z131" s="226"/>
      <c r="AA131" s="226"/>
      <c r="AB131" s="226"/>
      <c r="AC131" s="226"/>
      <c r="AD131" s="226"/>
      <c r="AE131" s="226"/>
      <c r="AF131" s="226"/>
      <c r="AG131" s="227"/>
    </row>
    <row r="132" spans="1:33" ht="13.5" customHeight="1">
      <c r="A132" s="223"/>
      <c r="B132" s="228"/>
      <c r="C132" s="36"/>
      <c r="D132" s="36"/>
      <c r="E132" s="36"/>
      <c r="F132" s="36"/>
      <c r="G132" s="224"/>
      <c r="H132" s="234"/>
      <c r="I132" s="221"/>
      <c r="J132" s="221"/>
      <c r="K132" s="221"/>
      <c r="L132" s="221"/>
      <c r="M132" s="221"/>
      <c r="N132" s="221"/>
      <c r="O132" s="221"/>
      <c r="P132" s="221"/>
      <c r="Q132" s="221"/>
      <c r="R132" s="221"/>
      <c r="S132" s="221"/>
      <c r="T132" s="222"/>
      <c r="U132" s="234"/>
      <c r="V132" s="221"/>
      <c r="W132" s="221"/>
      <c r="X132" s="221"/>
      <c r="Y132" s="221"/>
      <c r="Z132" s="221"/>
      <c r="AA132" s="221"/>
      <c r="AB132" s="221"/>
      <c r="AC132" s="221"/>
      <c r="AD132" s="221"/>
      <c r="AE132" s="221"/>
      <c r="AF132" s="221"/>
      <c r="AG132" s="222"/>
    </row>
    <row r="133" spans="1:33" ht="13.5" customHeight="1">
      <c r="A133" s="223"/>
      <c r="B133" s="228"/>
      <c r="C133" s="36"/>
      <c r="D133" s="36"/>
      <c r="E133" s="36"/>
      <c r="F133" s="36"/>
      <c r="G133" s="224"/>
      <c r="H133" s="228" t="s">
        <v>341</v>
      </c>
      <c r="I133" s="228" t="s">
        <v>344</v>
      </c>
      <c r="J133" s="36"/>
      <c r="K133" s="36"/>
      <c r="L133" s="36"/>
      <c r="M133" s="36"/>
      <c r="N133" s="36"/>
      <c r="O133" s="36"/>
      <c r="P133" s="36"/>
      <c r="Q133" s="36"/>
      <c r="R133" s="36"/>
      <c r="S133" s="36"/>
      <c r="T133" s="224"/>
      <c r="U133" s="223" t="s">
        <v>534</v>
      </c>
      <c r="V133" s="36"/>
      <c r="W133" s="36"/>
      <c r="X133" s="36"/>
      <c r="Y133" s="36"/>
      <c r="Z133" s="36"/>
      <c r="AA133" s="36"/>
      <c r="AB133" s="36"/>
      <c r="AC133" s="36"/>
      <c r="AD133" s="36"/>
      <c r="AE133" s="36"/>
      <c r="AF133" s="36"/>
      <c r="AG133" s="224"/>
    </row>
    <row r="134" spans="1:33" ht="13.5" customHeight="1">
      <c r="A134" s="223"/>
      <c r="B134" s="228"/>
      <c r="C134" s="36"/>
      <c r="D134" s="36"/>
      <c r="E134" s="36"/>
      <c r="F134" s="36"/>
      <c r="G134" s="224"/>
      <c r="H134" s="36"/>
      <c r="I134" s="228"/>
      <c r="J134" s="36"/>
      <c r="K134" s="36"/>
      <c r="L134" s="36"/>
      <c r="M134" s="36"/>
      <c r="N134" s="36"/>
      <c r="O134" s="36"/>
      <c r="P134" s="36"/>
      <c r="Q134" s="36"/>
      <c r="R134" s="36"/>
      <c r="S134" s="36"/>
      <c r="T134" s="224"/>
      <c r="U134" s="223" t="s">
        <v>342</v>
      </c>
      <c r="V134" s="36"/>
      <c r="W134" s="36"/>
      <c r="X134" s="36"/>
      <c r="Y134" s="36"/>
      <c r="Z134" s="36"/>
      <c r="AA134" s="36"/>
      <c r="AB134" s="36"/>
      <c r="AC134" s="36"/>
      <c r="AD134" s="36"/>
      <c r="AE134" s="36"/>
      <c r="AF134" s="36"/>
      <c r="AG134" s="224"/>
    </row>
    <row r="135" spans="1:33" ht="13.5" customHeight="1">
      <c r="A135" s="225"/>
      <c r="B135" s="232"/>
      <c r="C135" s="226"/>
      <c r="D135" s="226"/>
      <c r="E135" s="226"/>
      <c r="F135" s="226"/>
      <c r="G135" s="227"/>
      <c r="H135" s="226"/>
      <c r="I135" s="232"/>
      <c r="J135" s="226"/>
      <c r="K135" s="226"/>
      <c r="L135" s="226"/>
      <c r="M135" s="226"/>
      <c r="N135" s="226"/>
      <c r="O135" s="226"/>
      <c r="P135" s="226"/>
      <c r="Q135" s="226"/>
      <c r="R135" s="226"/>
      <c r="S135" s="226"/>
      <c r="T135" s="227"/>
      <c r="U135" s="230"/>
      <c r="V135" s="226"/>
      <c r="W135" s="226"/>
      <c r="X135" s="226"/>
      <c r="Y135" s="226"/>
      <c r="Z135" s="226"/>
      <c r="AA135" s="226"/>
      <c r="AB135" s="226"/>
      <c r="AC135" s="226"/>
      <c r="AD135" s="226"/>
      <c r="AE135" s="226"/>
      <c r="AF135" s="226"/>
      <c r="AG135" s="227"/>
    </row>
    <row r="136" spans="1:33" ht="13.5" customHeight="1">
      <c r="A136" s="220"/>
      <c r="B136" s="231"/>
      <c r="C136" s="221"/>
      <c r="D136" s="221"/>
      <c r="E136" s="221"/>
      <c r="F136" s="221"/>
      <c r="G136" s="222"/>
      <c r="H136" s="234"/>
      <c r="I136" s="231"/>
      <c r="J136" s="221"/>
      <c r="K136" s="221"/>
      <c r="L136" s="221"/>
      <c r="M136" s="221"/>
      <c r="N136" s="221"/>
      <c r="O136" s="221"/>
      <c r="P136" s="221"/>
      <c r="Q136" s="221"/>
      <c r="R136" s="221"/>
      <c r="S136" s="221"/>
      <c r="T136" s="222"/>
      <c r="U136" s="234"/>
      <c r="V136" s="221"/>
      <c r="W136" s="221"/>
      <c r="X136" s="221"/>
      <c r="Y136" s="221"/>
      <c r="Z136" s="221"/>
      <c r="AA136" s="221"/>
      <c r="AB136" s="221"/>
      <c r="AC136" s="221"/>
      <c r="AD136" s="221"/>
      <c r="AE136" s="221"/>
      <c r="AF136" s="221"/>
      <c r="AG136" s="222"/>
    </row>
    <row r="137" spans="1:33" ht="13.5" customHeight="1">
      <c r="A137" s="236" t="s">
        <v>345</v>
      </c>
      <c r="B137" s="228" t="s">
        <v>346</v>
      </c>
      <c r="C137" s="36"/>
      <c r="D137" s="36"/>
      <c r="E137" s="36"/>
      <c r="F137" s="36"/>
      <c r="G137" s="224"/>
      <c r="H137" s="235" t="s">
        <v>354</v>
      </c>
      <c r="I137" s="36"/>
      <c r="J137" s="36"/>
      <c r="K137" s="36"/>
      <c r="L137" s="36"/>
      <c r="M137" s="36"/>
      <c r="N137" s="36"/>
      <c r="O137" s="36"/>
      <c r="P137" s="36"/>
      <c r="Q137" s="36"/>
      <c r="R137" s="36"/>
      <c r="S137" s="36"/>
      <c r="T137" s="224"/>
      <c r="U137" s="235" t="s">
        <v>364</v>
      </c>
      <c r="V137" s="36"/>
      <c r="W137" s="36"/>
      <c r="X137" s="36"/>
      <c r="Y137" s="36"/>
      <c r="Z137" s="36"/>
      <c r="AA137" s="36"/>
      <c r="AB137" s="36"/>
      <c r="AC137" s="36"/>
      <c r="AD137" s="36"/>
      <c r="AE137" s="36"/>
      <c r="AF137" s="36"/>
      <c r="AG137" s="224"/>
    </row>
    <row r="138" spans="1:33" ht="13.5" customHeight="1">
      <c r="A138" s="223"/>
      <c r="B138" s="228" t="s">
        <v>349</v>
      </c>
      <c r="C138" s="36"/>
      <c r="D138" s="36"/>
      <c r="E138" s="36"/>
      <c r="F138" s="36"/>
      <c r="G138" s="224"/>
      <c r="H138" s="223" t="s">
        <v>355</v>
      </c>
      <c r="I138" s="36"/>
      <c r="J138" s="36"/>
      <c r="K138" s="36"/>
      <c r="L138" s="36"/>
      <c r="M138" s="36"/>
      <c r="N138" s="36"/>
      <c r="O138" s="36"/>
      <c r="P138" s="36"/>
      <c r="Q138" s="36"/>
      <c r="R138" s="36"/>
      <c r="S138" s="36"/>
      <c r="T138" s="224"/>
      <c r="U138" s="223" t="s">
        <v>365</v>
      </c>
      <c r="V138" s="36"/>
      <c r="W138" s="36"/>
      <c r="X138" s="36"/>
      <c r="Y138" s="36"/>
      <c r="Z138" s="36"/>
      <c r="AA138" s="36"/>
      <c r="AB138" s="36"/>
      <c r="AC138" s="36"/>
      <c r="AD138" s="36"/>
      <c r="AE138" s="36"/>
      <c r="AF138" s="36"/>
      <c r="AG138" s="224"/>
    </row>
    <row r="139" spans="1:33" ht="13.5" customHeight="1">
      <c r="A139" s="223"/>
      <c r="B139" s="228" t="s">
        <v>350</v>
      </c>
      <c r="C139" s="36"/>
      <c r="D139" s="36"/>
      <c r="E139" s="36"/>
      <c r="F139" s="36"/>
      <c r="G139" s="224"/>
      <c r="H139" s="223" t="s">
        <v>356</v>
      </c>
      <c r="I139" s="36"/>
      <c r="J139" s="36"/>
      <c r="K139" s="36"/>
      <c r="L139" s="36"/>
      <c r="M139" s="36"/>
      <c r="N139" s="36"/>
      <c r="O139" s="36"/>
      <c r="P139" s="36"/>
      <c r="Q139" s="36"/>
      <c r="R139" s="36"/>
      <c r="S139" s="36"/>
      <c r="T139" s="224"/>
      <c r="U139" s="223" t="s">
        <v>366</v>
      </c>
      <c r="V139" s="36"/>
      <c r="W139" s="36"/>
      <c r="X139" s="36"/>
      <c r="Y139" s="36"/>
      <c r="Z139" s="36"/>
      <c r="AA139" s="36"/>
      <c r="AB139" s="36"/>
      <c r="AC139" s="36"/>
      <c r="AD139" s="36"/>
      <c r="AE139" s="36"/>
      <c r="AF139" s="36"/>
      <c r="AG139" s="224"/>
    </row>
    <row r="140" spans="1:33" ht="13.5" customHeight="1">
      <c r="A140" s="223"/>
      <c r="B140" s="228" t="s">
        <v>351</v>
      </c>
      <c r="C140" s="36"/>
      <c r="D140" s="36"/>
      <c r="E140" s="36"/>
      <c r="F140" s="36"/>
      <c r="G140" s="224"/>
      <c r="H140" s="223" t="s">
        <v>357</v>
      </c>
      <c r="I140" s="36"/>
      <c r="J140" s="36"/>
      <c r="K140" s="36"/>
      <c r="L140" s="36"/>
      <c r="M140" s="36"/>
      <c r="N140" s="36"/>
      <c r="O140" s="36"/>
      <c r="P140" s="36"/>
      <c r="Q140" s="36"/>
      <c r="R140" s="36"/>
      <c r="S140" s="36"/>
      <c r="T140" s="224"/>
      <c r="U140" s="223" t="s">
        <v>367</v>
      </c>
      <c r="V140" s="36"/>
      <c r="W140" s="36"/>
      <c r="X140" s="36"/>
      <c r="Y140" s="36"/>
      <c r="Z140" s="36"/>
      <c r="AA140" s="36"/>
      <c r="AB140" s="36"/>
      <c r="AC140" s="36"/>
      <c r="AD140" s="36"/>
      <c r="AE140" s="36"/>
      <c r="AF140" s="36"/>
      <c r="AG140" s="224"/>
    </row>
    <row r="141" spans="1:33" ht="13.5" customHeight="1">
      <c r="A141" s="229"/>
      <c r="B141" s="228" t="s">
        <v>352</v>
      </c>
      <c r="C141" s="36"/>
      <c r="D141" s="36"/>
      <c r="E141" s="36"/>
      <c r="F141" s="36"/>
      <c r="G141" s="224"/>
      <c r="H141" s="223" t="s">
        <v>358</v>
      </c>
      <c r="I141" s="36"/>
      <c r="J141" s="36"/>
      <c r="K141" s="36"/>
      <c r="L141" s="36"/>
      <c r="M141" s="36"/>
      <c r="N141" s="36"/>
      <c r="O141" s="36"/>
      <c r="P141" s="36"/>
      <c r="Q141" s="36"/>
      <c r="R141" s="36"/>
      <c r="S141" s="36"/>
      <c r="T141" s="224"/>
      <c r="U141" s="223" t="s">
        <v>368</v>
      </c>
      <c r="V141" s="36"/>
      <c r="W141" s="36"/>
      <c r="X141" s="36"/>
      <c r="Y141" s="36"/>
      <c r="Z141" s="36"/>
      <c r="AA141" s="36"/>
      <c r="AB141" s="36"/>
      <c r="AC141" s="36"/>
      <c r="AD141" s="36"/>
      <c r="AE141" s="36"/>
      <c r="AF141" s="36"/>
      <c r="AG141" s="224"/>
    </row>
    <row r="142" spans="1:33" ht="13.5" customHeight="1">
      <c r="A142" s="229"/>
      <c r="B142" s="228"/>
      <c r="C142" s="36"/>
      <c r="D142" s="36"/>
      <c r="E142" s="36"/>
      <c r="F142" s="36"/>
      <c r="G142" s="224"/>
      <c r="H142" s="223" t="s">
        <v>359</v>
      </c>
      <c r="I142" s="36"/>
      <c r="J142" s="36"/>
      <c r="K142" s="36"/>
      <c r="L142" s="36"/>
      <c r="M142" s="36"/>
      <c r="N142" s="36"/>
      <c r="O142" s="36"/>
      <c r="P142" s="36"/>
      <c r="Q142" s="36"/>
      <c r="R142" s="36"/>
      <c r="S142" s="36"/>
      <c r="T142" s="224"/>
      <c r="U142" s="223" t="s">
        <v>369</v>
      </c>
      <c r="V142" s="36"/>
      <c r="W142" s="36"/>
      <c r="X142" s="36"/>
      <c r="Y142" s="36"/>
      <c r="Z142" s="36"/>
      <c r="AA142" s="36"/>
      <c r="AB142" s="36"/>
      <c r="AC142" s="36"/>
      <c r="AD142" s="36"/>
      <c r="AE142" s="36"/>
      <c r="AF142" s="36"/>
      <c r="AG142" s="224"/>
    </row>
    <row r="143" spans="1:33" ht="13.5" customHeight="1">
      <c r="A143" s="229"/>
      <c r="B143" s="228"/>
      <c r="C143" s="36"/>
      <c r="D143" s="36"/>
      <c r="E143" s="36"/>
      <c r="F143" s="36"/>
      <c r="G143" s="224"/>
      <c r="H143" s="223" t="s">
        <v>360</v>
      </c>
      <c r="I143" s="36"/>
      <c r="J143" s="36"/>
      <c r="K143" s="36"/>
      <c r="L143" s="36"/>
      <c r="M143" s="36"/>
      <c r="N143" s="36"/>
      <c r="O143" s="36"/>
      <c r="P143" s="36"/>
      <c r="Q143" s="36"/>
      <c r="R143" s="36"/>
      <c r="S143" s="36"/>
      <c r="T143" s="224"/>
      <c r="U143" s="223" t="s">
        <v>370</v>
      </c>
      <c r="V143" s="36"/>
      <c r="W143" s="36"/>
      <c r="X143" s="36"/>
      <c r="Y143" s="36"/>
      <c r="Z143" s="36"/>
      <c r="AA143" s="36"/>
      <c r="AB143" s="36"/>
      <c r="AC143" s="36"/>
      <c r="AD143" s="36"/>
      <c r="AE143" s="36"/>
      <c r="AF143" s="36"/>
      <c r="AG143" s="224"/>
    </row>
    <row r="144" spans="1:33" ht="13.5" customHeight="1">
      <c r="A144" s="229"/>
      <c r="B144" s="228"/>
      <c r="C144" s="36"/>
      <c r="D144" s="36"/>
      <c r="E144" s="36"/>
      <c r="F144" s="36"/>
      <c r="G144" s="224"/>
      <c r="H144" s="223" t="s">
        <v>361</v>
      </c>
      <c r="I144" s="36"/>
      <c r="J144" s="36"/>
      <c r="K144" s="36"/>
      <c r="L144" s="36"/>
      <c r="M144" s="36"/>
      <c r="N144" s="36"/>
      <c r="O144" s="36"/>
      <c r="P144" s="36"/>
      <c r="Q144" s="36"/>
      <c r="R144" s="36"/>
      <c r="S144" s="36"/>
      <c r="T144" s="224"/>
      <c r="U144" s="223" t="s">
        <v>371</v>
      </c>
      <c r="V144" s="36"/>
      <c r="W144" s="36"/>
      <c r="X144" s="36"/>
      <c r="Y144" s="36"/>
      <c r="Z144" s="36"/>
      <c r="AA144" s="36"/>
      <c r="AB144" s="36"/>
      <c r="AC144" s="36"/>
      <c r="AD144" s="36"/>
      <c r="AE144" s="36"/>
      <c r="AF144" s="36"/>
      <c r="AG144" s="224"/>
    </row>
    <row r="145" spans="1:33" ht="13.5" customHeight="1">
      <c r="A145" s="229"/>
      <c r="B145" s="228"/>
      <c r="C145" s="36"/>
      <c r="D145" s="36"/>
      <c r="E145" s="36"/>
      <c r="F145" s="36"/>
      <c r="G145" s="224"/>
      <c r="H145" s="223" t="s">
        <v>362</v>
      </c>
      <c r="I145" s="36"/>
      <c r="J145" s="36"/>
      <c r="K145" s="36"/>
      <c r="L145" s="36"/>
      <c r="M145" s="36"/>
      <c r="N145" s="36"/>
      <c r="O145" s="36"/>
      <c r="P145" s="36"/>
      <c r="Q145" s="36"/>
      <c r="R145" s="36"/>
      <c r="S145" s="36"/>
      <c r="T145" s="224"/>
      <c r="U145" s="223" t="s">
        <v>372</v>
      </c>
      <c r="V145" s="36"/>
      <c r="W145" s="36"/>
      <c r="X145" s="36"/>
      <c r="Y145" s="36"/>
      <c r="Z145" s="36"/>
      <c r="AA145" s="36"/>
      <c r="AB145" s="36"/>
      <c r="AC145" s="36"/>
      <c r="AD145" s="36"/>
      <c r="AE145" s="36"/>
      <c r="AF145" s="36"/>
      <c r="AG145" s="224"/>
    </row>
    <row r="146" spans="1:33" ht="13.5" customHeight="1">
      <c r="A146" s="229"/>
      <c r="B146" s="228"/>
      <c r="C146" s="36"/>
      <c r="D146" s="36"/>
      <c r="E146" s="36"/>
      <c r="F146" s="36"/>
      <c r="G146" s="224"/>
      <c r="H146" s="223" t="s">
        <v>363</v>
      </c>
      <c r="I146" s="36"/>
      <c r="J146" s="36"/>
      <c r="K146" s="36"/>
      <c r="L146" s="36"/>
      <c r="M146" s="36"/>
      <c r="N146" s="36"/>
      <c r="O146" s="36"/>
      <c r="P146" s="36"/>
      <c r="Q146" s="36"/>
      <c r="R146" s="36"/>
      <c r="S146" s="36"/>
      <c r="T146" s="224"/>
      <c r="U146" s="223" t="s">
        <v>373</v>
      </c>
      <c r="V146" s="36"/>
      <c r="W146" s="36"/>
      <c r="X146" s="36"/>
      <c r="Y146" s="36"/>
      <c r="Z146" s="36"/>
      <c r="AA146" s="36"/>
      <c r="AB146" s="36"/>
      <c r="AC146" s="36"/>
      <c r="AD146" s="36"/>
      <c r="AE146" s="36"/>
      <c r="AF146" s="36"/>
      <c r="AG146" s="224"/>
    </row>
    <row r="147" spans="1:33" ht="13.5" customHeight="1">
      <c r="A147" s="230"/>
      <c r="B147" s="232"/>
      <c r="C147" s="226"/>
      <c r="D147" s="226"/>
      <c r="E147" s="226"/>
      <c r="F147" s="226"/>
      <c r="G147" s="227"/>
      <c r="H147" s="225"/>
      <c r="I147" s="226"/>
      <c r="J147" s="226"/>
      <c r="K147" s="226"/>
      <c r="L147" s="226"/>
      <c r="M147" s="226"/>
      <c r="N147" s="226"/>
      <c r="O147" s="226"/>
      <c r="P147" s="226"/>
      <c r="Q147" s="226"/>
      <c r="R147" s="226"/>
      <c r="S147" s="226"/>
      <c r="T147" s="227"/>
      <c r="U147" s="230"/>
      <c r="V147" s="226"/>
      <c r="W147" s="226"/>
      <c r="X147" s="226"/>
      <c r="Y147" s="226"/>
      <c r="Z147" s="226"/>
      <c r="AA147" s="226"/>
      <c r="AB147" s="226"/>
      <c r="AC147" s="226"/>
      <c r="AD147" s="226"/>
      <c r="AE147" s="226"/>
      <c r="AF147" s="226"/>
      <c r="AG147" s="227"/>
    </row>
    <row r="148" spans="1:33" ht="13.5" customHeight="1">
      <c r="A148" s="234"/>
      <c r="B148" s="231"/>
      <c r="C148" s="221"/>
      <c r="D148" s="221"/>
      <c r="E148" s="221"/>
      <c r="F148" s="221"/>
      <c r="G148" s="222"/>
      <c r="H148" s="234"/>
      <c r="I148" s="221"/>
      <c r="J148" s="221"/>
      <c r="K148" s="221"/>
      <c r="L148" s="221"/>
      <c r="M148" s="221"/>
      <c r="N148" s="221"/>
      <c r="O148" s="221"/>
      <c r="P148" s="221"/>
      <c r="Q148" s="221"/>
      <c r="R148" s="221"/>
      <c r="S148" s="221"/>
      <c r="T148" s="222"/>
      <c r="U148" s="234"/>
      <c r="V148" s="221"/>
      <c r="W148" s="221"/>
      <c r="X148" s="221"/>
      <c r="Y148" s="221"/>
      <c r="Z148" s="221"/>
      <c r="AA148" s="221"/>
      <c r="AB148" s="221"/>
      <c r="AC148" s="221"/>
      <c r="AD148" s="221"/>
      <c r="AE148" s="221"/>
      <c r="AF148" s="221"/>
      <c r="AG148" s="222"/>
    </row>
    <row r="149" spans="1:33" ht="13.5" customHeight="1">
      <c r="A149" s="236" t="s">
        <v>374</v>
      </c>
      <c r="B149" s="228" t="s">
        <v>346</v>
      </c>
      <c r="C149" s="36"/>
      <c r="D149" s="36"/>
      <c r="E149" s="36"/>
      <c r="F149" s="36"/>
      <c r="G149" s="224"/>
      <c r="H149" s="223" t="s">
        <v>532</v>
      </c>
      <c r="I149" s="228" t="s">
        <v>376</v>
      </c>
      <c r="J149" s="36"/>
      <c r="K149" s="36"/>
      <c r="L149" s="36"/>
      <c r="M149" s="36"/>
      <c r="N149" s="36"/>
      <c r="O149" s="36"/>
      <c r="P149" s="36"/>
      <c r="Q149" s="36"/>
      <c r="R149" s="36"/>
      <c r="S149" s="36"/>
      <c r="T149" s="224"/>
      <c r="U149" s="223" t="s">
        <v>378</v>
      </c>
      <c r="V149" s="36"/>
      <c r="W149" s="36"/>
      <c r="X149" s="36"/>
      <c r="Y149" s="36"/>
      <c r="Z149" s="36"/>
      <c r="AA149" s="36"/>
      <c r="AB149" s="36"/>
      <c r="AC149" s="36"/>
      <c r="AD149" s="36"/>
      <c r="AE149" s="36"/>
      <c r="AF149" s="36"/>
      <c r="AG149" s="224"/>
    </row>
    <row r="150" spans="1:33" ht="13.5" customHeight="1">
      <c r="A150" s="229"/>
      <c r="B150" s="228" t="s">
        <v>375</v>
      </c>
      <c r="C150" s="36"/>
      <c r="D150" s="36"/>
      <c r="E150" s="36"/>
      <c r="F150" s="36"/>
      <c r="G150" s="224"/>
      <c r="H150" s="229"/>
      <c r="I150" s="228" t="s">
        <v>377</v>
      </c>
      <c r="J150" s="36"/>
      <c r="K150" s="36"/>
      <c r="L150" s="36"/>
      <c r="M150" s="36"/>
      <c r="N150" s="36"/>
      <c r="O150" s="36"/>
      <c r="P150" s="36"/>
      <c r="Q150" s="36"/>
      <c r="R150" s="36"/>
      <c r="S150" s="36"/>
      <c r="T150" s="224"/>
      <c r="U150" s="223" t="s">
        <v>379</v>
      </c>
      <c r="V150" s="36"/>
      <c r="W150" s="36"/>
      <c r="X150" s="36"/>
      <c r="Y150" s="36"/>
      <c r="Z150" s="36"/>
      <c r="AA150" s="36"/>
      <c r="AB150" s="36"/>
      <c r="AC150" s="36"/>
      <c r="AD150" s="36"/>
      <c r="AE150" s="36"/>
      <c r="AF150" s="36"/>
      <c r="AG150" s="224"/>
    </row>
    <row r="151" spans="1:33" ht="13.5" customHeight="1">
      <c r="A151" s="229"/>
      <c r="B151" s="228" t="s">
        <v>348</v>
      </c>
      <c r="C151" s="36"/>
      <c r="D151" s="36"/>
      <c r="E151" s="36"/>
      <c r="F151" s="36"/>
      <c r="G151" s="224"/>
      <c r="H151" s="230"/>
      <c r="I151" s="232"/>
      <c r="J151" s="226"/>
      <c r="K151" s="226"/>
      <c r="L151" s="226"/>
      <c r="M151" s="226"/>
      <c r="N151" s="226"/>
      <c r="O151" s="226"/>
      <c r="P151" s="226"/>
      <c r="Q151" s="226"/>
      <c r="R151" s="226"/>
      <c r="S151" s="226"/>
      <c r="T151" s="227"/>
      <c r="U151" s="225"/>
      <c r="V151" s="226"/>
      <c r="W151" s="226"/>
      <c r="X151" s="226"/>
      <c r="Y151" s="226"/>
      <c r="Z151" s="226"/>
      <c r="AA151" s="226"/>
      <c r="AB151" s="226"/>
      <c r="AC151" s="226"/>
      <c r="AD151" s="226"/>
      <c r="AE151" s="226"/>
      <c r="AF151" s="226"/>
      <c r="AG151" s="227"/>
    </row>
    <row r="152" spans="1:33" ht="13.5" customHeight="1">
      <c r="A152" s="229"/>
      <c r="B152" s="228"/>
      <c r="C152" s="36"/>
      <c r="D152" s="36"/>
      <c r="E152" s="36"/>
      <c r="F152" s="36"/>
      <c r="G152" s="224"/>
      <c r="H152" s="234"/>
      <c r="I152" s="231"/>
      <c r="J152" s="221"/>
      <c r="K152" s="221"/>
      <c r="L152" s="221"/>
      <c r="M152" s="221"/>
      <c r="N152" s="221"/>
      <c r="O152" s="221"/>
      <c r="P152" s="221"/>
      <c r="Q152" s="221"/>
      <c r="R152" s="221"/>
      <c r="S152" s="221"/>
      <c r="T152" s="222"/>
      <c r="U152" s="220"/>
      <c r="V152" s="221"/>
      <c r="W152" s="221"/>
      <c r="X152" s="221"/>
      <c r="Y152" s="221"/>
      <c r="Z152" s="221"/>
      <c r="AA152" s="221"/>
      <c r="AB152" s="221"/>
      <c r="AC152" s="221"/>
      <c r="AD152" s="221"/>
      <c r="AE152" s="221"/>
      <c r="AF152" s="221"/>
      <c r="AG152" s="222"/>
    </row>
    <row r="153" spans="1:33" ht="13.5" customHeight="1">
      <c r="A153" s="229"/>
      <c r="B153" s="228"/>
      <c r="C153" s="36"/>
      <c r="D153" s="36"/>
      <c r="E153" s="36"/>
      <c r="F153" s="36"/>
      <c r="G153" s="224"/>
      <c r="H153" s="223" t="s">
        <v>341</v>
      </c>
      <c r="I153" s="228" t="s">
        <v>380</v>
      </c>
      <c r="J153" s="36"/>
      <c r="K153" s="36"/>
      <c r="L153" s="36"/>
      <c r="M153" s="36"/>
      <c r="N153" s="36"/>
      <c r="O153" s="36"/>
      <c r="P153" s="36"/>
      <c r="Q153" s="36"/>
      <c r="R153" s="36"/>
      <c r="S153" s="36"/>
      <c r="T153" s="224"/>
      <c r="U153" s="223" t="s">
        <v>382</v>
      </c>
      <c r="V153" s="36"/>
      <c r="W153" s="36"/>
      <c r="X153" s="36"/>
      <c r="Y153" s="36"/>
      <c r="Z153" s="36"/>
      <c r="AA153" s="36"/>
      <c r="AB153" s="36"/>
      <c r="AC153" s="36"/>
      <c r="AD153" s="36"/>
      <c r="AE153" s="36"/>
      <c r="AF153" s="36"/>
      <c r="AG153" s="224"/>
    </row>
    <row r="154" spans="1:33" ht="13.5" customHeight="1">
      <c r="A154" s="229"/>
      <c r="B154" s="228"/>
      <c r="C154" s="36"/>
      <c r="D154" s="36"/>
      <c r="E154" s="36"/>
      <c r="F154" s="36"/>
      <c r="G154" s="224"/>
      <c r="H154" s="223"/>
      <c r="I154" s="228" t="s">
        <v>381</v>
      </c>
      <c r="J154" s="36"/>
      <c r="K154" s="36"/>
      <c r="L154" s="36"/>
      <c r="M154" s="36"/>
      <c r="N154" s="36"/>
      <c r="O154" s="36"/>
      <c r="P154" s="36"/>
      <c r="Q154" s="36"/>
      <c r="R154" s="36"/>
      <c r="S154" s="36"/>
      <c r="T154" s="224"/>
      <c r="U154" s="223" t="s">
        <v>383</v>
      </c>
      <c r="V154" s="36"/>
      <c r="W154" s="36"/>
      <c r="X154" s="36"/>
      <c r="Y154" s="36"/>
      <c r="Z154" s="36"/>
      <c r="AA154" s="36"/>
      <c r="AB154" s="36"/>
      <c r="AC154" s="36"/>
      <c r="AD154" s="36"/>
      <c r="AE154" s="36"/>
      <c r="AF154" s="36"/>
      <c r="AG154" s="224"/>
    </row>
    <row r="155" spans="1:33" ht="13.5" customHeight="1">
      <c r="A155" s="229"/>
      <c r="B155" s="228"/>
      <c r="C155" s="36"/>
      <c r="D155" s="36"/>
      <c r="E155" s="36"/>
      <c r="F155" s="36"/>
      <c r="G155" s="224"/>
      <c r="H155" s="223"/>
      <c r="I155" s="228"/>
      <c r="J155" s="36"/>
      <c r="K155" s="36"/>
      <c r="L155" s="36"/>
      <c r="M155" s="36"/>
      <c r="N155" s="36"/>
      <c r="O155" s="36"/>
      <c r="P155" s="36"/>
      <c r="Q155" s="36"/>
      <c r="R155" s="36"/>
      <c r="S155" s="36"/>
      <c r="T155" s="224"/>
      <c r="U155" s="223" t="s">
        <v>384</v>
      </c>
      <c r="V155" s="36"/>
      <c r="W155" s="36"/>
      <c r="X155" s="36"/>
      <c r="Y155" s="36"/>
      <c r="Z155" s="36"/>
      <c r="AA155" s="36"/>
      <c r="AB155" s="36"/>
      <c r="AC155" s="36"/>
      <c r="AD155" s="36"/>
      <c r="AE155" s="36"/>
      <c r="AF155" s="36"/>
      <c r="AG155" s="224"/>
    </row>
    <row r="156" spans="1:33" ht="13.5" customHeight="1">
      <c r="A156" s="229"/>
      <c r="B156" s="228"/>
      <c r="C156" s="36"/>
      <c r="D156" s="36"/>
      <c r="E156" s="36"/>
      <c r="F156" s="36"/>
      <c r="G156" s="224"/>
      <c r="H156" s="225"/>
      <c r="I156" s="232"/>
      <c r="J156" s="226"/>
      <c r="K156" s="226"/>
      <c r="L156" s="226"/>
      <c r="M156" s="226"/>
      <c r="N156" s="226"/>
      <c r="O156" s="226"/>
      <c r="P156" s="226"/>
      <c r="Q156" s="226"/>
      <c r="R156" s="226"/>
      <c r="S156" s="226"/>
      <c r="T156" s="227"/>
      <c r="U156" s="225"/>
      <c r="V156" s="226"/>
      <c r="W156" s="226"/>
      <c r="X156" s="226"/>
      <c r="Y156" s="226"/>
      <c r="Z156" s="226"/>
      <c r="AA156" s="226"/>
      <c r="AB156" s="226"/>
      <c r="AC156" s="226"/>
      <c r="AD156" s="226"/>
      <c r="AE156" s="226"/>
      <c r="AF156" s="226"/>
      <c r="AG156" s="227"/>
    </row>
    <row r="157" spans="1:33" ht="13.5" customHeight="1">
      <c r="A157" s="229"/>
      <c r="B157" s="228"/>
      <c r="C157" s="36"/>
      <c r="D157" s="36"/>
      <c r="E157" s="36"/>
      <c r="F157" s="36"/>
      <c r="G157" s="224"/>
      <c r="H157" s="220"/>
      <c r="I157" s="231"/>
      <c r="J157" s="221"/>
      <c r="K157" s="221"/>
      <c r="L157" s="221"/>
      <c r="M157" s="221"/>
      <c r="N157" s="221"/>
      <c r="O157" s="221"/>
      <c r="P157" s="221"/>
      <c r="Q157" s="221"/>
      <c r="R157" s="221"/>
      <c r="S157" s="221"/>
      <c r="T157" s="222"/>
      <c r="U157" s="220"/>
      <c r="V157" s="221"/>
      <c r="W157" s="221"/>
      <c r="X157" s="221"/>
      <c r="Y157" s="221"/>
      <c r="Z157" s="221"/>
      <c r="AA157" s="221"/>
      <c r="AB157" s="221"/>
      <c r="AC157" s="221"/>
      <c r="AD157" s="221"/>
      <c r="AE157" s="221"/>
      <c r="AF157" s="221"/>
      <c r="AG157" s="222"/>
    </row>
    <row r="158" spans="1:33" ht="13.5" customHeight="1">
      <c r="A158" s="229"/>
      <c r="B158" s="228"/>
      <c r="C158" s="36"/>
      <c r="D158" s="36"/>
      <c r="E158" s="36"/>
      <c r="F158" s="36"/>
      <c r="G158" s="224"/>
      <c r="H158" s="223" t="s">
        <v>385</v>
      </c>
      <c r="I158" s="228" t="s">
        <v>386</v>
      </c>
      <c r="J158" s="36"/>
      <c r="K158" s="36"/>
      <c r="L158" s="36"/>
      <c r="M158" s="36"/>
      <c r="N158" s="36"/>
      <c r="O158" s="36"/>
      <c r="P158" s="36"/>
      <c r="Q158" s="36"/>
      <c r="R158" s="36"/>
      <c r="S158" s="36"/>
      <c r="T158" s="224"/>
      <c r="U158" s="223" t="s">
        <v>389</v>
      </c>
      <c r="V158" s="36"/>
      <c r="W158" s="36"/>
      <c r="X158" s="36"/>
      <c r="Y158" s="36"/>
      <c r="Z158" s="36"/>
      <c r="AA158" s="36"/>
      <c r="AB158" s="36"/>
      <c r="AC158" s="36"/>
      <c r="AD158" s="36"/>
      <c r="AE158" s="36"/>
      <c r="AF158" s="36"/>
      <c r="AG158" s="224"/>
    </row>
    <row r="159" spans="1:33" ht="13.5" customHeight="1">
      <c r="A159" s="229"/>
      <c r="B159" s="228"/>
      <c r="C159" s="36"/>
      <c r="D159" s="36"/>
      <c r="E159" s="36"/>
      <c r="F159" s="36"/>
      <c r="G159" s="224"/>
      <c r="H159" s="223"/>
      <c r="I159" s="228" t="s">
        <v>387</v>
      </c>
      <c r="J159" s="36"/>
      <c r="K159" s="36"/>
      <c r="L159" s="36"/>
      <c r="M159" s="36"/>
      <c r="N159" s="36"/>
      <c r="O159" s="36"/>
      <c r="P159" s="36"/>
      <c r="Q159" s="36"/>
      <c r="R159" s="36"/>
      <c r="S159" s="36"/>
      <c r="T159" s="224"/>
      <c r="U159" s="223" t="s">
        <v>390</v>
      </c>
      <c r="V159" s="36"/>
      <c r="W159" s="36"/>
      <c r="X159" s="36"/>
      <c r="Y159" s="36"/>
      <c r="Z159" s="36"/>
      <c r="AA159" s="36"/>
      <c r="AB159" s="36"/>
      <c r="AC159" s="36"/>
      <c r="AD159" s="36"/>
      <c r="AE159" s="36"/>
      <c r="AF159" s="36"/>
      <c r="AG159" s="224"/>
    </row>
    <row r="160" spans="1:33" ht="13.5" customHeight="1">
      <c r="A160" s="229"/>
      <c r="B160" s="228"/>
      <c r="C160" s="36"/>
      <c r="D160" s="36"/>
      <c r="E160" s="36"/>
      <c r="F160" s="36"/>
      <c r="G160" s="224"/>
      <c r="H160" s="223"/>
      <c r="I160" s="228" t="s">
        <v>388</v>
      </c>
      <c r="J160" s="36"/>
      <c r="K160" s="36"/>
      <c r="L160" s="36"/>
      <c r="M160" s="36"/>
      <c r="N160" s="36"/>
      <c r="O160" s="36"/>
      <c r="P160" s="36"/>
      <c r="Q160" s="36"/>
      <c r="R160" s="36"/>
      <c r="S160" s="36"/>
      <c r="T160" s="224"/>
      <c r="U160" s="223"/>
      <c r="V160" s="36"/>
      <c r="W160" s="36"/>
      <c r="X160" s="36"/>
      <c r="Y160" s="36"/>
      <c r="Z160" s="36"/>
      <c r="AA160" s="36"/>
      <c r="AB160" s="36"/>
      <c r="AC160" s="36"/>
      <c r="AD160" s="36"/>
      <c r="AE160" s="36"/>
      <c r="AF160" s="36"/>
      <c r="AG160" s="224"/>
    </row>
    <row r="161" spans="1:33" ht="13.5" customHeight="1">
      <c r="A161" s="229"/>
      <c r="B161" s="228"/>
      <c r="C161" s="36"/>
      <c r="D161" s="36"/>
      <c r="E161" s="36"/>
      <c r="F161" s="36"/>
      <c r="G161" s="224"/>
      <c r="H161" s="225"/>
      <c r="I161" s="232"/>
      <c r="J161" s="226"/>
      <c r="K161" s="226"/>
      <c r="L161" s="226"/>
      <c r="M161" s="226"/>
      <c r="N161" s="226"/>
      <c r="O161" s="226"/>
      <c r="P161" s="226"/>
      <c r="Q161" s="226"/>
      <c r="R161" s="226"/>
      <c r="S161" s="226"/>
      <c r="T161" s="227"/>
      <c r="U161" s="225"/>
      <c r="V161" s="226"/>
      <c r="W161" s="226"/>
      <c r="X161" s="226"/>
      <c r="Y161" s="226"/>
      <c r="Z161" s="226"/>
      <c r="AA161" s="226"/>
      <c r="AB161" s="226"/>
      <c r="AC161" s="226"/>
      <c r="AD161" s="226"/>
      <c r="AE161" s="226"/>
      <c r="AF161" s="226"/>
      <c r="AG161" s="227"/>
    </row>
    <row r="162" spans="1:33" ht="13.5" customHeight="1">
      <c r="A162" s="229"/>
      <c r="B162" s="228"/>
      <c r="C162" s="36"/>
      <c r="D162" s="36"/>
      <c r="E162" s="36"/>
      <c r="F162" s="36"/>
      <c r="G162" s="224"/>
      <c r="H162" s="220"/>
      <c r="I162" s="231"/>
      <c r="J162" s="221"/>
      <c r="K162" s="221"/>
      <c r="L162" s="221"/>
      <c r="M162" s="221"/>
      <c r="N162" s="221"/>
      <c r="O162" s="221"/>
      <c r="P162" s="221"/>
      <c r="Q162" s="221"/>
      <c r="R162" s="221"/>
      <c r="S162" s="221"/>
      <c r="T162" s="222"/>
      <c r="U162" s="220"/>
      <c r="V162" s="221"/>
      <c r="W162" s="221"/>
      <c r="X162" s="221"/>
      <c r="Y162" s="221"/>
      <c r="Z162" s="221"/>
      <c r="AA162" s="221"/>
      <c r="AB162" s="221"/>
      <c r="AC162" s="221"/>
      <c r="AD162" s="221"/>
      <c r="AE162" s="221"/>
      <c r="AF162" s="221"/>
      <c r="AG162" s="222"/>
    </row>
    <row r="163" spans="1:33" ht="13.5" customHeight="1">
      <c r="A163" s="229"/>
      <c r="B163" s="228"/>
      <c r="C163" s="36"/>
      <c r="D163" s="36"/>
      <c r="E163" s="36"/>
      <c r="F163" s="36"/>
      <c r="G163" s="224"/>
      <c r="H163" s="223" t="s">
        <v>391</v>
      </c>
      <c r="I163" s="228" t="s">
        <v>393</v>
      </c>
      <c r="J163" s="36"/>
      <c r="K163" s="36"/>
      <c r="L163" s="36"/>
      <c r="M163" s="36"/>
      <c r="N163" s="36"/>
      <c r="O163" s="36"/>
      <c r="P163" s="36"/>
      <c r="Q163" s="36"/>
      <c r="R163" s="36"/>
      <c r="S163" s="36"/>
      <c r="T163" s="224"/>
      <c r="U163" s="223" t="s">
        <v>392</v>
      </c>
      <c r="V163" s="36"/>
      <c r="W163" s="36"/>
      <c r="X163" s="36"/>
      <c r="Y163" s="36"/>
      <c r="Z163" s="36"/>
      <c r="AA163" s="36"/>
      <c r="AB163" s="36"/>
      <c r="AC163" s="36"/>
      <c r="AD163" s="36"/>
      <c r="AE163" s="36"/>
      <c r="AF163" s="36"/>
      <c r="AG163" s="224"/>
    </row>
    <row r="164" spans="1:33" ht="13.5" customHeight="1">
      <c r="A164" s="223"/>
      <c r="B164" s="36"/>
      <c r="C164" s="36"/>
      <c r="D164" s="36"/>
      <c r="E164" s="36"/>
      <c r="F164" s="36"/>
      <c r="G164" s="224"/>
      <c r="H164" s="223"/>
      <c r="I164" s="228" t="s">
        <v>388</v>
      </c>
      <c r="J164" s="36"/>
      <c r="K164" s="36"/>
      <c r="L164" s="36"/>
      <c r="M164" s="36"/>
      <c r="N164" s="36"/>
      <c r="O164" s="36"/>
      <c r="P164" s="36"/>
      <c r="Q164" s="36"/>
      <c r="R164" s="36"/>
      <c r="S164" s="36"/>
      <c r="T164" s="224"/>
      <c r="U164" s="223"/>
      <c r="V164" s="36"/>
      <c r="W164" s="36"/>
      <c r="X164" s="36"/>
      <c r="Y164" s="36"/>
      <c r="Z164" s="36"/>
      <c r="AA164" s="36"/>
      <c r="AB164" s="36"/>
      <c r="AC164" s="36"/>
      <c r="AD164" s="36"/>
      <c r="AE164" s="36"/>
      <c r="AF164" s="36"/>
      <c r="AG164" s="224"/>
    </row>
    <row r="165" spans="1:33" ht="13.5" customHeight="1">
      <c r="A165" s="237"/>
      <c r="B165" s="226"/>
      <c r="C165" s="226"/>
      <c r="D165" s="226"/>
      <c r="E165" s="226"/>
      <c r="F165" s="226"/>
      <c r="G165" s="227"/>
      <c r="H165" s="225"/>
      <c r="I165" s="232"/>
      <c r="J165" s="226"/>
      <c r="K165" s="226"/>
      <c r="L165" s="226"/>
      <c r="M165" s="226"/>
      <c r="N165" s="226"/>
      <c r="O165" s="226"/>
      <c r="P165" s="226"/>
      <c r="Q165" s="226"/>
      <c r="R165" s="226"/>
      <c r="S165" s="226"/>
      <c r="T165" s="227"/>
      <c r="U165" s="225"/>
      <c r="V165" s="226"/>
      <c r="W165" s="226"/>
      <c r="X165" s="226"/>
      <c r="Y165" s="226"/>
      <c r="Z165" s="226"/>
      <c r="AA165" s="226"/>
      <c r="AB165" s="226"/>
      <c r="AC165" s="226"/>
      <c r="AD165" s="226"/>
      <c r="AE165" s="226"/>
      <c r="AF165" s="226"/>
      <c r="AG165" s="227"/>
    </row>
    <row r="166" spans="1:3" ht="13.5" customHeight="1">
      <c r="A166" s="216" t="s">
        <v>1030</v>
      </c>
      <c r="C166" s="216"/>
    </row>
    <row r="167" spans="1:3" ht="13.5" customHeight="1">
      <c r="A167" s="216"/>
      <c r="B167" s="233" t="s">
        <v>394</v>
      </c>
      <c r="C167" s="216" t="s">
        <v>395</v>
      </c>
    </row>
    <row r="168" spans="1:3" ht="13.5" customHeight="1">
      <c r="A168" s="216"/>
      <c r="B168" s="233" t="s">
        <v>345</v>
      </c>
      <c r="C168" s="216" t="s">
        <v>396</v>
      </c>
    </row>
    <row r="169" spans="1:3" ht="13.5" customHeight="1">
      <c r="A169" s="216"/>
      <c r="B169" s="233"/>
      <c r="C169" s="216" t="s">
        <v>397</v>
      </c>
    </row>
    <row r="170" spans="1:3" ht="13.5" customHeight="1">
      <c r="A170" s="216"/>
      <c r="B170" s="233"/>
      <c r="C170" s="216" t="s">
        <v>398</v>
      </c>
    </row>
    <row r="171" spans="1:3" ht="13.5" customHeight="1">
      <c r="A171" s="216"/>
      <c r="B171" s="233"/>
      <c r="C171" s="216" t="s">
        <v>399</v>
      </c>
    </row>
    <row r="172" spans="1:3" ht="13.5" customHeight="1">
      <c r="A172" s="216"/>
      <c r="B172" s="233" t="s">
        <v>374</v>
      </c>
      <c r="C172" s="216" t="s">
        <v>400</v>
      </c>
    </row>
    <row r="173" spans="1:3" ht="13.5" customHeight="1">
      <c r="A173" s="216" t="s">
        <v>629</v>
      </c>
      <c r="C173" s="216" t="s">
        <v>401</v>
      </c>
    </row>
    <row r="174" ht="13.5" customHeight="1">
      <c r="A174" s="216"/>
    </row>
    <row r="175" ht="13.5" customHeight="1">
      <c r="A175" s="216" t="s">
        <v>453</v>
      </c>
    </row>
    <row r="176" ht="13.5" customHeight="1">
      <c r="A176" s="216" t="s">
        <v>1031</v>
      </c>
    </row>
    <row r="177" spans="1:33" ht="13.5" customHeight="1">
      <c r="A177" s="366" t="s">
        <v>529</v>
      </c>
      <c r="B177" s="366"/>
      <c r="C177" s="366"/>
      <c r="D177" s="366"/>
      <c r="E177" s="366"/>
      <c r="F177" s="366"/>
      <c r="G177" s="366"/>
      <c r="H177" s="366" t="s">
        <v>530</v>
      </c>
      <c r="I177" s="366"/>
      <c r="J177" s="366"/>
      <c r="K177" s="366"/>
      <c r="L177" s="366"/>
      <c r="M177" s="366"/>
      <c r="N177" s="366"/>
      <c r="O177" s="366"/>
      <c r="P177" s="366"/>
      <c r="Q177" s="366"/>
      <c r="R177" s="366"/>
      <c r="S177" s="366"/>
      <c r="T177" s="366"/>
      <c r="U177" s="366" t="s">
        <v>531</v>
      </c>
      <c r="V177" s="366"/>
      <c r="W177" s="366"/>
      <c r="X177" s="366"/>
      <c r="Y177" s="366"/>
      <c r="Z177" s="366"/>
      <c r="AA177" s="366"/>
      <c r="AB177" s="366"/>
      <c r="AC177" s="366"/>
      <c r="AD177" s="366"/>
      <c r="AE177" s="366"/>
      <c r="AF177" s="366"/>
      <c r="AG177" s="366"/>
    </row>
    <row r="178" spans="1:33" ht="13.5" customHeight="1">
      <c r="A178" s="366"/>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row>
    <row r="179" spans="1:33" ht="13.5" customHeight="1">
      <c r="A179" s="239"/>
      <c r="B179" s="240"/>
      <c r="C179" s="240"/>
      <c r="D179" s="240"/>
      <c r="E179" s="240"/>
      <c r="F179" s="240"/>
      <c r="G179" s="241"/>
      <c r="H179" s="239"/>
      <c r="I179" s="240"/>
      <c r="J179" s="240"/>
      <c r="K179" s="240"/>
      <c r="L179" s="240"/>
      <c r="M179" s="240"/>
      <c r="N179" s="240"/>
      <c r="O179" s="240"/>
      <c r="P179" s="240"/>
      <c r="Q179" s="240"/>
      <c r="R179" s="240"/>
      <c r="S179" s="240"/>
      <c r="T179" s="241"/>
      <c r="U179" s="239"/>
      <c r="V179" s="240"/>
      <c r="W179" s="240"/>
      <c r="X179" s="240"/>
      <c r="Y179" s="240"/>
      <c r="Z179" s="240"/>
      <c r="AA179" s="240"/>
      <c r="AB179" s="240"/>
      <c r="AC179" s="240"/>
      <c r="AD179" s="240"/>
      <c r="AE179" s="240"/>
      <c r="AF179" s="240"/>
      <c r="AG179" s="241"/>
    </row>
    <row r="180" spans="1:33" ht="13.5" customHeight="1">
      <c r="A180" s="236" t="s">
        <v>394</v>
      </c>
      <c r="B180" s="238" t="s">
        <v>346</v>
      </c>
      <c r="C180" s="238"/>
      <c r="D180" s="238"/>
      <c r="E180" s="238"/>
      <c r="F180" s="238"/>
      <c r="G180" s="243"/>
      <c r="H180" s="223" t="s">
        <v>532</v>
      </c>
      <c r="I180" s="238" t="s">
        <v>402</v>
      </c>
      <c r="J180" s="238"/>
      <c r="K180" s="238"/>
      <c r="L180" s="238"/>
      <c r="M180" s="238"/>
      <c r="N180" s="238"/>
      <c r="O180" s="238"/>
      <c r="P180" s="238"/>
      <c r="Q180" s="238"/>
      <c r="R180" s="238"/>
      <c r="S180" s="238"/>
      <c r="T180" s="243"/>
      <c r="U180" s="242" t="s">
        <v>534</v>
      </c>
      <c r="V180" s="238"/>
      <c r="W180" s="238"/>
      <c r="X180" s="238"/>
      <c r="Y180" s="238"/>
      <c r="Z180" s="238"/>
      <c r="AA180" s="238"/>
      <c r="AB180" s="238"/>
      <c r="AC180" s="238"/>
      <c r="AD180" s="238"/>
      <c r="AE180" s="238"/>
      <c r="AF180" s="238"/>
      <c r="AG180" s="243"/>
    </row>
    <row r="181" spans="1:33" ht="13.5" customHeight="1">
      <c r="A181" s="242"/>
      <c r="B181" s="238" t="s">
        <v>347</v>
      </c>
      <c r="C181" s="238"/>
      <c r="D181" s="238"/>
      <c r="E181" s="238"/>
      <c r="F181" s="238"/>
      <c r="G181" s="243"/>
      <c r="H181" s="242"/>
      <c r="I181" s="238" t="s">
        <v>403</v>
      </c>
      <c r="J181" s="238"/>
      <c r="K181" s="238"/>
      <c r="L181" s="238"/>
      <c r="M181" s="238"/>
      <c r="N181" s="238"/>
      <c r="O181" s="238"/>
      <c r="P181" s="238"/>
      <c r="Q181" s="238"/>
      <c r="R181" s="238"/>
      <c r="S181" s="238"/>
      <c r="T181" s="243"/>
      <c r="U181" s="242" t="s">
        <v>404</v>
      </c>
      <c r="V181" s="238"/>
      <c r="W181" s="238"/>
      <c r="X181" s="238"/>
      <c r="Y181" s="238"/>
      <c r="Z181" s="238"/>
      <c r="AA181" s="238"/>
      <c r="AB181" s="238"/>
      <c r="AC181" s="238"/>
      <c r="AD181" s="238"/>
      <c r="AE181" s="238"/>
      <c r="AF181" s="238"/>
      <c r="AG181" s="243"/>
    </row>
    <row r="182" spans="1:33" ht="13.5" customHeight="1">
      <c r="A182" s="242"/>
      <c r="B182" s="238" t="s">
        <v>348</v>
      </c>
      <c r="C182" s="238"/>
      <c r="D182" s="238"/>
      <c r="E182" s="238"/>
      <c r="F182" s="238"/>
      <c r="G182" s="243"/>
      <c r="H182" s="244"/>
      <c r="I182" s="245"/>
      <c r="J182" s="245"/>
      <c r="K182" s="245"/>
      <c r="L182" s="245"/>
      <c r="M182" s="245"/>
      <c r="N182" s="245"/>
      <c r="O182" s="245"/>
      <c r="P182" s="245"/>
      <c r="Q182" s="245"/>
      <c r="R182" s="245"/>
      <c r="S182" s="245"/>
      <c r="T182" s="246"/>
      <c r="U182" s="244"/>
      <c r="V182" s="245"/>
      <c r="W182" s="245"/>
      <c r="X182" s="245"/>
      <c r="Y182" s="245"/>
      <c r="Z182" s="245"/>
      <c r="AA182" s="245"/>
      <c r="AB182" s="245"/>
      <c r="AC182" s="245"/>
      <c r="AD182" s="245"/>
      <c r="AE182" s="245"/>
      <c r="AF182" s="245"/>
      <c r="AG182" s="246"/>
    </row>
    <row r="183" spans="1:33" ht="13.5" customHeight="1">
      <c r="A183" s="242"/>
      <c r="B183" s="238"/>
      <c r="C183" s="238"/>
      <c r="D183" s="238"/>
      <c r="E183" s="238"/>
      <c r="F183" s="238"/>
      <c r="G183" s="243"/>
      <c r="H183" s="239"/>
      <c r="I183" s="240"/>
      <c r="J183" s="240"/>
      <c r="K183" s="240"/>
      <c r="L183" s="240"/>
      <c r="M183" s="240"/>
      <c r="N183" s="240"/>
      <c r="O183" s="240"/>
      <c r="P183" s="240"/>
      <c r="Q183" s="240"/>
      <c r="R183" s="240"/>
      <c r="S183" s="240"/>
      <c r="T183" s="241"/>
      <c r="U183" s="239"/>
      <c r="V183" s="240"/>
      <c r="W183" s="240"/>
      <c r="X183" s="240"/>
      <c r="Y183" s="240"/>
      <c r="Z183" s="240"/>
      <c r="AA183" s="240"/>
      <c r="AB183" s="240"/>
      <c r="AC183" s="240"/>
      <c r="AD183" s="240"/>
      <c r="AE183" s="240"/>
      <c r="AF183" s="240"/>
      <c r="AG183" s="241"/>
    </row>
    <row r="184" spans="1:33" ht="13.5" customHeight="1">
      <c r="A184" s="242"/>
      <c r="B184" s="238"/>
      <c r="C184" s="238"/>
      <c r="D184" s="238"/>
      <c r="E184" s="238"/>
      <c r="F184" s="238"/>
      <c r="G184" s="243"/>
      <c r="H184" s="223" t="s">
        <v>341</v>
      </c>
      <c r="I184" s="238" t="s">
        <v>343</v>
      </c>
      <c r="J184" s="238"/>
      <c r="K184" s="238"/>
      <c r="L184" s="238"/>
      <c r="M184" s="238"/>
      <c r="N184" s="238"/>
      <c r="O184" s="238"/>
      <c r="P184" s="238"/>
      <c r="Q184" s="238"/>
      <c r="R184" s="238"/>
      <c r="S184" s="238"/>
      <c r="T184" s="243"/>
      <c r="U184" s="242" t="s">
        <v>534</v>
      </c>
      <c r="V184" s="238"/>
      <c r="W184" s="238"/>
      <c r="X184" s="238"/>
      <c r="Y184" s="238"/>
      <c r="Z184" s="238"/>
      <c r="AA184" s="238"/>
      <c r="AB184" s="238"/>
      <c r="AC184" s="238"/>
      <c r="AD184" s="238"/>
      <c r="AE184" s="238"/>
      <c r="AF184" s="238"/>
      <c r="AG184" s="243"/>
    </row>
    <row r="185" spans="1:33" ht="13.5" customHeight="1">
      <c r="A185" s="242"/>
      <c r="B185" s="238"/>
      <c r="C185" s="238"/>
      <c r="D185" s="238"/>
      <c r="E185" s="238"/>
      <c r="F185" s="238"/>
      <c r="G185" s="243"/>
      <c r="H185" s="242"/>
      <c r="I185" s="238"/>
      <c r="J185" s="238"/>
      <c r="K185" s="238"/>
      <c r="L185" s="238"/>
      <c r="M185" s="238"/>
      <c r="N185" s="238"/>
      <c r="O185" s="238"/>
      <c r="P185" s="238"/>
      <c r="Q185" s="238"/>
      <c r="R185" s="238"/>
      <c r="S185" s="238"/>
      <c r="T185" s="243"/>
      <c r="U185" s="242" t="s">
        <v>405</v>
      </c>
      <c r="V185" s="238"/>
      <c r="W185" s="238"/>
      <c r="X185" s="238"/>
      <c r="Y185" s="238"/>
      <c r="Z185" s="238"/>
      <c r="AA185" s="238"/>
      <c r="AB185" s="238"/>
      <c r="AC185" s="238"/>
      <c r="AD185" s="238"/>
      <c r="AE185" s="238"/>
      <c r="AF185" s="238"/>
      <c r="AG185" s="243"/>
    </row>
    <row r="186" spans="1:33" ht="13.5" customHeight="1">
      <c r="A186" s="244"/>
      <c r="B186" s="245"/>
      <c r="C186" s="245"/>
      <c r="D186" s="245"/>
      <c r="E186" s="245"/>
      <c r="F186" s="245"/>
      <c r="G186" s="246"/>
      <c r="H186" s="244"/>
      <c r="I186" s="245"/>
      <c r="J186" s="245"/>
      <c r="K186" s="245"/>
      <c r="L186" s="245"/>
      <c r="M186" s="245"/>
      <c r="N186" s="245"/>
      <c r="O186" s="245"/>
      <c r="P186" s="245"/>
      <c r="Q186" s="245"/>
      <c r="R186" s="245"/>
      <c r="S186" s="245"/>
      <c r="T186" s="246"/>
      <c r="U186" s="244"/>
      <c r="V186" s="245"/>
      <c r="W186" s="245"/>
      <c r="X186" s="245"/>
      <c r="Y186" s="245"/>
      <c r="Z186" s="245"/>
      <c r="AA186" s="245"/>
      <c r="AB186" s="245"/>
      <c r="AC186" s="245"/>
      <c r="AD186" s="245"/>
      <c r="AE186" s="245"/>
      <c r="AF186" s="245"/>
      <c r="AG186" s="246"/>
    </row>
    <row r="187" spans="1:33" ht="13.5" customHeight="1">
      <c r="A187" s="239"/>
      <c r="B187" s="240"/>
      <c r="C187" s="240"/>
      <c r="D187" s="240"/>
      <c r="E187" s="240"/>
      <c r="F187" s="240"/>
      <c r="G187" s="241"/>
      <c r="H187" s="239"/>
      <c r="I187" s="240"/>
      <c r="J187" s="240"/>
      <c r="K187" s="240"/>
      <c r="L187" s="240"/>
      <c r="M187" s="240"/>
      <c r="N187" s="240"/>
      <c r="O187" s="240"/>
      <c r="P187" s="240"/>
      <c r="Q187" s="240"/>
      <c r="R187" s="240"/>
      <c r="S187" s="240"/>
      <c r="T187" s="241"/>
      <c r="U187" s="239"/>
      <c r="V187" s="240"/>
      <c r="W187" s="240"/>
      <c r="X187" s="240"/>
      <c r="Y187" s="240"/>
      <c r="Z187" s="240"/>
      <c r="AA187" s="240"/>
      <c r="AB187" s="240"/>
      <c r="AC187" s="240"/>
      <c r="AD187" s="240"/>
      <c r="AE187" s="240"/>
      <c r="AF187" s="240"/>
      <c r="AG187" s="241"/>
    </row>
    <row r="188" spans="1:33" ht="13.5" customHeight="1">
      <c r="A188" s="236" t="s">
        <v>345</v>
      </c>
      <c r="B188" s="238" t="s">
        <v>346</v>
      </c>
      <c r="C188" s="238"/>
      <c r="D188" s="238"/>
      <c r="E188" s="238"/>
      <c r="F188" s="238"/>
      <c r="G188" s="243"/>
      <c r="H188" s="242" t="s">
        <v>354</v>
      </c>
      <c r="I188" s="238"/>
      <c r="J188" s="238"/>
      <c r="K188" s="238"/>
      <c r="L188" s="238"/>
      <c r="M188" s="238"/>
      <c r="N188" s="238"/>
      <c r="O188" s="238"/>
      <c r="P188" s="238"/>
      <c r="Q188" s="238"/>
      <c r="R188" s="238"/>
      <c r="S188" s="238"/>
      <c r="T188" s="243"/>
      <c r="U188" s="242" t="s">
        <v>406</v>
      </c>
      <c r="V188" s="238"/>
      <c r="W188" s="238"/>
      <c r="X188" s="238"/>
      <c r="Y188" s="238"/>
      <c r="Z188" s="238"/>
      <c r="AA188" s="238"/>
      <c r="AB188" s="238"/>
      <c r="AC188" s="238"/>
      <c r="AD188" s="238"/>
      <c r="AE188" s="238"/>
      <c r="AF188" s="238"/>
      <c r="AG188" s="243"/>
    </row>
    <row r="189" spans="1:33" ht="13.5" customHeight="1">
      <c r="A189" s="242"/>
      <c r="B189" s="238" t="s">
        <v>349</v>
      </c>
      <c r="C189" s="238"/>
      <c r="D189" s="238"/>
      <c r="E189" s="238"/>
      <c r="F189" s="238"/>
      <c r="G189" s="243"/>
      <c r="H189" s="242" t="s">
        <v>355</v>
      </c>
      <c r="I189" s="238"/>
      <c r="J189" s="238"/>
      <c r="K189" s="238"/>
      <c r="L189" s="238"/>
      <c r="M189" s="238"/>
      <c r="N189" s="238"/>
      <c r="O189" s="238"/>
      <c r="P189" s="238"/>
      <c r="Q189" s="238"/>
      <c r="R189" s="238"/>
      <c r="S189" s="238"/>
      <c r="T189" s="243"/>
      <c r="U189" s="236" t="s">
        <v>394</v>
      </c>
      <c r="V189" s="228" t="s">
        <v>410</v>
      </c>
      <c r="W189" s="238"/>
      <c r="X189" s="238"/>
      <c r="Y189" s="238"/>
      <c r="Z189" s="238"/>
      <c r="AA189" s="238"/>
      <c r="AB189" s="238"/>
      <c r="AC189" s="238"/>
      <c r="AD189" s="238"/>
      <c r="AE189" s="238"/>
      <c r="AF189" s="238"/>
      <c r="AG189" s="243"/>
    </row>
    <row r="190" spans="1:33" ht="13.5" customHeight="1">
      <c r="A190" s="242"/>
      <c r="B190" s="238" t="s">
        <v>350</v>
      </c>
      <c r="C190" s="238"/>
      <c r="D190" s="238"/>
      <c r="E190" s="238"/>
      <c r="F190" s="238"/>
      <c r="G190" s="243"/>
      <c r="H190" s="242" t="s">
        <v>407</v>
      </c>
      <c r="I190" s="238"/>
      <c r="J190" s="238"/>
      <c r="K190" s="238"/>
      <c r="L190" s="238"/>
      <c r="M190" s="238"/>
      <c r="N190" s="238"/>
      <c r="O190" s="238"/>
      <c r="P190" s="238"/>
      <c r="Q190" s="238"/>
      <c r="R190" s="238"/>
      <c r="S190" s="238"/>
      <c r="T190" s="243"/>
      <c r="U190" s="242"/>
      <c r="V190" s="238" t="s">
        <v>411</v>
      </c>
      <c r="W190" s="238"/>
      <c r="X190" s="238"/>
      <c r="Y190" s="238"/>
      <c r="Z190" s="238"/>
      <c r="AA190" s="238"/>
      <c r="AB190" s="238"/>
      <c r="AC190" s="238"/>
      <c r="AD190" s="238"/>
      <c r="AE190" s="238"/>
      <c r="AF190" s="238"/>
      <c r="AG190" s="243"/>
    </row>
    <row r="191" spans="1:33" ht="13.5" customHeight="1">
      <c r="A191" s="242"/>
      <c r="B191" s="238" t="s">
        <v>351</v>
      </c>
      <c r="C191" s="238"/>
      <c r="D191" s="238"/>
      <c r="E191" s="238"/>
      <c r="F191" s="238"/>
      <c r="G191" s="243"/>
      <c r="H191" s="242" t="s">
        <v>357</v>
      </c>
      <c r="I191" s="238"/>
      <c r="J191" s="238"/>
      <c r="K191" s="238"/>
      <c r="L191" s="238"/>
      <c r="M191" s="238"/>
      <c r="N191" s="238"/>
      <c r="O191" s="238"/>
      <c r="P191" s="238"/>
      <c r="Q191" s="238"/>
      <c r="R191" s="238"/>
      <c r="S191" s="238"/>
      <c r="T191" s="243"/>
      <c r="U191" s="242"/>
      <c r="V191" s="238" t="s">
        <v>412</v>
      </c>
      <c r="W191" s="238"/>
      <c r="X191" s="238"/>
      <c r="Y191" s="238"/>
      <c r="Z191" s="238"/>
      <c r="AA191" s="238"/>
      <c r="AB191" s="238"/>
      <c r="AC191" s="238"/>
      <c r="AD191" s="238"/>
      <c r="AE191" s="238"/>
      <c r="AF191" s="238"/>
      <c r="AG191" s="243"/>
    </row>
    <row r="192" spans="1:33" ht="13.5" customHeight="1">
      <c r="A192" s="242"/>
      <c r="B192" s="238" t="s">
        <v>352</v>
      </c>
      <c r="C192" s="238"/>
      <c r="D192" s="238"/>
      <c r="E192" s="238"/>
      <c r="F192" s="238"/>
      <c r="G192" s="243"/>
      <c r="H192" s="242" t="s">
        <v>358</v>
      </c>
      <c r="I192" s="238"/>
      <c r="J192" s="238"/>
      <c r="K192" s="238"/>
      <c r="L192" s="238"/>
      <c r="M192" s="238"/>
      <c r="N192" s="238"/>
      <c r="O192" s="238"/>
      <c r="P192" s="238"/>
      <c r="Q192" s="238"/>
      <c r="R192" s="238"/>
      <c r="S192" s="238"/>
      <c r="T192" s="243"/>
      <c r="U192" s="242"/>
      <c r="V192" s="238" t="s">
        <v>413</v>
      </c>
      <c r="W192" s="238"/>
      <c r="X192" s="238"/>
      <c r="Y192" s="238"/>
      <c r="Z192" s="238"/>
      <c r="AA192" s="238"/>
      <c r="AB192" s="238"/>
      <c r="AC192" s="238"/>
      <c r="AD192" s="238"/>
      <c r="AE192" s="238"/>
      <c r="AF192" s="238"/>
      <c r="AG192" s="243"/>
    </row>
    <row r="193" spans="1:33" ht="13.5" customHeight="1">
      <c r="A193" s="242"/>
      <c r="B193" s="238"/>
      <c r="C193" s="238"/>
      <c r="D193" s="238"/>
      <c r="E193" s="238"/>
      <c r="F193" s="238"/>
      <c r="G193" s="243"/>
      <c r="H193" s="242" t="s">
        <v>359</v>
      </c>
      <c r="I193" s="238"/>
      <c r="J193" s="238"/>
      <c r="K193" s="238"/>
      <c r="L193" s="238"/>
      <c r="M193" s="238"/>
      <c r="N193" s="238"/>
      <c r="O193" s="238"/>
      <c r="P193" s="238"/>
      <c r="Q193" s="238"/>
      <c r="R193" s="238"/>
      <c r="S193" s="238"/>
      <c r="T193" s="243"/>
      <c r="U193" s="242"/>
      <c r="V193" s="238" t="s">
        <v>414</v>
      </c>
      <c r="W193" s="238"/>
      <c r="X193" s="238"/>
      <c r="Y193" s="238"/>
      <c r="Z193" s="238"/>
      <c r="AA193" s="238"/>
      <c r="AB193" s="238"/>
      <c r="AC193" s="238"/>
      <c r="AD193" s="238"/>
      <c r="AE193" s="238"/>
      <c r="AF193" s="238"/>
      <c r="AG193" s="243"/>
    </row>
    <row r="194" spans="1:33" ht="13.5" customHeight="1">
      <c r="A194" s="223"/>
      <c r="B194" s="228"/>
      <c r="C194" s="228"/>
      <c r="D194" s="228"/>
      <c r="E194" s="228"/>
      <c r="F194" s="228"/>
      <c r="G194" s="247"/>
      <c r="H194" s="223" t="s">
        <v>360</v>
      </c>
      <c r="I194" s="228"/>
      <c r="J194" s="228"/>
      <c r="K194" s="228"/>
      <c r="L194" s="228"/>
      <c r="M194" s="228"/>
      <c r="N194" s="228"/>
      <c r="O194" s="228"/>
      <c r="P194" s="228"/>
      <c r="Q194" s="228"/>
      <c r="R194" s="228"/>
      <c r="S194" s="228"/>
      <c r="T194" s="247"/>
      <c r="U194" s="223"/>
      <c r="V194" s="228" t="s">
        <v>415</v>
      </c>
      <c r="W194" s="228"/>
      <c r="X194" s="228"/>
      <c r="Y194" s="228"/>
      <c r="Z194" s="228"/>
      <c r="AA194" s="228"/>
      <c r="AB194" s="228"/>
      <c r="AC194" s="228"/>
      <c r="AD194" s="228"/>
      <c r="AE194" s="228"/>
      <c r="AF194" s="228"/>
      <c r="AG194" s="247"/>
    </row>
    <row r="195" spans="1:33" ht="13.5" customHeight="1">
      <c r="A195" s="223"/>
      <c r="B195" s="228"/>
      <c r="C195" s="228"/>
      <c r="D195" s="228"/>
      <c r="E195" s="228"/>
      <c r="F195" s="228"/>
      <c r="G195" s="247"/>
      <c r="H195" s="223" t="s">
        <v>408</v>
      </c>
      <c r="I195" s="228"/>
      <c r="J195" s="228"/>
      <c r="K195" s="228"/>
      <c r="L195" s="228"/>
      <c r="M195" s="228"/>
      <c r="N195" s="228"/>
      <c r="O195" s="228"/>
      <c r="P195" s="228"/>
      <c r="Q195" s="228"/>
      <c r="R195" s="228"/>
      <c r="S195" s="228"/>
      <c r="T195" s="247"/>
      <c r="U195" s="223"/>
      <c r="V195" s="228" t="s">
        <v>416</v>
      </c>
      <c r="W195" s="228"/>
      <c r="X195" s="228"/>
      <c r="Y195" s="228"/>
      <c r="Z195" s="228"/>
      <c r="AA195" s="228"/>
      <c r="AB195" s="228"/>
      <c r="AC195" s="228"/>
      <c r="AD195" s="228"/>
      <c r="AE195" s="228"/>
      <c r="AF195" s="228"/>
      <c r="AG195" s="247"/>
    </row>
    <row r="196" spans="1:33" ht="13.5" customHeight="1">
      <c r="A196" s="223"/>
      <c r="B196" s="228"/>
      <c r="C196" s="228"/>
      <c r="D196" s="228"/>
      <c r="E196" s="228"/>
      <c r="F196" s="228"/>
      <c r="G196" s="247"/>
      <c r="H196" s="223" t="s">
        <v>409</v>
      </c>
      <c r="I196" s="228"/>
      <c r="J196" s="228"/>
      <c r="K196" s="228"/>
      <c r="L196" s="228"/>
      <c r="M196" s="228"/>
      <c r="N196" s="228"/>
      <c r="O196" s="228"/>
      <c r="P196" s="228"/>
      <c r="Q196" s="228"/>
      <c r="R196" s="228"/>
      <c r="S196" s="228"/>
      <c r="T196" s="247"/>
      <c r="U196" s="223"/>
      <c r="V196" s="228" t="s">
        <v>417</v>
      </c>
      <c r="W196" s="228"/>
      <c r="X196" s="228"/>
      <c r="Y196" s="228"/>
      <c r="Z196" s="228"/>
      <c r="AA196" s="228"/>
      <c r="AB196" s="228"/>
      <c r="AC196" s="228"/>
      <c r="AD196" s="228"/>
      <c r="AE196" s="228"/>
      <c r="AF196" s="228"/>
      <c r="AG196" s="247"/>
    </row>
    <row r="197" spans="1:33" ht="13.5" customHeight="1">
      <c r="A197" s="223"/>
      <c r="B197" s="36"/>
      <c r="C197" s="36"/>
      <c r="D197" s="36"/>
      <c r="E197" s="36"/>
      <c r="F197" s="36"/>
      <c r="G197" s="224"/>
      <c r="H197" s="223" t="s">
        <v>353</v>
      </c>
      <c r="I197" s="36"/>
      <c r="J197" s="36"/>
      <c r="K197" s="36"/>
      <c r="L197" s="36"/>
      <c r="M197" s="36"/>
      <c r="N197" s="36"/>
      <c r="O197" s="36"/>
      <c r="P197" s="36"/>
      <c r="Q197" s="36"/>
      <c r="R197" s="36"/>
      <c r="S197" s="36"/>
      <c r="T197" s="224"/>
      <c r="U197" s="229"/>
      <c r="V197" s="228" t="s">
        <v>418</v>
      </c>
      <c r="W197" s="36"/>
      <c r="X197" s="36"/>
      <c r="Y197" s="36"/>
      <c r="Z197" s="36"/>
      <c r="AA197" s="36"/>
      <c r="AB197" s="36"/>
      <c r="AC197" s="36"/>
      <c r="AD197" s="36"/>
      <c r="AE197" s="36"/>
      <c r="AF197" s="36"/>
      <c r="AG197" s="224"/>
    </row>
    <row r="198" spans="1:33" ht="13.5" customHeight="1">
      <c r="A198" s="223"/>
      <c r="B198" s="36"/>
      <c r="C198" s="36"/>
      <c r="D198" s="36"/>
      <c r="E198" s="36"/>
      <c r="F198" s="36"/>
      <c r="G198" s="224"/>
      <c r="H198" s="223"/>
      <c r="I198" s="36"/>
      <c r="J198" s="36"/>
      <c r="K198" s="36"/>
      <c r="L198" s="36"/>
      <c r="M198" s="36"/>
      <c r="N198" s="36"/>
      <c r="O198" s="36"/>
      <c r="P198" s="36"/>
      <c r="Q198" s="36"/>
      <c r="R198" s="36"/>
      <c r="S198" s="36"/>
      <c r="T198" s="224"/>
      <c r="U198" s="229"/>
      <c r="V198" s="228" t="s">
        <v>419</v>
      </c>
      <c r="W198" s="36"/>
      <c r="X198" s="36"/>
      <c r="Y198" s="36"/>
      <c r="Z198" s="36"/>
      <c r="AA198" s="36"/>
      <c r="AB198" s="36"/>
      <c r="AC198" s="36"/>
      <c r="AD198" s="36"/>
      <c r="AE198" s="36"/>
      <c r="AF198" s="36"/>
      <c r="AG198" s="224"/>
    </row>
    <row r="199" spans="1:33" ht="13.5" customHeight="1">
      <c r="A199" s="223"/>
      <c r="B199" s="36"/>
      <c r="C199" s="36"/>
      <c r="D199" s="36"/>
      <c r="E199" s="36"/>
      <c r="F199" s="36"/>
      <c r="G199" s="224"/>
      <c r="H199" s="223"/>
      <c r="I199" s="36"/>
      <c r="J199" s="36"/>
      <c r="K199" s="36"/>
      <c r="L199" s="36"/>
      <c r="M199" s="36"/>
      <c r="N199" s="36"/>
      <c r="O199" s="36"/>
      <c r="P199" s="36"/>
      <c r="Q199" s="36"/>
      <c r="R199" s="36"/>
      <c r="S199" s="36"/>
      <c r="T199" s="224"/>
      <c r="U199" s="236" t="s">
        <v>345</v>
      </c>
      <c r="V199" s="228" t="s">
        <v>410</v>
      </c>
      <c r="W199" s="36"/>
      <c r="X199" s="36"/>
      <c r="Y199" s="36"/>
      <c r="Z199" s="36"/>
      <c r="AA199" s="36"/>
      <c r="AB199" s="36"/>
      <c r="AC199" s="36"/>
      <c r="AD199" s="36"/>
      <c r="AE199" s="36"/>
      <c r="AF199" s="36"/>
      <c r="AG199" s="224"/>
    </row>
    <row r="200" spans="1:33" ht="13.5" customHeight="1">
      <c r="A200" s="223"/>
      <c r="B200" s="36"/>
      <c r="C200" s="36"/>
      <c r="D200" s="36"/>
      <c r="E200" s="36"/>
      <c r="F200" s="36"/>
      <c r="G200" s="224"/>
      <c r="H200" s="223"/>
      <c r="I200" s="36"/>
      <c r="J200" s="36"/>
      <c r="K200" s="36"/>
      <c r="L200" s="36"/>
      <c r="M200" s="36"/>
      <c r="N200" s="36"/>
      <c r="O200" s="36"/>
      <c r="P200" s="36"/>
      <c r="Q200" s="36"/>
      <c r="R200" s="36"/>
      <c r="S200" s="36"/>
      <c r="T200" s="224"/>
      <c r="U200" s="229"/>
      <c r="V200" s="228" t="s">
        <v>411</v>
      </c>
      <c r="W200" s="36"/>
      <c r="X200" s="36"/>
      <c r="Y200" s="36"/>
      <c r="Z200" s="36"/>
      <c r="AA200" s="36"/>
      <c r="AB200" s="36"/>
      <c r="AC200" s="36"/>
      <c r="AD200" s="36"/>
      <c r="AE200" s="36"/>
      <c r="AF200" s="36"/>
      <c r="AG200" s="224"/>
    </row>
    <row r="201" spans="1:33" ht="13.5" customHeight="1">
      <c r="A201" s="223"/>
      <c r="B201" s="36"/>
      <c r="C201" s="36"/>
      <c r="D201" s="36"/>
      <c r="E201" s="36"/>
      <c r="F201" s="36"/>
      <c r="G201" s="224"/>
      <c r="H201" s="223"/>
      <c r="I201" s="36"/>
      <c r="J201" s="36"/>
      <c r="K201" s="36"/>
      <c r="L201" s="36"/>
      <c r="M201" s="36"/>
      <c r="N201" s="36"/>
      <c r="O201" s="36"/>
      <c r="P201" s="36"/>
      <c r="Q201" s="36"/>
      <c r="R201" s="36"/>
      <c r="S201" s="36"/>
      <c r="T201" s="224"/>
      <c r="U201" s="229"/>
      <c r="V201" s="228" t="s">
        <v>412</v>
      </c>
      <c r="W201" s="36"/>
      <c r="X201" s="36"/>
      <c r="Y201" s="36"/>
      <c r="Z201" s="36"/>
      <c r="AA201" s="36"/>
      <c r="AB201" s="36"/>
      <c r="AC201" s="36"/>
      <c r="AD201" s="36"/>
      <c r="AE201" s="36"/>
      <c r="AF201" s="36"/>
      <c r="AG201" s="224"/>
    </row>
    <row r="202" spans="1:33" ht="13.5" customHeight="1">
      <c r="A202" s="223"/>
      <c r="B202" s="36"/>
      <c r="C202" s="36"/>
      <c r="D202" s="36"/>
      <c r="E202" s="36"/>
      <c r="F202" s="36"/>
      <c r="G202" s="224"/>
      <c r="H202" s="223"/>
      <c r="I202" s="36"/>
      <c r="J202" s="36"/>
      <c r="K202" s="36"/>
      <c r="L202" s="36"/>
      <c r="M202" s="36"/>
      <c r="N202" s="36"/>
      <c r="O202" s="36"/>
      <c r="P202" s="36"/>
      <c r="Q202" s="36"/>
      <c r="R202" s="36"/>
      <c r="S202" s="36"/>
      <c r="T202" s="224"/>
      <c r="U202" s="229"/>
      <c r="V202" s="228" t="s">
        <v>420</v>
      </c>
      <c r="W202" s="36"/>
      <c r="X202" s="36"/>
      <c r="Y202" s="36"/>
      <c r="Z202" s="36"/>
      <c r="AA202" s="36"/>
      <c r="AB202" s="36"/>
      <c r="AC202" s="36"/>
      <c r="AD202" s="36"/>
      <c r="AE202" s="36"/>
      <c r="AF202" s="36"/>
      <c r="AG202" s="224"/>
    </row>
    <row r="203" spans="1:33" ht="13.5" customHeight="1">
      <c r="A203" s="223"/>
      <c r="B203" s="36"/>
      <c r="C203" s="36"/>
      <c r="D203" s="36"/>
      <c r="E203" s="36"/>
      <c r="F203" s="36"/>
      <c r="G203" s="224"/>
      <c r="H203" s="223"/>
      <c r="I203" s="36"/>
      <c r="J203" s="36"/>
      <c r="K203" s="36"/>
      <c r="L203" s="36"/>
      <c r="M203" s="36"/>
      <c r="N203" s="36"/>
      <c r="O203" s="36"/>
      <c r="P203" s="36"/>
      <c r="Q203" s="36"/>
      <c r="R203" s="36"/>
      <c r="S203" s="36"/>
      <c r="T203" s="224"/>
      <c r="U203" s="229"/>
      <c r="V203" s="228" t="s">
        <v>421</v>
      </c>
      <c r="W203" s="36"/>
      <c r="X203" s="36"/>
      <c r="Y203" s="36"/>
      <c r="Z203" s="36"/>
      <c r="AA203" s="36"/>
      <c r="AB203" s="36"/>
      <c r="AC203" s="36"/>
      <c r="AD203" s="36"/>
      <c r="AE203" s="36"/>
      <c r="AF203" s="36"/>
      <c r="AG203" s="224"/>
    </row>
    <row r="204" spans="1:33" ht="13.5" customHeight="1">
      <c r="A204" s="223"/>
      <c r="B204" s="36"/>
      <c r="C204" s="36"/>
      <c r="D204" s="36"/>
      <c r="E204" s="36"/>
      <c r="F204" s="36"/>
      <c r="G204" s="224"/>
      <c r="H204" s="223"/>
      <c r="I204" s="36"/>
      <c r="J204" s="36"/>
      <c r="K204" s="36"/>
      <c r="L204" s="36"/>
      <c r="M204" s="36"/>
      <c r="N204" s="36"/>
      <c r="O204" s="36"/>
      <c r="P204" s="36"/>
      <c r="Q204" s="36"/>
      <c r="R204" s="36"/>
      <c r="S204" s="36"/>
      <c r="T204" s="224"/>
      <c r="U204" s="229"/>
      <c r="V204" s="228" t="s">
        <v>415</v>
      </c>
      <c r="W204" s="36"/>
      <c r="X204" s="36"/>
      <c r="Y204" s="36"/>
      <c r="Z204" s="36"/>
      <c r="AA204" s="36"/>
      <c r="AB204" s="36"/>
      <c r="AC204" s="36"/>
      <c r="AD204" s="36"/>
      <c r="AE204" s="36"/>
      <c r="AF204" s="36"/>
      <c r="AG204" s="224"/>
    </row>
    <row r="205" spans="1:33" ht="13.5" customHeight="1">
      <c r="A205" s="223"/>
      <c r="B205" s="36"/>
      <c r="C205" s="36"/>
      <c r="D205" s="36"/>
      <c r="E205" s="36"/>
      <c r="F205" s="36"/>
      <c r="G205" s="224"/>
      <c r="H205" s="223"/>
      <c r="I205" s="36"/>
      <c r="J205" s="36"/>
      <c r="K205" s="36"/>
      <c r="L205" s="36"/>
      <c r="M205" s="36"/>
      <c r="N205" s="36"/>
      <c r="O205" s="36"/>
      <c r="P205" s="36"/>
      <c r="Q205" s="36"/>
      <c r="R205" s="36"/>
      <c r="S205" s="36"/>
      <c r="T205" s="224"/>
      <c r="U205" s="229"/>
      <c r="V205" s="228" t="s">
        <v>416</v>
      </c>
      <c r="W205" s="36"/>
      <c r="X205" s="36"/>
      <c r="Y205" s="36"/>
      <c r="Z205" s="36"/>
      <c r="AA205" s="36"/>
      <c r="AB205" s="36"/>
      <c r="AC205" s="36"/>
      <c r="AD205" s="36"/>
      <c r="AE205" s="36"/>
      <c r="AF205" s="36"/>
      <c r="AG205" s="224"/>
    </row>
    <row r="206" spans="1:33" ht="13.5" customHeight="1">
      <c r="A206" s="223"/>
      <c r="B206" s="36"/>
      <c r="C206" s="36"/>
      <c r="D206" s="36"/>
      <c r="E206" s="36"/>
      <c r="F206" s="36"/>
      <c r="G206" s="224"/>
      <c r="H206" s="223"/>
      <c r="I206" s="36"/>
      <c r="J206" s="36"/>
      <c r="K206" s="36"/>
      <c r="L206" s="36"/>
      <c r="M206" s="36"/>
      <c r="N206" s="36"/>
      <c r="O206" s="36"/>
      <c r="P206" s="36"/>
      <c r="Q206" s="36"/>
      <c r="R206" s="36"/>
      <c r="S206" s="36"/>
      <c r="T206" s="224"/>
      <c r="U206" s="229"/>
      <c r="V206" s="228" t="s">
        <v>417</v>
      </c>
      <c r="W206" s="36"/>
      <c r="X206" s="36"/>
      <c r="Y206" s="36"/>
      <c r="Z206" s="36"/>
      <c r="AA206" s="36"/>
      <c r="AB206" s="36"/>
      <c r="AC206" s="36"/>
      <c r="AD206" s="36"/>
      <c r="AE206" s="36"/>
      <c r="AF206" s="36"/>
      <c r="AG206" s="224"/>
    </row>
    <row r="207" spans="1:33" ht="13.5" customHeight="1">
      <c r="A207" s="223"/>
      <c r="B207" s="36"/>
      <c r="C207" s="36"/>
      <c r="D207" s="36"/>
      <c r="E207" s="36"/>
      <c r="F207" s="36"/>
      <c r="G207" s="224"/>
      <c r="H207" s="223"/>
      <c r="I207" s="36"/>
      <c r="J207" s="36"/>
      <c r="K207" s="36"/>
      <c r="L207" s="36"/>
      <c r="M207" s="36"/>
      <c r="N207" s="36"/>
      <c r="O207" s="36"/>
      <c r="P207" s="36"/>
      <c r="Q207" s="36"/>
      <c r="R207" s="36"/>
      <c r="S207" s="36"/>
      <c r="T207" s="224"/>
      <c r="U207" s="229"/>
      <c r="V207" s="228" t="s">
        <v>422</v>
      </c>
      <c r="W207" s="36"/>
      <c r="X207" s="36"/>
      <c r="Y207" s="36"/>
      <c r="Z207" s="36"/>
      <c r="AA207" s="36"/>
      <c r="AB207" s="36"/>
      <c r="AC207" s="36"/>
      <c r="AD207" s="36"/>
      <c r="AE207" s="36"/>
      <c r="AF207" s="36"/>
      <c r="AG207" s="224"/>
    </row>
    <row r="208" spans="1:33" ht="13.5" customHeight="1">
      <c r="A208" s="223"/>
      <c r="B208" s="36"/>
      <c r="C208" s="36"/>
      <c r="D208" s="36"/>
      <c r="E208" s="36"/>
      <c r="F208" s="36"/>
      <c r="G208" s="224"/>
      <c r="H208" s="223"/>
      <c r="I208" s="36"/>
      <c r="J208" s="36"/>
      <c r="K208" s="36"/>
      <c r="L208" s="36"/>
      <c r="M208" s="36"/>
      <c r="N208" s="36"/>
      <c r="O208" s="36"/>
      <c r="P208" s="36"/>
      <c r="Q208" s="36"/>
      <c r="R208" s="36"/>
      <c r="S208" s="36"/>
      <c r="T208" s="224"/>
      <c r="U208" s="229"/>
      <c r="V208" s="228" t="s">
        <v>423</v>
      </c>
      <c r="W208" s="36"/>
      <c r="X208" s="36"/>
      <c r="Y208" s="36"/>
      <c r="Z208" s="36"/>
      <c r="AA208" s="36"/>
      <c r="AB208" s="36"/>
      <c r="AC208" s="36"/>
      <c r="AD208" s="36"/>
      <c r="AE208" s="36"/>
      <c r="AF208" s="36"/>
      <c r="AG208" s="224"/>
    </row>
    <row r="209" spans="1:33" ht="13.5" customHeight="1">
      <c r="A209" s="225"/>
      <c r="B209" s="226"/>
      <c r="C209" s="226"/>
      <c r="D209" s="226"/>
      <c r="E209" s="226"/>
      <c r="F209" s="226"/>
      <c r="G209" s="227"/>
      <c r="H209" s="225"/>
      <c r="I209" s="226"/>
      <c r="J209" s="226"/>
      <c r="K209" s="226"/>
      <c r="L209" s="226"/>
      <c r="M209" s="226"/>
      <c r="N209" s="226"/>
      <c r="O209" s="226"/>
      <c r="P209" s="226"/>
      <c r="Q209" s="226"/>
      <c r="R209" s="226"/>
      <c r="S209" s="226"/>
      <c r="T209" s="227"/>
      <c r="U209" s="230"/>
      <c r="V209" s="226"/>
      <c r="W209" s="226"/>
      <c r="X209" s="226"/>
      <c r="Y209" s="226"/>
      <c r="Z209" s="226"/>
      <c r="AA209" s="226"/>
      <c r="AB209" s="226"/>
      <c r="AC209" s="226"/>
      <c r="AD209" s="226"/>
      <c r="AE209" s="226"/>
      <c r="AF209" s="226"/>
      <c r="AG209" s="227"/>
    </row>
    <row r="210" spans="1:33" ht="13.5" customHeight="1">
      <c r="A210" s="220"/>
      <c r="B210" s="231"/>
      <c r="C210" s="231"/>
      <c r="D210" s="231"/>
      <c r="E210" s="231"/>
      <c r="F210" s="231"/>
      <c r="G210" s="248"/>
      <c r="H210" s="220"/>
      <c r="I210" s="231"/>
      <c r="J210" s="231"/>
      <c r="K210" s="231"/>
      <c r="L210" s="231"/>
      <c r="M210" s="231"/>
      <c r="N210" s="231"/>
      <c r="O210" s="231"/>
      <c r="P210" s="231"/>
      <c r="Q210" s="231"/>
      <c r="R210" s="231"/>
      <c r="S210" s="231"/>
      <c r="T210" s="248"/>
      <c r="U210" s="220"/>
      <c r="V210" s="231"/>
      <c r="W210" s="231"/>
      <c r="X210" s="231"/>
      <c r="Y210" s="231"/>
      <c r="Z210" s="231"/>
      <c r="AA210" s="231"/>
      <c r="AB210" s="231"/>
      <c r="AC210" s="231"/>
      <c r="AD210" s="231"/>
      <c r="AE210" s="231"/>
      <c r="AF210" s="231"/>
      <c r="AG210" s="248"/>
    </row>
    <row r="211" spans="1:33" ht="13.5" customHeight="1">
      <c r="A211" s="236" t="s">
        <v>374</v>
      </c>
      <c r="B211" s="228" t="s">
        <v>346</v>
      </c>
      <c r="C211" s="228"/>
      <c r="D211" s="228"/>
      <c r="E211" s="228"/>
      <c r="F211" s="228"/>
      <c r="G211" s="247"/>
      <c r="H211" s="223" t="s">
        <v>532</v>
      </c>
      <c r="I211" s="228" t="s">
        <v>380</v>
      </c>
      <c r="J211" s="228"/>
      <c r="K211" s="228"/>
      <c r="L211" s="228"/>
      <c r="M211" s="228"/>
      <c r="N211" s="228"/>
      <c r="O211" s="228"/>
      <c r="P211" s="228"/>
      <c r="Q211" s="228"/>
      <c r="R211" s="228"/>
      <c r="S211" s="228"/>
      <c r="T211" s="247"/>
      <c r="U211" s="223" t="s">
        <v>382</v>
      </c>
      <c r="V211" s="228"/>
      <c r="W211" s="228"/>
      <c r="X211" s="228"/>
      <c r="Y211" s="228"/>
      <c r="Z211" s="228"/>
      <c r="AA211" s="228"/>
      <c r="AB211" s="228"/>
      <c r="AC211" s="228"/>
      <c r="AD211" s="228"/>
      <c r="AE211" s="228"/>
      <c r="AF211" s="228"/>
      <c r="AG211" s="247"/>
    </row>
    <row r="212" spans="1:33" ht="13.5" customHeight="1">
      <c r="A212" s="236"/>
      <c r="B212" s="228" t="s">
        <v>375</v>
      </c>
      <c r="C212" s="228"/>
      <c r="D212" s="228"/>
      <c r="E212" s="228"/>
      <c r="F212" s="228"/>
      <c r="G212" s="247"/>
      <c r="H212" s="223"/>
      <c r="I212" s="228" t="s">
        <v>381</v>
      </c>
      <c r="J212" s="228"/>
      <c r="K212" s="228"/>
      <c r="L212" s="228"/>
      <c r="M212" s="228"/>
      <c r="N212" s="228"/>
      <c r="O212" s="228"/>
      <c r="P212" s="228"/>
      <c r="Q212" s="228"/>
      <c r="R212" s="228"/>
      <c r="S212" s="228"/>
      <c r="T212" s="247"/>
      <c r="U212" s="223" t="s">
        <v>383</v>
      </c>
      <c r="V212" s="228"/>
      <c r="W212" s="228"/>
      <c r="X212" s="228"/>
      <c r="Y212" s="228"/>
      <c r="Z212" s="228"/>
      <c r="AA212" s="228"/>
      <c r="AB212" s="228"/>
      <c r="AC212" s="228"/>
      <c r="AD212" s="228"/>
      <c r="AE212" s="228"/>
      <c r="AF212" s="228"/>
      <c r="AG212" s="247"/>
    </row>
    <row r="213" spans="1:33" ht="13.5" customHeight="1">
      <c r="A213" s="236"/>
      <c r="B213" s="228" t="s">
        <v>348</v>
      </c>
      <c r="C213" s="228"/>
      <c r="D213" s="228"/>
      <c r="E213" s="228"/>
      <c r="F213" s="228"/>
      <c r="G213" s="247"/>
      <c r="H213" s="223"/>
      <c r="I213" s="228"/>
      <c r="J213" s="228"/>
      <c r="K213" s="228"/>
      <c r="L213" s="228"/>
      <c r="M213" s="228"/>
      <c r="N213" s="228"/>
      <c r="O213" s="228"/>
      <c r="P213" s="228"/>
      <c r="Q213" s="228"/>
      <c r="R213" s="228"/>
      <c r="S213" s="228"/>
      <c r="T213" s="247"/>
      <c r="U213" s="223" t="s">
        <v>384</v>
      </c>
      <c r="V213" s="228"/>
      <c r="W213" s="228"/>
      <c r="X213" s="228"/>
      <c r="Y213" s="228"/>
      <c r="Z213" s="228"/>
      <c r="AA213" s="228"/>
      <c r="AB213" s="228"/>
      <c r="AC213" s="228"/>
      <c r="AD213" s="228"/>
      <c r="AE213" s="228"/>
      <c r="AF213" s="228"/>
      <c r="AG213" s="247"/>
    </row>
    <row r="214" spans="1:33" ht="13.5" customHeight="1">
      <c r="A214" s="236"/>
      <c r="B214" s="228"/>
      <c r="C214" s="228"/>
      <c r="D214" s="228"/>
      <c r="E214" s="228"/>
      <c r="F214" s="228"/>
      <c r="G214" s="247"/>
      <c r="H214" s="225"/>
      <c r="I214" s="232"/>
      <c r="J214" s="232"/>
      <c r="K214" s="232"/>
      <c r="L214" s="232"/>
      <c r="M214" s="232"/>
      <c r="N214" s="232"/>
      <c r="O214" s="232"/>
      <c r="P214" s="232"/>
      <c r="Q214" s="232"/>
      <c r="R214" s="232"/>
      <c r="S214" s="232"/>
      <c r="T214" s="249"/>
      <c r="U214" s="225"/>
      <c r="V214" s="232"/>
      <c r="W214" s="232"/>
      <c r="X214" s="232"/>
      <c r="Y214" s="232"/>
      <c r="Z214" s="232"/>
      <c r="AA214" s="232"/>
      <c r="AB214" s="232"/>
      <c r="AC214" s="232"/>
      <c r="AD214" s="232"/>
      <c r="AE214" s="232"/>
      <c r="AF214" s="232"/>
      <c r="AG214" s="249"/>
    </row>
    <row r="215" spans="1:33" ht="13.5" customHeight="1">
      <c r="A215" s="236"/>
      <c r="B215" s="228"/>
      <c r="C215" s="228"/>
      <c r="D215" s="228"/>
      <c r="E215" s="228"/>
      <c r="F215" s="228"/>
      <c r="G215" s="247"/>
      <c r="H215" s="220"/>
      <c r="I215" s="231"/>
      <c r="J215" s="231"/>
      <c r="K215" s="231"/>
      <c r="L215" s="231"/>
      <c r="M215" s="231"/>
      <c r="N215" s="231"/>
      <c r="O215" s="231"/>
      <c r="P215" s="231"/>
      <c r="Q215" s="231"/>
      <c r="R215" s="231"/>
      <c r="S215" s="231"/>
      <c r="T215" s="248"/>
      <c r="U215" s="220"/>
      <c r="V215" s="231"/>
      <c r="W215" s="231"/>
      <c r="X215" s="231"/>
      <c r="Y215" s="231"/>
      <c r="Z215" s="231"/>
      <c r="AA215" s="231"/>
      <c r="AB215" s="231"/>
      <c r="AC215" s="231"/>
      <c r="AD215" s="231"/>
      <c r="AE215" s="231"/>
      <c r="AF215" s="231"/>
      <c r="AG215" s="248"/>
    </row>
    <row r="216" spans="1:33" ht="13.5" customHeight="1">
      <c r="A216" s="236"/>
      <c r="B216" s="228"/>
      <c r="C216" s="228"/>
      <c r="D216" s="228"/>
      <c r="E216" s="228"/>
      <c r="F216" s="228"/>
      <c r="G216" s="247"/>
      <c r="H216" s="223" t="s">
        <v>341</v>
      </c>
      <c r="I216" s="228" t="s">
        <v>376</v>
      </c>
      <c r="J216" s="228"/>
      <c r="K216" s="228"/>
      <c r="L216" s="228"/>
      <c r="M216" s="228"/>
      <c r="N216" s="228"/>
      <c r="O216" s="228"/>
      <c r="P216" s="228"/>
      <c r="Q216" s="228"/>
      <c r="R216" s="228"/>
      <c r="S216" s="228"/>
      <c r="T216" s="247"/>
      <c r="U216" s="223" t="s">
        <v>378</v>
      </c>
      <c r="V216" s="228"/>
      <c r="W216" s="228"/>
      <c r="X216" s="228"/>
      <c r="Y216" s="228"/>
      <c r="Z216" s="228"/>
      <c r="AA216" s="228"/>
      <c r="AB216" s="228"/>
      <c r="AC216" s="228"/>
      <c r="AD216" s="228"/>
      <c r="AE216" s="228"/>
      <c r="AF216" s="228"/>
      <c r="AG216" s="247"/>
    </row>
    <row r="217" spans="1:33" ht="13.5" customHeight="1">
      <c r="A217" s="236"/>
      <c r="B217" s="228"/>
      <c r="C217" s="228"/>
      <c r="D217" s="228"/>
      <c r="E217" s="228"/>
      <c r="F217" s="228"/>
      <c r="G217" s="247"/>
      <c r="H217" s="223"/>
      <c r="I217" s="228" t="s">
        <v>377</v>
      </c>
      <c r="J217" s="228"/>
      <c r="K217" s="228"/>
      <c r="L217" s="228"/>
      <c r="M217" s="228"/>
      <c r="N217" s="228"/>
      <c r="O217" s="228"/>
      <c r="P217" s="228"/>
      <c r="Q217" s="228"/>
      <c r="R217" s="228"/>
      <c r="S217" s="228"/>
      <c r="T217" s="247"/>
      <c r="U217" s="223" t="s">
        <v>379</v>
      </c>
      <c r="V217" s="228"/>
      <c r="W217" s="228"/>
      <c r="X217" s="228"/>
      <c r="Y217" s="228"/>
      <c r="Z217" s="228"/>
      <c r="AA217" s="228"/>
      <c r="AB217" s="228"/>
      <c r="AC217" s="228"/>
      <c r="AD217" s="228"/>
      <c r="AE217" s="228"/>
      <c r="AF217" s="228"/>
      <c r="AG217" s="247"/>
    </row>
    <row r="218" spans="1:33" ht="13.5" customHeight="1">
      <c r="A218" s="236"/>
      <c r="B218" s="228"/>
      <c r="C218" s="228"/>
      <c r="D218" s="228"/>
      <c r="E218" s="228"/>
      <c r="F218" s="228"/>
      <c r="G218" s="247"/>
      <c r="H218" s="225"/>
      <c r="I218" s="232"/>
      <c r="J218" s="232"/>
      <c r="K218" s="232"/>
      <c r="L218" s="232"/>
      <c r="M218" s="232"/>
      <c r="N218" s="232"/>
      <c r="O218" s="232"/>
      <c r="P218" s="232"/>
      <c r="Q218" s="232"/>
      <c r="R218" s="232"/>
      <c r="S218" s="232"/>
      <c r="T218" s="249"/>
      <c r="U218" s="225"/>
      <c r="V218" s="232"/>
      <c r="W218" s="232"/>
      <c r="X218" s="232"/>
      <c r="Y218" s="232"/>
      <c r="Z218" s="232"/>
      <c r="AA218" s="232"/>
      <c r="AB218" s="232"/>
      <c r="AC218" s="232"/>
      <c r="AD218" s="232"/>
      <c r="AE218" s="232"/>
      <c r="AF218" s="232"/>
      <c r="AG218" s="249"/>
    </row>
    <row r="219" spans="1:33" ht="13.5" customHeight="1">
      <c r="A219" s="236"/>
      <c r="B219" s="228"/>
      <c r="C219" s="228"/>
      <c r="D219" s="228"/>
      <c r="E219" s="228"/>
      <c r="F219" s="228"/>
      <c r="G219" s="247"/>
      <c r="H219" s="220"/>
      <c r="I219" s="231"/>
      <c r="J219" s="231"/>
      <c r="K219" s="231"/>
      <c r="L219" s="231"/>
      <c r="M219" s="231"/>
      <c r="N219" s="231"/>
      <c r="O219" s="231"/>
      <c r="P219" s="231"/>
      <c r="Q219" s="231"/>
      <c r="R219" s="231"/>
      <c r="S219" s="231"/>
      <c r="T219" s="248"/>
      <c r="U219" s="220"/>
      <c r="V219" s="231"/>
      <c r="W219" s="231"/>
      <c r="X219" s="231"/>
      <c r="Y219" s="231"/>
      <c r="Z219" s="231"/>
      <c r="AA219" s="231"/>
      <c r="AB219" s="231"/>
      <c r="AC219" s="231"/>
      <c r="AD219" s="231"/>
      <c r="AE219" s="231"/>
      <c r="AF219" s="231"/>
      <c r="AG219" s="248"/>
    </row>
    <row r="220" spans="1:33" ht="13.5" customHeight="1">
      <c r="A220" s="236"/>
      <c r="B220" s="228"/>
      <c r="C220" s="228"/>
      <c r="D220" s="228"/>
      <c r="E220" s="228"/>
      <c r="F220" s="228"/>
      <c r="G220" s="247"/>
      <c r="H220" s="223" t="s">
        <v>385</v>
      </c>
      <c r="I220" s="251" t="s">
        <v>1213</v>
      </c>
      <c r="J220" s="228"/>
      <c r="K220" s="228"/>
      <c r="L220" s="228"/>
      <c r="M220" s="228"/>
      <c r="N220" s="228"/>
      <c r="O220" s="228"/>
      <c r="P220" s="228"/>
      <c r="Q220" s="228"/>
      <c r="R220" s="228"/>
      <c r="S220" s="228"/>
      <c r="T220" s="247"/>
      <c r="U220" s="223" t="s">
        <v>1234</v>
      </c>
      <c r="V220" s="228"/>
      <c r="W220" s="228"/>
      <c r="X220" s="228"/>
      <c r="Y220" s="228"/>
      <c r="Z220" s="228"/>
      <c r="AA220" s="228"/>
      <c r="AB220" s="228"/>
      <c r="AC220" s="228"/>
      <c r="AD220" s="228"/>
      <c r="AE220" s="228"/>
      <c r="AF220" s="228"/>
      <c r="AG220" s="247"/>
    </row>
    <row r="221" spans="1:33" ht="13.5" customHeight="1">
      <c r="A221" s="236"/>
      <c r="B221" s="228"/>
      <c r="C221" s="228"/>
      <c r="D221" s="228"/>
      <c r="E221" s="228"/>
      <c r="F221" s="228"/>
      <c r="G221" s="247"/>
      <c r="H221" s="223"/>
      <c r="I221" s="228" t="s">
        <v>1214</v>
      </c>
      <c r="J221" s="228"/>
      <c r="K221" s="228"/>
      <c r="L221" s="228"/>
      <c r="M221" s="228"/>
      <c r="N221" s="228"/>
      <c r="O221" s="228"/>
      <c r="P221" s="228"/>
      <c r="Q221" s="228"/>
      <c r="R221" s="228"/>
      <c r="S221" s="228"/>
      <c r="T221" s="247"/>
      <c r="U221" s="223" t="s">
        <v>1235</v>
      </c>
      <c r="V221" s="228"/>
      <c r="W221" s="228"/>
      <c r="X221" s="228"/>
      <c r="Y221" s="228"/>
      <c r="Z221" s="228"/>
      <c r="AA221" s="228"/>
      <c r="AB221" s="228"/>
      <c r="AC221" s="228"/>
      <c r="AD221" s="228"/>
      <c r="AE221" s="228"/>
      <c r="AF221" s="228"/>
      <c r="AG221" s="247"/>
    </row>
    <row r="222" spans="1:33" ht="13.5" customHeight="1">
      <c r="A222" s="236"/>
      <c r="B222" s="228"/>
      <c r="C222" s="228"/>
      <c r="D222" s="228"/>
      <c r="E222" s="228"/>
      <c r="F222" s="228"/>
      <c r="G222" s="247"/>
      <c r="H222" s="223"/>
      <c r="I222" s="228" t="s">
        <v>1215</v>
      </c>
      <c r="J222" s="228"/>
      <c r="K222" s="228"/>
      <c r="L222" s="228"/>
      <c r="M222" s="228"/>
      <c r="N222" s="228"/>
      <c r="O222" s="228"/>
      <c r="P222" s="228"/>
      <c r="Q222" s="228"/>
      <c r="R222" s="228"/>
      <c r="S222" s="228"/>
      <c r="T222" s="247"/>
      <c r="U222" s="223" t="s">
        <v>1236</v>
      </c>
      <c r="V222" s="228"/>
      <c r="W222" s="228"/>
      <c r="X222" s="228"/>
      <c r="Y222" s="228"/>
      <c r="Z222" s="228"/>
      <c r="AA222" s="228"/>
      <c r="AB222" s="228"/>
      <c r="AC222" s="228"/>
      <c r="AD222" s="228"/>
      <c r="AE222" s="228"/>
      <c r="AF222" s="228"/>
      <c r="AG222" s="247"/>
    </row>
    <row r="223" spans="1:33" ht="13.5" customHeight="1">
      <c r="A223" s="236"/>
      <c r="B223" s="228"/>
      <c r="C223" s="228"/>
      <c r="D223" s="228"/>
      <c r="E223" s="228"/>
      <c r="F223" s="228"/>
      <c r="G223" s="247"/>
      <c r="H223" s="223"/>
      <c r="I223" s="228" t="s">
        <v>1216</v>
      </c>
      <c r="J223" s="228"/>
      <c r="K223" s="228"/>
      <c r="L223" s="228"/>
      <c r="M223" s="228"/>
      <c r="N223" s="228"/>
      <c r="O223" s="228"/>
      <c r="P223" s="228"/>
      <c r="Q223" s="228"/>
      <c r="R223" s="228"/>
      <c r="S223" s="228"/>
      <c r="T223" s="247"/>
      <c r="U223" s="223"/>
      <c r="V223" s="228"/>
      <c r="W223" s="228"/>
      <c r="X223" s="228"/>
      <c r="Y223" s="228"/>
      <c r="Z223" s="228"/>
      <c r="AA223" s="228"/>
      <c r="AB223" s="228"/>
      <c r="AC223" s="228"/>
      <c r="AD223" s="228"/>
      <c r="AE223" s="228"/>
      <c r="AF223" s="228"/>
      <c r="AG223" s="247"/>
    </row>
    <row r="224" spans="1:33" ht="13.5" customHeight="1">
      <c r="A224" s="236"/>
      <c r="B224" s="228"/>
      <c r="C224" s="228"/>
      <c r="D224" s="228"/>
      <c r="E224" s="228"/>
      <c r="F224" s="228"/>
      <c r="G224" s="247"/>
      <c r="H224" s="223"/>
      <c r="I224" s="228" t="s">
        <v>1217</v>
      </c>
      <c r="J224" s="228"/>
      <c r="K224" s="228"/>
      <c r="L224" s="228"/>
      <c r="M224" s="228"/>
      <c r="N224" s="228"/>
      <c r="O224" s="228"/>
      <c r="P224" s="228"/>
      <c r="Q224" s="228"/>
      <c r="R224" s="228"/>
      <c r="S224" s="228"/>
      <c r="T224" s="247"/>
      <c r="U224" s="223"/>
      <c r="V224" s="228"/>
      <c r="W224" s="228"/>
      <c r="X224" s="228"/>
      <c r="Y224" s="228"/>
      <c r="Z224" s="228"/>
      <c r="AA224" s="228"/>
      <c r="AB224" s="228"/>
      <c r="AC224" s="228"/>
      <c r="AD224" s="228"/>
      <c r="AE224" s="228"/>
      <c r="AF224" s="228"/>
      <c r="AG224" s="247"/>
    </row>
    <row r="225" spans="1:33" ht="13.5" customHeight="1">
      <c r="A225" s="236"/>
      <c r="B225" s="228"/>
      <c r="C225" s="228"/>
      <c r="D225" s="228"/>
      <c r="E225" s="228"/>
      <c r="F225" s="228"/>
      <c r="G225" s="247"/>
      <c r="H225" s="223"/>
      <c r="I225" s="228" t="s">
        <v>1218</v>
      </c>
      <c r="J225" s="228"/>
      <c r="K225" s="228"/>
      <c r="L225" s="228"/>
      <c r="M225" s="228"/>
      <c r="N225" s="228"/>
      <c r="O225" s="228"/>
      <c r="P225" s="228"/>
      <c r="Q225" s="228"/>
      <c r="R225" s="228"/>
      <c r="S225" s="228"/>
      <c r="T225" s="247"/>
      <c r="U225" s="223"/>
      <c r="V225" s="228"/>
      <c r="W225" s="228"/>
      <c r="X225" s="228"/>
      <c r="Y225" s="228"/>
      <c r="Z225" s="228"/>
      <c r="AA225" s="228"/>
      <c r="AB225" s="228"/>
      <c r="AC225" s="228"/>
      <c r="AD225" s="228"/>
      <c r="AE225" s="228"/>
      <c r="AF225" s="228"/>
      <c r="AG225" s="247"/>
    </row>
    <row r="226" spans="1:33" ht="13.5" customHeight="1">
      <c r="A226" s="236"/>
      <c r="B226" s="228"/>
      <c r="C226" s="228"/>
      <c r="D226" s="228"/>
      <c r="E226" s="228"/>
      <c r="F226" s="228"/>
      <c r="G226" s="247"/>
      <c r="H226" s="223"/>
      <c r="I226" s="228" t="s">
        <v>1219</v>
      </c>
      <c r="J226" s="228"/>
      <c r="K226" s="228"/>
      <c r="L226" s="228"/>
      <c r="M226" s="228"/>
      <c r="N226" s="228"/>
      <c r="O226" s="228"/>
      <c r="P226" s="228"/>
      <c r="Q226" s="228"/>
      <c r="R226" s="228"/>
      <c r="S226" s="228"/>
      <c r="T226" s="247"/>
      <c r="U226" s="223"/>
      <c r="V226" s="228"/>
      <c r="W226" s="228"/>
      <c r="X226" s="228"/>
      <c r="Y226" s="228"/>
      <c r="Z226" s="228"/>
      <c r="AA226" s="228"/>
      <c r="AB226" s="228"/>
      <c r="AC226" s="228"/>
      <c r="AD226" s="228"/>
      <c r="AE226" s="228"/>
      <c r="AF226" s="228"/>
      <c r="AG226" s="247"/>
    </row>
    <row r="227" spans="1:33" ht="13.5" customHeight="1">
      <c r="A227" s="236"/>
      <c r="B227" s="228"/>
      <c r="C227" s="228"/>
      <c r="D227" s="228"/>
      <c r="E227" s="228"/>
      <c r="F227" s="228"/>
      <c r="G227" s="247"/>
      <c r="H227" s="223"/>
      <c r="I227" s="228" t="s">
        <v>1220</v>
      </c>
      <c r="J227" s="228"/>
      <c r="K227" s="228"/>
      <c r="L227" s="228"/>
      <c r="M227" s="228"/>
      <c r="N227" s="228"/>
      <c r="O227" s="228"/>
      <c r="P227" s="228"/>
      <c r="Q227" s="228"/>
      <c r="R227" s="228"/>
      <c r="S227" s="228"/>
      <c r="T227" s="247"/>
      <c r="U227" s="223"/>
      <c r="V227" s="228"/>
      <c r="W227" s="228"/>
      <c r="X227" s="228"/>
      <c r="Y227" s="228"/>
      <c r="Z227" s="228"/>
      <c r="AA227" s="228"/>
      <c r="AB227" s="228"/>
      <c r="AC227" s="228"/>
      <c r="AD227" s="228"/>
      <c r="AE227" s="228"/>
      <c r="AF227" s="228"/>
      <c r="AG227" s="247"/>
    </row>
    <row r="228" spans="1:33" ht="13.5" customHeight="1">
      <c r="A228" s="236"/>
      <c r="B228" s="228"/>
      <c r="C228" s="228"/>
      <c r="D228" s="228"/>
      <c r="E228" s="228"/>
      <c r="F228" s="228"/>
      <c r="G228" s="247"/>
      <c r="H228" s="223"/>
      <c r="I228" s="228" t="s">
        <v>1221</v>
      </c>
      <c r="J228" s="228"/>
      <c r="K228" s="228"/>
      <c r="L228" s="228"/>
      <c r="M228" s="228"/>
      <c r="N228" s="228"/>
      <c r="O228" s="228"/>
      <c r="P228" s="228"/>
      <c r="Q228" s="228"/>
      <c r="R228" s="228"/>
      <c r="S228" s="228"/>
      <c r="T228" s="247"/>
      <c r="U228" s="223"/>
      <c r="V228" s="228"/>
      <c r="W228" s="228"/>
      <c r="X228" s="228"/>
      <c r="Y228" s="228"/>
      <c r="Z228" s="228"/>
      <c r="AA228" s="228"/>
      <c r="AB228" s="228"/>
      <c r="AC228" s="228"/>
      <c r="AD228" s="228"/>
      <c r="AE228" s="228"/>
      <c r="AF228" s="228"/>
      <c r="AG228" s="247"/>
    </row>
    <row r="229" spans="1:33" ht="13.5" customHeight="1">
      <c r="A229" s="236"/>
      <c r="B229" s="228"/>
      <c r="C229" s="228"/>
      <c r="D229" s="228"/>
      <c r="E229" s="228"/>
      <c r="F229" s="228"/>
      <c r="G229" s="247"/>
      <c r="H229" s="223"/>
      <c r="I229" s="228" t="s">
        <v>1222</v>
      </c>
      <c r="J229" s="228"/>
      <c r="K229" s="228"/>
      <c r="L229" s="228"/>
      <c r="M229" s="228"/>
      <c r="N229" s="228"/>
      <c r="O229" s="228"/>
      <c r="P229" s="228"/>
      <c r="Q229" s="228"/>
      <c r="R229" s="228"/>
      <c r="S229" s="228"/>
      <c r="T229" s="247"/>
      <c r="U229" s="223"/>
      <c r="V229" s="228"/>
      <c r="W229" s="228"/>
      <c r="X229" s="228"/>
      <c r="Y229" s="228"/>
      <c r="Z229" s="228"/>
      <c r="AA229" s="228"/>
      <c r="AB229" s="228"/>
      <c r="AC229" s="228"/>
      <c r="AD229" s="228"/>
      <c r="AE229" s="228"/>
      <c r="AF229" s="228"/>
      <c r="AG229" s="247"/>
    </row>
    <row r="230" spans="1:33" ht="13.5" customHeight="1">
      <c r="A230" s="236"/>
      <c r="B230" s="228"/>
      <c r="C230" s="228"/>
      <c r="D230" s="228"/>
      <c r="E230" s="228"/>
      <c r="F230" s="228"/>
      <c r="G230" s="247"/>
      <c r="H230" s="223"/>
      <c r="I230" s="228" t="s">
        <v>1223</v>
      </c>
      <c r="J230" s="228"/>
      <c r="K230" s="228"/>
      <c r="L230" s="228"/>
      <c r="M230" s="228"/>
      <c r="N230" s="228"/>
      <c r="O230" s="228"/>
      <c r="P230" s="228"/>
      <c r="Q230" s="228"/>
      <c r="R230" s="228"/>
      <c r="S230" s="228"/>
      <c r="T230" s="247"/>
      <c r="U230" s="223"/>
      <c r="V230" s="228"/>
      <c r="W230" s="228"/>
      <c r="X230" s="228"/>
      <c r="Y230" s="228"/>
      <c r="Z230" s="228"/>
      <c r="AA230" s="228"/>
      <c r="AB230" s="228"/>
      <c r="AC230" s="228"/>
      <c r="AD230" s="228"/>
      <c r="AE230" s="228"/>
      <c r="AF230" s="228"/>
      <c r="AG230" s="247"/>
    </row>
    <row r="231" spans="1:33" ht="13.5" customHeight="1">
      <c r="A231" s="236"/>
      <c r="B231" s="228"/>
      <c r="C231" s="228"/>
      <c r="D231" s="228"/>
      <c r="E231" s="228"/>
      <c r="F231" s="228"/>
      <c r="G231" s="247"/>
      <c r="H231" s="223"/>
      <c r="I231" s="228" t="s">
        <v>1224</v>
      </c>
      <c r="J231" s="228"/>
      <c r="K231" s="228"/>
      <c r="L231" s="228"/>
      <c r="M231" s="228"/>
      <c r="N231" s="228"/>
      <c r="O231" s="228"/>
      <c r="P231" s="228"/>
      <c r="Q231" s="228"/>
      <c r="R231" s="228"/>
      <c r="S231" s="228"/>
      <c r="T231" s="247"/>
      <c r="U231" s="223"/>
      <c r="V231" s="228"/>
      <c r="W231" s="228"/>
      <c r="X231" s="228"/>
      <c r="Y231" s="228"/>
      <c r="Z231" s="228"/>
      <c r="AA231" s="228"/>
      <c r="AB231" s="228"/>
      <c r="AC231" s="228"/>
      <c r="AD231" s="228"/>
      <c r="AE231" s="228"/>
      <c r="AF231" s="228"/>
      <c r="AG231" s="247"/>
    </row>
    <row r="232" spans="1:33" ht="13.5" customHeight="1">
      <c r="A232" s="236"/>
      <c r="B232" s="228"/>
      <c r="C232" s="228"/>
      <c r="D232" s="228"/>
      <c r="E232" s="228"/>
      <c r="F232" s="228"/>
      <c r="G232" s="247"/>
      <c r="H232" s="223"/>
      <c r="I232" s="228" t="s">
        <v>1225</v>
      </c>
      <c r="J232" s="228"/>
      <c r="K232" s="228"/>
      <c r="L232" s="228"/>
      <c r="M232" s="228"/>
      <c r="N232" s="228"/>
      <c r="O232" s="228"/>
      <c r="P232" s="228"/>
      <c r="Q232" s="228"/>
      <c r="R232" s="228"/>
      <c r="S232" s="228"/>
      <c r="T232" s="247"/>
      <c r="U232" s="223"/>
      <c r="V232" s="228"/>
      <c r="W232" s="228"/>
      <c r="X232" s="228"/>
      <c r="Y232" s="228"/>
      <c r="Z232" s="228"/>
      <c r="AA232" s="228"/>
      <c r="AB232" s="228"/>
      <c r="AC232" s="228"/>
      <c r="AD232" s="228"/>
      <c r="AE232" s="228"/>
      <c r="AF232" s="228"/>
      <c r="AG232" s="247"/>
    </row>
    <row r="233" spans="1:33" ht="13.5" customHeight="1">
      <c r="A233" s="223"/>
      <c r="B233" s="228"/>
      <c r="C233" s="228"/>
      <c r="D233" s="228"/>
      <c r="E233" s="228"/>
      <c r="F233" s="228"/>
      <c r="G233" s="247"/>
      <c r="H233" s="223"/>
      <c r="I233" s="228" t="s">
        <v>1226</v>
      </c>
      <c r="J233" s="228"/>
      <c r="K233" s="228"/>
      <c r="L233" s="228"/>
      <c r="M233" s="228"/>
      <c r="N233" s="228"/>
      <c r="O233" s="228"/>
      <c r="P233" s="228"/>
      <c r="Q233" s="228"/>
      <c r="R233" s="228"/>
      <c r="S233" s="228"/>
      <c r="T233" s="247"/>
      <c r="U233" s="223"/>
      <c r="V233" s="228"/>
      <c r="W233" s="228"/>
      <c r="X233" s="228"/>
      <c r="Y233" s="228"/>
      <c r="Z233" s="228"/>
      <c r="AA233" s="228"/>
      <c r="AB233" s="228"/>
      <c r="AC233" s="228"/>
      <c r="AD233" s="228"/>
      <c r="AE233" s="228"/>
      <c r="AF233" s="228"/>
      <c r="AG233" s="247"/>
    </row>
    <row r="234" spans="1:33" ht="13.5" customHeight="1">
      <c r="A234" s="223"/>
      <c r="B234" s="228"/>
      <c r="C234" s="228"/>
      <c r="D234" s="228"/>
      <c r="E234" s="228"/>
      <c r="F234" s="228"/>
      <c r="G234" s="247"/>
      <c r="H234" s="223"/>
      <c r="I234" s="228" t="s">
        <v>1232</v>
      </c>
      <c r="J234" s="228"/>
      <c r="K234" s="228"/>
      <c r="L234" s="228"/>
      <c r="M234" s="228"/>
      <c r="N234" s="228"/>
      <c r="O234" s="228"/>
      <c r="P234" s="228"/>
      <c r="Q234" s="228"/>
      <c r="R234" s="228"/>
      <c r="S234" s="228"/>
      <c r="T234" s="247"/>
      <c r="U234" s="223"/>
      <c r="V234" s="228"/>
      <c r="W234" s="228"/>
      <c r="X234" s="228"/>
      <c r="Y234" s="228"/>
      <c r="Z234" s="228"/>
      <c r="AA234" s="228"/>
      <c r="AB234" s="228"/>
      <c r="AC234" s="228"/>
      <c r="AD234" s="228"/>
      <c r="AE234" s="228"/>
      <c r="AF234" s="228"/>
      <c r="AG234" s="247"/>
    </row>
    <row r="235" spans="1:33" ht="13.5" customHeight="1">
      <c r="A235" s="223"/>
      <c r="B235" s="228"/>
      <c r="C235" s="228"/>
      <c r="D235" s="228"/>
      <c r="E235" s="228"/>
      <c r="F235" s="228"/>
      <c r="G235" s="247"/>
      <c r="H235" s="223"/>
      <c r="I235" s="228" t="s">
        <v>1233</v>
      </c>
      <c r="J235" s="228"/>
      <c r="K235" s="228"/>
      <c r="L235" s="228"/>
      <c r="M235" s="228"/>
      <c r="N235" s="228"/>
      <c r="O235" s="228"/>
      <c r="P235" s="228"/>
      <c r="Q235" s="228"/>
      <c r="R235" s="228"/>
      <c r="S235" s="228"/>
      <c r="T235" s="247"/>
      <c r="U235" s="223"/>
      <c r="V235" s="228"/>
      <c r="W235" s="228"/>
      <c r="X235" s="228"/>
      <c r="Y235" s="228"/>
      <c r="Z235" s="228"/>
      <c r="AA235" s="228"/>
      <c r="AB235" s="228"/>
      <c r="AC235" s="228"/>
      <c r="AD235" s="228"/>
      <c r="AE235" s="228"/>
      <c r="AF235" s="228"/>
      <c r="AG235" s="247"/>
    </row>
    <row r="236" spans="1:33" ht="13.5" customHeight="1">
      <c r="A236" s="223"/>
      <c r="B236" s="228"/>
      <c r="C236" s="228"/>
      <c r="D236" s="228"/>
      <c r="E236" s="228"/>
      <c r="F236" s="228"/>
      <c r="G236" s="247"/>
      <c r="H236" s="223"/>
      <c r="I236" s="228" t="s">
        <v>1227</v>
      </c>
      <c r="J236" s="228"/>
      <c r="K236" s="228"/>
      <c r="L236" s="228"/>
      <c r="M236" s="228"/>
      <c r="N236" s="228"/>
      <c r="O236" s="228"/>
      <c r="P236" s="228"/>
      <c r="Q236" s="228"/>
      <c r="R236" s="228"/>
      <c r="S236" s="228"/>
      <c r="T236" s="247"/>
      <c r="U236" s="223"/>
      <c r="V236" s="228"/>
      <c r="W236" s="228"/>
      <c r="X236" s="228"/>
      <c r="Y236" s="228"/>
      <c r="Z236" s="228"/>
      <c r="AA236" s="228"/>
      <c r="AB236" s="228"/>
      <c r="AC236" s="228"/>
      <c r="AD236" s="228"/>
      <c r="AE236" s="228"/>
      <c r="AF236" s="228"/>
      <c r="AG236" s="247"/>
    </row>
    <row r="237" spans="1:33" ht="13.5" customHeight="1">
      <c r="A237" s="223"/>
      <c r="B237" s="228"/>
      <c r="C237" s="228"/>
      <c r="D237" s="228"/>
      <c r="E237" s="228"/>
      <c r="F237" s="228"/>
      <c r="G237" s="247"/>
      <c r="H237" s="223"/>
      <c r="I237" s="228" t="s">
        <v>1228</v>
      </c>
      <c r="J237" s="228"/>
      <c r="K237" s="228"/>
      <c r="L237" s="228"/>
      <c r="M237" s="228"/>
      <c r="N237" s="228"/>
      <c r="O237" s="228"/>
      <c r="P237" s="228"/>
      <c r="Q237" s="228"/>
      <c r="R237" s="228"/>
      <c r="S237" s="228"/>
      <c r="T237" s="247"/>
      <c r="U237" s="223"/>
      <c r="V237" s="228"/>
      <c r="W237" s="228"/>
      <c r="X237" s="228"/>
      <c r="Y237" s="228"/>
      <c r="Z237" s="228"/>
      <c r="AA237" s="228"/>
      <c r="AB237" s="228"/>
      <c r="AC237" s="228"/>
      <c r="AD237" s="228"/>
      <c r="AE237" s="228"/>
      <c r="AF237" s="228"/>
      <c r="AG237" s="247"/>
    </row>
    <row r="238" spans="1:33" ht="13.5" customHeight="1">
      <c r="A238" s="223"/>
      <c r="B238" s="228"/>
      <c r="C238" s="228"/>
      <c r="D238" s="228"/>
      <c r="E238" s="228"/>
      <c r="F238" s="228"/>
      <c r="G238" s="247"/>
      <c r="H238" s="223"/>
      <c r="I238" s="228" t="s">
        <v>1229</v>
      </c>
      <c r="J238" s="228"/>
      <c r="K238" s="228"/>
      <c r="L238" s="228"/>
      <c r="M238" s="228"/>
      <c r="N238" s="228"/>
      <c r="O238" s="228"/>
      <c r="P238" s="228"/>
      <c r="Q238" s="228"/>
      <c r="R238" s="228"/>
      <c r="S238" s="228"/>
      <c r="T238" s="247"/>
      <c r="U238" s="223"/>
      <c r="V238" s="228"/>
      <c r="W238" s="228"/>
      <c r="X238" s="228"/>
      <c r="Y238" s="228"/>
      <c r="Z238" s="228"/>
      <c r="AA238" s="228"/>
      <c r="AB238" s="228"/>
      <c r="AC238" s="228"/>
      <c r="AD238" s="228"/>
      <c r="AE238" s="228"/>
      <c r="AF238" s="228"/>
      <c r="AG238" s="247"/>
    </row>
    <row r="239" spans="1:33" ht="13.5" customHeight="1">
      <c r="A239" s="223"/>
      <c r="B239" s="228"/>
      <c r="C239" s="228"/>
      <c r="D239" s="228"/>
      <c r="E239" s="228"/>
      <c r="F239" s="228"/>
      <c r="G239" s="247"/>
      <c r="H239" s="223"/>
      <c r="I239" s="228" t="s">
        <v>1230</v>
      </c>
      <c r="J239" s="228"/>
      <c r="K239" s="228"/>
      <c r="L239" s="228"/>
      <c r="M239" s="228"/>
      <c r="N239" s="228"/>
      <c r="O239" s="228"/>
      <c r="P239" s="228"/>
      <c r="Q239" s="228"/>
      <c r="R239" s="228"/>
      <c r="S239" s="228"/>
      <c r="T239" s="247"/>
      <c r="U239" s="223"/>
      <c r="V239" s="228"/>
      <c r="W239" s="228"/>
      <c r="X239" s="228"/>
      <c r="Y239" s="228"/>
      <c r="Z239" s="228"/>
      <c r="AA239" s="228"/>
      <c r="AB239" s="228"/>
      <c r="AC239" s="228"/>
      <c r="AD239" s="228"/>
      <c r="AE239" s="228"/>
      <c r="AF239" s="228"/>
      <c r="AG239" s="247"/>
    </row>
    <row r="240" spans="1:33" ht="13.5" customHeight="1">
      <c r="A240" s="223"/>
      <c r="B240" s="228"/>
      <c r="C240" s="228"/>
      <c r="D240" s="228"/>
      <c r="E240" s="228"/>
      <c r="F240" s="228"/>
      <c r="G240" s="247"/>
      <c r="H240" s="223"/>
      <c r="I240" s="228" t="s">
        <v>1231</v>
      </c>
      <c r="J240" s="228"/>
      <c r="K240" s="228"/>
      <c r="L240" s="228"/>
      <c r="M240" s="228"/>
      <c r="N240" s="228"/>
      <c r="O240" s="228"/>
      <c r="P240" s="228"/>
      <c r="Q240" s="228"/>
      <c r="R240" s="228"/>
      <c r="S240" s="228"/>
      <c r="T240" s="247"/>
      <c r="U240" s="223"/>
      <c r="V240" s="228"/>
      <c r="W240" s="228"/>
      <c r="X240" s="228"/>
      <c r="Y240" s="228"/>
      <c r="Z240" s="228"/>
      <c r="AA240" s="228"/>
      <c r="AB240" s="228"/>
      <c r="AC240" s="228"/>
      <c r="AD240" s="228"/>
      <c r="AE240" s="228"/>
      <c r="AF240" s="228"/>
      <c r="AG240" s="247"/>
    </row>
    <row r="241" spans="1:33" ht="13.5" customHeight="1">
      <c r="A241" s="223"/>
      <c r="B241" s="228"/>
      <c r="C241" s="228"/>
      <c r="D241" s="228"/>
      <c r="E241" s="228"/>
      <c r="F241" s="228"/>
      <c r="G241" s="247"/>
      <c r="H241" s="225"/>
      <c r="I241" s="232"/>
      <c r="J241" s="232"/>
      <c r="K241" s="232"/>
      <c r="L241" s="232"/>
      <c r="M241" s="232"/>
      <c r="N241" s="232"/>
      <c r="O241" s="232"/>
      <c r="P241" s="232"/>
      <c r="Q241" s="232"/>
      <c r="R241" s="232"/>
      <c r="S241" s="232"/>
      <c r="T241" s="249"/>
      <c r="U241" s="225"/>
      <c r="V241" s="232"/>
      <c r="W241" s="232"/>
      <c r="X241" s="232"/>
      <c r="Y241" s="232"/>
      <c r="Z241" s="232"/>
      <c r="AA241" s="232"/>
      <c r="AB241" s="232"/>
      <c r="AC241" s="232"/>
      <c r="AD241" s="232"/>
      <c r="AE241" s="232"/>
      <c r="AF241" s="232"/>
      <c r="AG241" s="249"/>
    </row>
    <row r="242" spans="1:33" ht="13.5" customHeight="1">
      <c r="A242" s="223"/>
      <c r="B242" s="228"/>
      <c r="C242" s="228"/>
      <c r="D242" s="228"/>
      <c r="E242" s="228"/>
      <c r="F242" s="228"/>
      <c r="G242" s="247"/>
      <c r="H242" s="220"/>
      <c r="I242" s="231"/>
      <c r="J242" s="231"/>
      <c r="K242" s="231"/>
      <c r="L242" s="231"/>
      <c r="M242" s="231"/>
      <c r="N242" s="231"/>
      <c r="O242" s="231"/>
      <c r="P242" s="231"/>
      <c r="Q242" s="231"/>
      <c r="R242" s="231"/>
      <c r="S242" s="231"/>
      <c r="T242" s="248"/>
      <c r="U242" s="220"/>
      <c r="V242" s="231"/>
      <c r="W242" s="231"/>
      <c r="X242" s="231"/>
      <c r="Y242" s="231"/>
      <c r="Z242" s="231"/>
      <c r="AA242" s="231"/>
      <c r="AB242" s="231"/>
      <c r="AC242" s="231"/>
      <c r="AD242" s="231"/>
      <c r="AE242" s="231"/>
      <c r="AF242" s="231"/>
      <c r="AG242" s="248"/>
    </row>
    <row r="243" spans="1:33" ht="13.5" customHeight="1">
      <c r="A243" s="223"/>
      <c r="B243" s="228"/>
      <c r="C243" s="228"/>
      <c r="D243" s="228"/>
      <c r="E243" s="228"/>
      <c r="F243" s="228"/>
      <c r="G243" s="247"/>
      <c r="H243" s="223" t="s">
        <v>391</v>
      </c>
      <c r="I243" s="228" t="s">
        <v>1237</v>
      </c>
      <c r="J243" s="228"/>
      <c r="K243" s="228"/>
      <c r="L243" s="228"/>
      <c r="M243" s="228"/>
      <c r="N243" s="228"/>
      <c r="O243" s="228"/>
      <c r="P243" s="228"/>
      <c r="Q243" s="228"/>
      <c r="R243" s="228"/>
      <c r="S243" s="228"/>
      <c r="T243" s="247"/>
      <c r="U243" s="223" t="s">
        <v>389</v>
      </c>
      <c r="V243" s="228"/>
      <c r="W243" s="228"/>
      <c r="X243" s="228"/>
      <c r="Y243" s="228"/>
      <c r="Z243" s="228"/>
      <c r="AA243" s="228"/>
      <c r="AB243" s="228"/>
      <c r="AC243" s="228"/>
      <c r="AD243" s="228"/>
      <c r="AE243" s="228"/>
      <c r="AF243" s="228"/>
      <c r="AG243" s="247"/>
    </row>
    <row r="244" spans="1:33" ht="13.5" customHeight="1">
      <c r="A244" s="223"/>
      <c r="B244" s="228"/>
      <c r="C244" s="228"/>
      <c r="D244" s="228"/>
      <c r="E244" s="228"/>
      <c r="F244" s="228"/>
      <c r="G244" s="247"/>
      <c r="H244" s="223"/>
      <c r="I244" s="228" t="s">
        <v>1238</v>
      </c>
      <c r="J244" s="228"/>
      <c r="K244" s="228"/>
      <c r="L244" s="228"/>
      <c r="M244" s="228"/>
      <c r="N244" s="228"/>
      <c r="O244" s="228"/>
      <c r="P244" s="228"/>
      <c r="Q244" s="228"/>
      <c r="R244" s="228"/>
      <c r="S244" s="228"/>
      <c r="T244" s="247"/>
      <c r="U244" s="223" t="s">
        <v>390</v>
      </c>
      <c r="V244" s="228"/>
      <c r="W244" s="228"/>
      <c r="X244" s="228"/>
      <c r="Y244" s="228"/>
      <c r="Z244" s="228"/>
      <c r="AA244" s="228"/>
      <c r="AB244" s="228"/>
      <c r="AC244" s="228"/>
      <c r="AD244" s="228"/>
      <c r="AE244" s="228"/>
      <c r="AF244" s="228"/>
      <c r="AG244" s="247"/>
    </row>
    <row r="245" spans="1:33" ht="13.5" customHeight="1">
      <c r="A245" s="223"/>
      <c r="B245" s="228"/>
      <c r="C245" s="228"/>
      <c r="D245" s="228"/>
      <c r="E245" s="228"/>
      <c r="F245" s="228"/>
      <c r="G245" s="247"/>
      <c r="H245" s="223"/>
      <c r="I245" s="228" t="s">
        <v>1239</v>
      </c>
      <c r="J245" s="228"/>
      <c r="K245" s="228"/>
      <c r="L245" s="228"/>
      <c r="M245" s="228"/>
      <c r="N245" s="228"/>
      <c r="O245" s="228"/>
      <c r="P245" s="228"/>
      <c r="Q245" s="228"/>
      <c r="R245" s="228"/>
      <c r="S245" s="228"/>
      <c r="T245" s="247"/>
      <c r="U245" s="223"/>
      <c r="V245" s="228"/>
      <c r="W245" s="228"/>
      <c r="X245" s="228"/>
      <c r="Y245" s="228"/>
      <c r="Z245" s="228"/>
      <c r="AA245" s="228"/>
      <c r="AB245" s="228"/>
      <c r="AC245" s="228"/>
      <c r="AD245" s="228"/>
      <c r="AE245" s="228"/>
      <c r="AF245" s="228"/>
      <c r="AG245" s="247"/>
    </row>
    <row r="246" spans="1:33" ht="13.5" customHeight="1">
      <c r="A246" s="223"/>
      <c r="B246" s="228"/>
      <c r="C246" s="228"/>
      <c r="D246" s="228"/>
      <c r="E246" s="228"/>
      <c r="F246" s="228"/>
      <c r="G246" s="247"/>
      <c r="H246" s="225"/>
      <c r="I246" s="232"/>
      <c r="J246" s="232"/>
      <c r="K246" s="232"/>
      <c r="L246" s="232"/>
      <c r="M246" s="232"/>
      <c r="N246" s="232"/>
      <c r="O246" s="232"/>
      <c r="P246" s="232"/>
      <c r="Q246" s="232"/>
      <c r="R246" s="232"/>
      <c r="S246" s="232"/>
      <c r="T246" s="249"/>
      <c r="U246" s="225"/>
      <c r="V246" s="232"/>
      <c r="W246" s="232"/>
      <c r="X246" s="232"/>
      <c r="Y246" s="232"/>
      <c r="Z246" s="232"/>
      <c r="AA246" s="232"/>
      <c r="AB246" s="232"/>
      <c r="AC246" s="232"/>
      <c r="AD246" s="232"/>
      <c r="AE246" s="232"/>
      <c r="AF246" s="232"/>
      <c r="AG246" s="249"/>
    </row>
    <row r="247" spans="1:33" ht="13.5" customHeight="1">
      <c r="A247" s="223"/>
      <c r="B247" s="228"/>
      <c r="C247" s="228"/>
      <c r="D247" s="228"/>
      <c r="E247" s="228"/>
      <c r="F247" s="228"/>
      <c r="G247" s="247"/>
      <c r="H247" s="220"/>
      <c r="I247" s="231"/>
      <c r="J247" s="231"/>
      <c r="K247" s="231"/>
      <c r="L247" s="231"/>
      <c r="M247" s="231"/>
      <c r="N247" s="231"/>
      <c r="O247" s="231"/>
      <c r="P247" s="231"/>
      <c r="Q247" s="231"/>
      <c r="R247" s="231"/>
      <c r="S247" s="231"/>
      <c r="T247" s="248"/>
      <c r="U247" s="220"/>
      <c r="V247" s="231"/>
      <c r="W247" s="231"/>
      <c r="X247" s="231"/>
      <c r="Y247" s="231"/>
      <c r="Z247" s="231"/>
      <c r="AA247" s="231"/>
      <c r="AB247" s="231"/>
      <c r="AC247" s="231"/>
      <c r="AD247" s="231"/>
      <c r="AE247" s="231"/>
      <c r="AF247" s="231"/>
      <c r="AG247" s="248"/>
    </row>
    <row r="248" spans="1:33" ht="13.5" customHeight="1">
      <c r="A248" s="223"/>
      <c r="B248" s="228"/>
      <c r="C248" s="228"/>
      <c r="D248" s="228"/>
      <c r="E248" s="228"/>
      <c r="F248" s="228"/>
      <c r="G248" s="247"/>
      <c r="H248" s="223" t="s">
        <v>1240</v>
      </c>
      <c r="I248" s="228" t="s">
        <v>1241</v>
      </c>
      <c r="J248" s="228"/>
      <c r="K248" s="228"/>
      <c r="L248" s="228"/>
      <c r="M248" s="228"/>
      <c r="N248" s="228"/>
      <c r="O248" s="228"/>
      <c r="P248" s="228"/>
      <c r="Q248" s="228"/>
      <c r="R248" s="228"/>
      <c r="S248" s="228"/>
      <c r="T248" s="247"/>
      <c r="U248" s="223" t="s">
        <v>1234</v>
      </c>
      <c r="V248" s="228"/>
      <c r="W248" s="228"/>
      <c r="X248" s="228"/>
      <c r="Y248" s="228"/>
      <c r="Z248" s="228"/>
      <c r="AA248" s="228"/>
      <c r="AB248" s="228"/>
      <c r="AC248" s="228"/>
      <c r="AD248" s="228"/>
      <c r="AE248" s="228"/>
      <c r="AF248" s="228"/>
      <c r="AG248" s="247"/>
    </row>
    <row r="249" spans="1:33" ht="13.5" customHeight="1">
      <c r="A249" s="223"/>
      <c r="B249" s="228"/>
      <c r="C249" s="228"/>
      <c r="D249" s="228"/>
      <c r="E249" s="228"/>
      <c r="F249" s="228"/>
      <c r="G249" s="247"/>
      <c r="H249" s="223"/>
      <c r="I249" s="228" t="s">
        <v>1242</v>
      </c>
      <c r="J249" s="228"/>
      <c r="K249" s="228"/>
      <c r="L249" s="228"/>
      <c r="M249" s="228"/>
      <c r="N249" s="228"/>
      <c r="O249" s="228"/>
      <c r="P249" s="228"/>
      <c r="Q249" s="228"/>
      <c r="R249" s="228"/>
      <c r="S249" s="228"/>
      <c r="T249" s="247"/>
      <c r="U249" s="223" t="s">
        <v>1235</v>
      </c>
      <c r="V249" s="228"/>
      <c r="W249" s="228"/>
      <c r="X249" s="228"/>
      <c r="Y249" s="228"/>
      <c r="Z249" s="228"/>
      <c r="AA249" s="228"/>
      <c r="AB249" s="228"/>
      <c r="AC249" s="228"/>
      <c r="AD249" s="228"/>
      <c r="AE249" s="228"/>
      <c r="AF249" s="228"/>
      <c r="AG249" s="247"/>
    </row>
    <row r="250" spans="1:33" ht="13.5" customHeight="1">
      <c r="A250" s="223"/>
      <c r="B250" s="228"/>
      <c r="C250" s="228"/>
      <c r="D250" s="228"/>
      <c r="E250" s="228"/>
      <c r="F250" s="228"/>
      <c r="G250" s="247"/>
      <c r="H250" s="223"/>
      <c r="I250" s="228" t="s">
        <v>1243</v>
      </c>
      <c r="J250" s="228"/>
      <c r="K250" s="228"/>
      <c r="L250" s="228"/>
      <c r="M250" s="228"/>
      <c r="N250" s="228"/>
      <c r="O250" s="228"/>
      <c r="P250" s="228"/>
      <c r="Q250" s="228"/>
      <c r="R250" s="228"/>
      <c r="S250" s="228"/>
      <c r="T250" s="247"/>
      <c r="U250" s="223" t="s">
        <v>1256</v>
      </c>
      <c r="V250" s="228"/>
      <c r="W250" s="228"/>
      <c r="X250" s="228"/>
      <c r="Y250" s="228"/>
      <c r="Z250" s="228"/>
      <c r="AA250" s="228"/>
      <c r="AB250" s="228"/>
      <c r="AC250" s="228"/>
      <c r="AD250" s="228"/>
      <c r="AE250" s="228"/>
      <c r="AF250" s="228"/>
      <c r="AG250" s="247"/>
    </row>
    <row r="251" spans="1:33" ht="13.5" customHeight="1">
      <c r="A251" s="223"/>
      <c r="B251" s="228"/>
      <c r="C251" s="228"/>
      <c r="D251" s="228"/>
      <c r="E251" s="228"/>
      <c r="F251" s="228"/>
      <c r="G251" s="247"/>
      <c r="H251" s="223"/>
      <c r="I251" s="228" t="s">
        <v>1244</v>
      </c>
      <c r="J251" s="228"/>
      <c r="K251" s="228"/>
      <c r="L251" s="228"/>
      <c r="M251" s="228"/>
      <c r="N251" s="228"/>
      <c r="O251" s="228"/>
      <c r="P251" s="228"/>
      <c r="Q251" s="228"/>
      <c r="R251" s="228"/>
      <c r="S251" s="228"/>
      <c r="T251" s="247"/>
      <c r="U251" s="223"/>
      <c r="V251" s="228"/>
      <c r="W251" s="228"/>
      <c r="X251" s="228"/>
      <c r="Y251" s="228"/>
      <c r="Z251" s="228"/>
      <c r="AA251" s="228"/>
      <c r="AB251" s="228"/>
      <c r="AC251" s="228"/>
      <c r="AD251" s="228"/>
      <c r="AE251" s="228"/>
      <c r="AF251" s="228"/>
      <c r="AG251" s="247"/>
    </row>
    <row r="252" spans="1:33" ht="13.5" customHeight="1">
      <c r="A252" s="223"/>
      <c r="B252" s="228"/>
      <c r="C252" s="228"/>
      <c r="D252" s="228"/>
      <c r="E252" s="228"/>
      <c r="F252" s="228"/>
      <c r="G252" s="247"/>
      <c r="H252" s="223"/>
      <c r="I252" s="228" t="s">
        <v>1245</v>
      </c>
      <c r="J252" s="228"/>
      <c r="K252" s="228"/>
      <c r="L252" s="228"/>
      <c r="M252" s="228"/>
      <c r="N252" s="228"/>
      <c r="O252" s="228"/>
      <c r="P252" s="228"/>
      <c r="Q252" s="228"/>
      <c r="R252" s="228"/>
      <c r="S252" s="228"/>
      <c r="T252" s="247"/>
      <c r="U252" s="223"/>
      <c r="V252" s="228"/>
      <c r="W252" s="228"/>
      <c r="X252" s="228"/>
      <c r="Y252" s="228"/>
      <c r="Z252" s="228"/>
      <c r="AA252" s="228"/>
      <c r="AB252" s="228"/>
      <c r="AC252" s="228"/>
      <c r="AD252" s="228"/>
      <c r="AE252" s="228"/>
      <c r="AF252" s="228"/>
      <c r="AG252" s="247"/>
    </row>
    <row r="253" spans="1:33" ht="13.5" customHeight="1">
      <c r="A253" s="223"/>
      <c r="B253" s="228"/>
      <c r="C253" s="228"/>
      <c r="D253" s="228"/>
      <c r="E253" s="228"/>
      <c r="F253" s="228"/>
      <c r="G253" s="247"/>
      <c r="H253" s="223"/>
      <c r="I253" s="228" t="s">
        <v>1246</v>
      </c>
      <c r="J253" s="228"/>
      <c r="K253" s="228"/>
      <c r="L253" s="228"/>
      <c r="M253" s="228"/>
      <c r="N253" s="228"/>
      <c r="O253" s="228"/>
      <c r="P253" s="228"/>
      <c r="Q253" s="228"/>
      <c r="R253" s="228"/>
      <c r="S253" s="228"/>
      <c r="T253" s="247"/>
      <c r="U253" s="223"/>
      <c r="V253" s="228"/>
      <c r="W253" s="228"/>
      <c r="X253" s="228"/>
      <c r="Y253" s="228"/>
      <c r="Z253" s="228"/>
      <c r="AA253" s="228"/>
      <c r="AB253" s="228"/>
      <c r="AC253" s="228"/>
      <c r="AD253" s="228"/>
      <c r="AE253" s="228"/>
      <c r="AF253" s="228"/>
      <c r="AG253" s="247"/>
    </row>
    <row r="254" spans="1:33" ht="13.5" customHeight="1">
      <c r="A254" s="223"/>
      <c r="B254" s="228"/>
      <c r="C254" s="228"/>
      <c r="D254" s="228"/>
      <c r="E254" s="228"/>
      <c r="F254" s="228"/>
      <c r="G254" s="247"/>
      <c r="H254" s="223"/>
      <c r="I254" s="228" t="s">
        <v>1247</v>
      </c>
      <c r="J254" s="228"/>
      <c r="K254" s="228"/>
      <c r="L254" s="228"/>
      <c r="M254" s="228"/>
      <c r="N254" s="228"/>
      <c r="O254" s="228"/>
      <c r="P254" s="228"/>
      <c r="Q254" s="228"/>
      <c r="R254" s="228"/>
      <c r="S254" s="228"/>
      <c r="T254" s="247"/>
      <c r="U254" s="223"/>
      <c r="V254" s="228"/>
      <c r="W254" s="228"/>
      <c r="X254" s="228"/>
      <c r="Y254" s="228"/>
      <c r="Z254" s="228"/>
      <c r="AA254" s="228"/>
      <c r="AB254" s="228"/>
      <c r="AC254" s="228"/>
      <c r="AD254" s="228"/>
      <c r="AE254" s="228"/>
      <c r="AF254" s="228"/>
      <c r="AG254" s="247"/>
    </row>
    <row r="255" spans="1:33" ht="13.5" customHeight="1">
      <c r="A255" s="223"/>
      <c r="B255" s="228"/>
      <c r="C255" s="228"/>
      <c r="D255" s="228"/>
      <c r="E255" s="228"/>
      <c r="F255" s="228"/>
      <c r="G255" s="247"/>
      <c r="H255" s="223"/>
      <c r="I255" s="228" t="s">
        <v>1248</v>
      </c>
      <c r="J255" s="228"/>
      <c r="K255" s="228"/>
      <c r="L255" s="228"/>
      <c r="M255" s="228"/>
      <c r="N255" s="228"/>
      <c r="O255" s="228"/>
      <c r="P255" s="228"/>
      <c r="Q255" s="228"/>
      <c r="R255" s="228"/>
      <c r="S255" s="228"/>
      <c r="T255" s="247"/>
      <c r="U255" s="223"/>
      <c r="V255" s="228"/>
      <c r="W255" s="228"/>
      <c r="X255" s="228"/>
      <c r="Y255" s="228"/>
      <c r="Z255" s="228"/>
      <c r="AA255" s="228"/>
      <c r="AB255" s="228"/>
      <c r="AC255" s="228"/>
      <c r="AD255" s="228"/>
      <c r="AE255" s="228"/>
      <c r="AF255" s="228"/>
      <c r="AG255" s="247"/>
    </row>
    <row r="256" spans="1:33" ht="13.5" customHeight="1">
      <c r="A256" s="223"/>
      <c r="B256" s="228"/>
      <c r="C256" s="228"/>
      <c r="D256" s="228"/>
      <c r="E256" s="228"/>
      <c r="F256" s="228"/>
      <c r="G256" s="247"/>
      <c r="H256" s="223"/>
      <c r="I256" s="228" t="s">
        <v>1249</v>
      </c>
      <c r="J256" s="228"/>
      <c r="K256" s="228"/>
      <c r="L256" s="228"/>
      <c r="M256" s="228"/>
      <c r="N256" s="228"/>
      <c r="O256" s="228"/>
      <c r="P256" s="228"/>
      <c r="Q256" s="228"/>
      <c r="R256" s="228"/>
      <c r="S256" s="228"/>
      <c r="T256" s="247"/>
      <c r="U256" s="223"/>
      <c r="V256" s="228"/>
      <c r="W256" s="228"/>
      <c r="X256" s="228"/>
      <c r="Y256" s="228"/>
      <c r="Z256" s="228"/>
      <c r="AA256" s="228"/>
      <c r="AB256" s="228"/>
      <c r="AC256" s="228"/>
      <c r="AD256" s="228"/>
      <c r="AE256" s="228"/>
      <c r="AF256" s="228"/>
      <c r="AG256" s="247"/>
    </row>
    <row r="257" spans="1:33" ht="13.5" customHeight="1">
      <c r="A257" s="223"/>
      <c r="B257" s="228"/>
      <c r="C257" s="228"/>
      <c r="D257" s="228"/>
      <c r="E257" s="228"/>
      <c r="F257" s="228"/>
      <c r="G257" s="247"/>
      <c r="H257" s="223"/>
      <c r="I257" s="228" t="s">
        <v>1250</v>
      </c>
      <c r="J257" s="228"/>
      <c r="K257" s="228"/>
      <c r="L257" s="228"/>
      <c r="M257" s="228"/>
      <c r="N257" s="228"/>
      <c r="O257" s="228"/>
      <c r="P257" s="228"/>
      <c r="Q257" s="228"/>
      <c r="R257" s="228"/>
      <c r="S257" s="228"/>
      <c r="T257" s="247"/>
      <c r="U257" s="223"/>
      <c r="V257" s="228"/>
      <c r="W257" s="228"/>
      <c r="X257" s="228"/>
      <c r="Y257" s="228"/>
      <c r="Z257" s="228"/>
      <c r="AA257" s="228"/>
      <c r="AB257" s="228"/>
      <c r="AC257" s="228"/>
      <c r="AD257" s="228"/>
      <c r="AE257" s="228"/>
      <c r="AF257" s="228"/>
      <c r="AG257" s="247"/>
    </row>
    <row r="258" spans="1:33" ht="13.5" customHeight="1">
      <c r="A258" s="223"/>
      <c r="B258" s="228"/>
      <c r="C258" s="228"/>
      <c r="D258" s="228"/>
      <c r="E258" s="228"/>
      <c r="F258" s="228"/>
      <c r="G258" s="247"/>
      <c r="H258" s="223"/>
      <c r="I258" s="228" t="s">
        <v>1251</v>
      </c>
      <c r="J258" s="228"/>
      <c r="K258" s="228"/>
      <c r="L258" s="228"/>
      <c r="M258" s="228"/>
      <c r="N258" s="228"/>
      <c r="O258" s="228"/>
      <c r="P258" s="228"/>
      <c r="Q258" s="228"/>
      <c r="R258" s="228"/>
      <c r="S258" s="228"/>
      <c r="T258" s="247"/>
      <c r="U258" s="223"/>
      <c r="V258" s="228"/>
      <c r="W258" s="228"/>
      <c r="X258" s="228"/>
      <c r="Y258" s="228"/>
      <c r="Z258" s="228"/>
      <c r="AA258" s="228"/>
      <c r="AB258" s="228"/>
      <c r="AC258" s="228"/>
      <c r="AD258" s="228"/>
      <c r="AE258" s="228"/>
      <c r="AF258" s="228"/>
      <c r="AG258" s="247"/>
    </row>
    <row r="259" spans="1:33" ht="13.5" customHeight="1">
      <c r="A259" s="223"/>
      <c r="B259" s="228"/>
      <c r="C259" s="228"/>
      <c r="D259" s="228"/>
      <c r="E259" s="228"/>
      <c r="F259" s="228"/>
      <c r="G259" s="247"/>
      <c r="H259" s="223"/>
      <c r="I259" s="228" t="s">
        <v>1252</v>
      </c>
      <c r="J259" s="228"/>
      <c r="K259" s="228"/>
      <c r="L259" s="228"/>
      <c r="M259" s="228"/>
      <c r="N259" s="228"/>
      <c r="O259" s="228"/>
      <c r="P259" s="228"/>
      <c r="Q259" s="228"/>
      <c r="R259" s="228"/>
      <c r="S259" s="228"/>
      <c r="T259" s="247"/>
      <c r="U259" s="223"/>
      <c r="V259" s="228"/>
      <c r="W259" s="228"/>
      <c r="X259" s="228"/>
      <c r="Y259" s="228"/>
      <c r="Z259" s="228"/>
      <c r="AA259" s="228"/>
      <c r="AB259" s="228"/>
      <c r="AC259" s="228"/>
      <c r="AD259" s="228"/>
      <c r="AE259" s="228"/>
      <c r="AF259" s="228"/>
      <c r="AG259" s="247"/>
    </row>
    <row r="260" spans="1:33" ht="13.5" customHeight="1">
      <c r="A260" s="223"/>
      <c r="B260" s="228"/>
      <c r="C260" s="228"/>
      <c r="D260" s="228"/>
      <c r="E260" s="228"/>
      <c r="F260" s="228"/>
      <c r="G260" s="247"/>
      <c r="H260" s="223"/>
      <c r="I260" s="228" t="s">
        <v>1253</v>
      </c>
      <c r="J260" s="228"/>
      <c r="K260" s="228"/>
      <c r="L260" s="228"/>
      <c r="M260" s="228"/>
      <c r="N260" s="228"/>
      <c r="O260" s="228"/>
      <c r="P260" s="228"/>
      <c r="Q260" s="228"/>
      <c r="R260" s="228"/>
      <c r="S260" s="228"/>
      <c r="T260" s="247"/>
      <c r="U260" s="223"/>
      <c r="V260" s="228"/>
      <c r="W260" s="228"/>
      <c r="X260" s="228"/>
      <c r="Y260" s="228"/>
      <c r="Z260" s="228"/>
      <c r="AA260" s="228"/>
      <c r="AB260" s="228"/>
      <c r="AC260" s="228"/>
      <c r="AD260" s="228"/>
      <c r="AE260" s="228"/>
      <c r="AF260" s="228"/>
      <c r="AG260" s="247"/>
    </row>
    <row r="261" spans="1:33" ht="13.5" customHeight="1">
      <c r="A261" s="223"/>
      <c r="B261" s="228"/>
      <c r="C261" s="228"/>
      <c r="D261" s="228"/>
      <c r="E261" s="228"/>
      <c r="F261" s="228"/>
      <c r="G261" s="247"/>
      <c r="H261" s="223"/>
      <c r="I261" s="228" t="s">
        <v>1254</v>
      </c>
      <c r="J261" s="228"/>
      <c r="K261" s="228"/>
      <c r="L261" s="228"/>
      <c r="M261" s="228"/>
      <c r="N261" s="228"/>
      <c r="O261" s="228"/>
      <c r="P261" s="228"/>
      <c r="Q261" s="228"/>
      <c r="R261" s="228"/>
      <c r="S261" s="228"/>
      <c r="T261" s="247"/>
      <c r="U261" s="223"/>
      <c r="V261" s="228"/>
      <c r="W261" s="228"/>
      <c r="X261" s="228"/>
      <c r="Y261" s="228"/>
      <c r="Z261" s="228"/>
      <c r="AA261" s="228"/>
      <c r="AB261" s="228"/>
      <c r="AC261" s="228"/>
      <c r="AD261" s="228"/>
      <c r="AE261" s="228"/>
      <c r="AF261" s="228"/>
      <c r="AG261" s="247"/>
    </row>
    <row r="262" spans="1:33" ht="13.5" customHeight="1">
      <c r="A262" s="223"/>
      <c r="B262" s="228"/>
      <c r="C262" s="228"/>
      <c r="D262" s="228"/>
      <c r="E262" s="228"/>
      <c r="F262" s="228"/>
      <c r="G262" s="247"/>
      <c r="H262" s="223"/>
      <c r="I262" s="228" t="s">
        <v>1255</v>
      </c>
      <c r="J262" s="228"/>
      <c r="K262" s="228"/>
      <c r="L262" s="228"/>
      <c r="M262" s="228"/>
      <c r="N262" s="228"/>
      <c r="O262" s="228"/>
      <c r="P262" s="228"/>
      <c r="Q262" s="228"/>
      <c r="R262" s="228"/>
      <c r="S262" s="228"/>
      <c r="T262" s="247"/>
      <c r="U262" s="223"/>
      <c r="V262" s="228"/>
      <c r="W262" s="228"/>
      <c r="X262" s="228"/>
      <c r="Y262" s="228"/>
      <c r="Z262" s="228"/>
      <c r="AA262" s="228"/>
      <c r="AB262" s="228"/>
      <c r="AC262" s="228"/>
      <c r="AD262" s="228"/>
      <c r="AE262" s="228"/>
      <c r="AF262" s="228"/>
      <c r="AG262" s="247"/>
    </row>
    <row r="263" spans="1:33" ht="13.5" customHeight="1">
      <c r="A263" s="223"/>
      <c r="B263" s="228"/>
      <c r="C263" s="228"/>
      <c r="D263" s="228"/>
      <c r="E263" s="228"/>
      <c r="F263" s="228"/>
      <c r="G263" s="247"/>
      <c r="H263" s="225"/>
      <c r="I263" s="232"/>
      <c r="J263" s="232"/>
      <c r="K263" s="232"/>
      <c r="L263" s="232"/>
      <c r="M263" s="232"/>
      <c r="N263" s="232"/>
      <c r="O263" s="232"/>
      <c r="P263" s="232"/>
      <c r="Q263" s="232"/>
      <c r="R263" s="232"/>
      <c r="S263" s="232"/>
      <c r="T263" s="249"/>
      <c r="U263" s="225"/>
      <c r="V263" s="232"/>
      <c r="W263" s="232"/>
      <c r="X263" s="232"/>
      <c r="Y263" s="232"/>
      <c r="Z263" s="232"/>
      <c r="AA263" s="232"/>
      <c r="AB263" s="232"/>
      <c r="AC263" s="232"/>
      <c r="AD263" s="232"/>
      <c r="AE263" s="232"/>
      <c r="AF263" s="232"/>
      <c r="AG263" s="249"/>
    </row>
    <row r="264" spans="1:33" ht="13.5" customHeight="1">
      <c r="A264" s="223"/>
      <c r="B264" s="228"/>
      <c r="C264" s="228"/>
      <c r="D264" s="228"/>
      <c r="E264" s="228"/>
      <c r="F264" s="228"/>
      <c r="G264" s="247"/>
      <c r="H264" s="220"/>
      <c r="I264" s="231"/>
      <c r="J264" s="231"/>
      <c r="K264" s="231"/>
      <c r="L264" s="231"/>
      <c r="M264" s="231"/>
      <c r="N264" s="231"/>
      <c r="O264" s="231"/>
      <c r="P264" s="231"/>
      <c r="Q264" s="231"/>
      <c r="R264" s="231"/>
      <c r="S264" s="231"/>
      <c r="T264" s="248"/>
      <c r="U264" s="220"/>
      <c r="V264" s="231"/>
      <c r="W264" s="231"/>
      <c r="X264" s="231"/>
      <c r="Y264" s="231"/>
      <c r="Z264" s="231"/>
      <c r="AA264" s="231"/>
      <c r="AB264" s="231"/>
      <c r="AC264" s="231"/>
      <c r="AD264" s="231"/>
      <c r="AE264" s="231"/>
      <c r="AF264" s="231"/>
      <c r="AG264" s="248"/>
    </row>
    <row r="265" spans="1:33" ht="13.5" customHeight="1">
      <c r="A265" s="223"/>
      <c r="B265" s="228"/>
      <c r="C265" s="228"/>
      <c r="D265" s="228"/>
      <c r="E265" s="228"/>
      <c r="F265" s="228"/>
      <c r="G265" s="247"/>
      <c r="H265" s="223" t="s">
        <v>1257</v>
      </c>
      <c r="I265" s="251" t="s">
        <v>1241</v>
      </c>
      <c r="J265" s="228"/>
      <c r="K265" s="228"/>
      <c r="L265" s="228"/>
      <c r="M265" s="228"/>
      <c r="N265" s="228"/>
      <c r="O265" s="228"/>
      <c r="P265" s="228"/>
      <c r="Q265" s="228"/>
      <c r="R265" s="228"/>
      <c r="S265" s="228"/>
      <c r="T265" s="247"/>
      <c r="U265" s="223" t="s">
        <v>1234</v>
      </c>
      <c r="V265" s="228"/>
      <c r="W265" s="228"/>
      <c r="X265" s="228"/>
      <c r="Y265" s="228"/>
      <c r="Z265" s="228"/>
      <c r="AA265" s="228"/>
      <c r="AB265" s="228"/>
      <c r="AC265" s="228"/>
      <c r="AD265" s="228"/>
      <c r="AE265" s="228"/>
      <c r="AF265" s="228"/>
      <c r="AG265" s="247"/>
    </row>
    <row r="266" spans="1:33" ht="13.5" customHeight="1">
      <c r="A266" s="223"/>
      <c r="B266" s="228"/>
      <c r="C266" s="228"/>
      <c r="D266" s="228"/>
      <c r="E266" s="228"/>
      <c r="F266" s="228"/>
      <c r="G266" s="247"/>
      <c r="H266" s="223"/>
      <c r="I266" s="228" t="s">
        <v>1242</v>
      </c>
      <c r="J266" s="228"/>
      <c r="K266" s="228"/>
      <c r="L266" s="228"/>
      <c r="M266" s="228"/>
      <c r="N266" s="228"/>
      <c r="O266" s="228"/>
      <c r="P266" s="228"/>
      <c r="Q266" s="228"/>
      <c r="R266" s="228"/>
      <c r="S266" s="228"/>
      <c r="T266" s="247"/>
      <c r="U266" s="223" t="s">
        <v>1235</v>
      </c>
      <c r="V266" s="228"/>
      <c r="W266" s="228"/>
      <c r="X266" s="228"/>
      <c r="Y266" s="228"/>
      <c r="Z266" s="228"/>
      <c r="AA266" s="228"/>
      <c r="AB266" s="228"/>
      <c r="AC266" s="228"/>
      <c r="AD266" s="228"/>
      <c r="AE266" s="228"/>
      <c r="AF266" s="228"/>
      <c r="AG266" s="247"/>
    </row>
    <row r="267" spans="1:33" ht="13.5" customHeight="1">
      <c r="A267" s="223"/>
      <c r="B267" s="228"/>
      <c r="C267" s="228"/>
      <c r="D267" s="228"/>
      <c r="E267" s="228"/>
      <c r="F267" s="228"/>
      <c r="G267" s="247"/>
      <c r="H267" s="223"/>
      <c r="I267" s="228" t="s">
        <v>1243</v>
      </c>
      <c r="J267" s="228"/>
      <c r="K267" s="228"/>
      <c r="L267" s="228"/>
      <c r="M267" s="228"/>
      <c r="N267" s="228"/>
      <c r="O267" s="228"/>
      <c r="P267" s="228"/>
      <c r="Q267" s="228"/>
      <c r="R267" s="228"/>
      <c r="S267" s="228"/>
      <c r="T267" s="247"/>
      <c r="U267" s="223" t="s">
        <v>1258</v>
      </c>
      <c r="V267" s="228"/>
      <c r="W267" s="228"/>
      <c r="X267" s="228"/>
      <c r="Y267" s="228"/>
      <c r="Z267" s="228"/>
      <c r="AA267" s="228"/>
      <c r="AB267" s="228"/>
      <c r="AC267" s="228"/>
      <c r="AD267" s="228"/>
      <c r="AE267" s="228"/>
      <c r="AF267" s="228"/>
      <c r="AG267" s="247"/>
    </row>
    <row r="268" spans="1:33" ht="13.5" customHeight="1">
      <c r="A268" s="223"/>
      <c r="B268" s="228"/>
      <c r="C268" s="228"/>
      <c r="D268" s="228"/>
      <c r="E268" s="228"/>
      <c r="F268" s="228"/>
      <c r="G268" s="247"/>
      <c r="H268" s="223"/>
      <c r="I268" s="228" t="s">
        <v>1244</v>
      </c>
      <c r="J268" s="228"/>
      <c r="K268" s="228"/>
      <c r="L268" s="228"/>
      <c r="M268" s="228"/>
      <c r="N268" s="228"/>
      <c r="O268" s="228"/>
      <c r="P268" s="228"/>
      <c r="Q268" s="228"/>
      <c r="R268" s="228"/>
      <c r="S268" s="228"/>
      <c r="T268" s="247"/>
      <c r="U268" s="223"/>
      <c r="V268" s="228"/>
      <c r="W268" s="228"/>
      <c r="X268" s="228"/>
      <c r="Y268" s="228"/>
      <c r="Z268" s="228"/>
      <c r="AA268" s="228"/>
      <c r="AB268" s="228"/>
      <c r="AC268" s="228"/>
      <c r="AD268" s="228"/>
      <c r="AE268" s="228"/>
      <c r="AF268" s="228"/>
      <c r="AG268" s="247"/>
    </row>
    <row r="269" spans="1:33" ht="13.5" customHeight="1">
      <c r="A269" s="223"/>
      <c r="B269" s="228"/>
      <c r="C269" s="228"/>
      <c r="D269" s="228"/>
      <c r="E269" s="228"/>
      <c r="F269" s="228"/>
      <c r="G269" s="247"/>
      <c r="H269" s="223"/>
      <c r="I269" s="228" t="s">
        <v>1259</v>
      </c>
      <c r="J269" s="228"/>
      <c r="K269" s="228"/>
      <c r="L269" s="228"/>
      <c r="M269" s="228"/>
      <c r="N269" s="228"/>
      <c r="O269" s="228"/>
      <c r="P269" s="228"/>
      <c r="Q269" s="228"/>
      <c r="R269" s="228"/>
      <c r="S269" s="228"/>
      <c r="T269" s="247"/>
      <c r="U269" s="223"/>
      <c r="V269" s="228"/>
      <c r="W269" s="228"/>
      <c r="X269" s="228"/>
      <c r="Y269" s="228"/>
      <c r="Z269" s="228"/>
      <c r="AA269" s="228"/>
      <c r="AB269" s="228"/>
      <c r="AC269" s="228"/>
      <c r="AD269" s="228"/>
      <c r="AE269" s="228"/>
      <c r="AF269" s="228"/>
      <c r="AG269" s="247"/>
    </row>
    <row r="270" spans="1:33" ht="13.5" customHeight="1">
      <c r="A270" s="223"/>
      <c r="B270" s="228"/>
      <c r="C270" s="228"/>
      <c r="D270" s="228"/>
      <c r="E270" s="228"/>
      <c r="F270" s="228"/>
      <c r="G270" s="247"/>
      <c r="H270" s="223"/>
      <c r="I270" s="228" t="s">
        <v>1260</v>
      </c>
      <c r="J270" s="228"/>
      <c r="K270" s="228"/>
      <c r="L270" s="228"/>
      <c r="M270" s="228"/>
      <c r="N270" s="228"/>
      <c r="O270" s="228"/>
      <c r="P270" s="228"/>
      <c r="Q270" s="228"/>
      <c r="R270" s="228"/>
      <c r="S270" s="228"/>
      <c r="T270" s="247"/>
      <c r="U270" s="223"/>
      <c r="V270" s="228"/>
      <c r="W270" s="228"/>
      <c r="X270" s="228"/>
      <c r="Y270" s="228"/>
      <c r="Z270" s="228"/>
      <c r="AA270" s="228"/>
      <c r="AB270" s="228"/>
      <c r="AC270" s="228"/>
      <c r="AD270" s="228"/>
      <c r="AE270" s="228"/>
      <c r="AF270" s="228"/>
      <c r="AG270" s="247"/>
    </row>
    <row r="271" spans="1:33" ht="13.5" customHeight="1">
      <c r="A271" s="223"/>
      <c r="B271" s="228"/>
      <c r="C271" s="228"/>
      <c r="D271" s="228"/>
      <c r="E271" s="228"/>
      <c r="F271" s="228"/>
      <c r="G271" s="247"/>
      <c r="H271" s="223"/>
      <c r="I271" s="228" t="s">
        <v>1261</v>
      </c>
      <c r="J271" s="228"/>
      <c r="K271" s="228"/>
      <c r="L271" s="228"/>
      <c r="M271" s="228"/>
      <c r="N271" s="228"/>
      <c r="O271" s="228"/>
      <c r="P271" s="228"/>
      <c r="Q271" s="228"/>
      <c r="R271" s="228"/>
      <c r="S271" s="228"/>
      <c r="T271" s="247"/>
      <c r="U271" s="223"/>
      <c r="V271" s="228"/>
      <c r="W271" s="228"/>
      <c r="X271" s="228"/>
      <c r="Y271" s="228"/>
      <c r="Z271" s="228"/>
      <c r="AA271" s="228"/>
      <c r="AB271" s="228"/>
      <c r="AC271" s="228"/>
      <c r="AD271" s="228"/>
      <c r="AE271" s="228"/>
      <c r="AF271" s="228"/>
      <c r="AG271" s="247"/>
    </row>
    <row r="272" spans="1:33" ht="13.5" customHeight="1">
      <c r="A272" s="223"/>
      <c r="B272" s="228"/>
      <c r="C272" s="228"/>
      <c r="D272" s="228"/>
      <c r="E272" s="228"/>
      <c r="F272" s="228"/>
      <c r="G272" s="247"/>
      <c r="H272" s="223"/>
      <c r="I272" s="228" t="s">
        <v>1262</v>
      </c>
      <c r="J272" s="228"/>
      <c r="K272" s="228"/>
      <c r="L272" s="228"/>
      <c r="M272" s="228"/>
      <c r="N272" s="228"/>
      <c r="O272" s="228"/>
      <c r="P272" s="228"/>
      <c r="Q272" s="228"/>
      <c r="R272" s="228"/>
      <c r="S272" s="228"/>
      <c r="T272" s="247"/>
      <c r="U272" s="223"/>
      <c r="V272" s="228"/>
      <c r="W272" s="228"/>
      <c r="X272" s="228"/>
      <c r="Y272" s="228"/>
      <c r="Z272" s="228"/>
      <c r="AA272" s="228"/>
      <c r="AB272" s="228"/>
      <c r="AC272" s="228"/>
      <c r="AD272" s="228"/>
      <c r="AE272" s="228"/>
      <c r="AF272" s="228"/>
      <c r="AG272" s="247"/>
    </row>
    <row r="273" spans="1:33" ht="13.5" customHeight="1">
      <c r="A273" s="223"/>
      <c r="B273" s="228"/>
      <c r="C273" s="228"/>
      <c r="D273" s="228"/>
      <c r="E273" s="228"/>
      <c r="F273" s="228"/>
      <c r="G273" s="247"/>
      <c r="H273" s="223"/>
      <c r="I273" s="228" t="s">
        <v>1263</v>
      </c>
      <c r="J273" s="228"/>
      <c r="K273" s="228"/>
      <c r="L273" s="228"/>
      <c r="M273" s="228"/>
      <c r="N273" s="228"/>
      <c r="O273" s="228"/>
      <c r="P273" s="228"/>
      <c r="Q273" s="228"/>
      <c r="R273" s="228"/>
      <c r="S273" s="228"/>
      <c r="T273" s="247"/>
      <c r="U273" s="223"/>
      <c r="V273" s="228"/>
      <c r="W273" s="228"/>
      <c r="X273" s="228"/>
      <c r="Y273" s="228"/>
      <c r="Z273" s="228"/>
      <c r="AA273" s="228"/>
      <c r="AB273" s="228"/>
      <c r="AC273" s="228"/>
      <c r="AD273" s="228"/>
      <c r="AE273" s="228"/>
      <c r="AF273" s="228"/>
      <c r="AG273" s="247"/>
    </row>
    <row r="274" spans="1:33" ht="13.5" customHeight="1">
      <c r="A274" s="223"/>
      <c r="B274" s="228"/>
      <c r="C274" s="228"/>
      <c r="D274" s="228"/>
      <c r="E274" s="228"/>
      <c r="F274" s="228"/>
      <c r="G274" s="247"/>
      <c r="H274" s="223"/>
      <c r="I274" s="228" t="s">
        <v>1264</v>
      </c>
      <c r="J274" s="228"/>
      <c r="K274" s="228"/>
      <c r="L274" s="228"/>
      <c r="M274" s="228"/>
      <c r="N274" s="228"/>
      <c r="O274" s="228"/>
      <c r="P274" s="228"/>
      <c r="Q274" s="228"/>
      <c r="R274" s="228"/>
      <c r="S274" s="228"/>
      <c r="T274" s="247"/>
      <c r="U274" s="223"/>
      <c r="V274" s="228"/>
      <c r="W274" s="228"/>
      <c r="X274" s="228"/>
      <c r="Y274" s="228"/>
      <c r="Z274" s="228"/>
      <c r="AA274" s="228"/>
      <c r="AB274" s="228"/>
      <c r="AC274" s="228"/>
      <c r="AD274" s="228"/>
      <c r="AE274" s="228"/>
      <c r="AF274" s="228"/>
      <c r="AG274" s="247"/>
    </row>
    <row r="275" spans="1:33" ht="13.5" customHeight="1">
      <c r="A275" s="223"/>
      <c r="B275" s="228"/>
      <c r="C275" s="228"/>
      <c r="D275" s="228"/>
      <c r="E275" s="228"/>
      <c r="F275" s="228"/>
      <c r="G275" s="247"/>
      <c r="H275" s="223"/>
      <c r="I275" s="228" t="s">
        <v>1265</v>
      </c>
      <c r="J275" s="228"/>
      <c r="K275" s="228"/>
      <c r="L275" s="228"/>
      <c r="M275" s="228"/>
      <c r="N275" s="228"/>
      <c r="O275" s="228"/>
      <c r="P275" s="228"/>
      <c r="Q275" s="228"/>
      <c r="R275" s="228"/>
      <c r="S275" s="228"/>
      <c r="T275" s="247"/>
      <c r="U275" s="223"/>
      <c r="V275" s="228"/>
      <c r="W275" s="228"/>
      <c r="X275" s="228"/>
      <c r="Y275" s="228"/>
      <c r="Z275" s="228"/>
      <c r="AA275" s="228"/>
      <c r="AB275" s="228"/>
      <c r="AC275" s="228"/>
      <c r="AD275" s="228"/>
      <c r="AE275" s="228"/>
      <c r="AF275" s="228"/>
      <c r="AG275" s="247"/>
    </row>
    <row r="276" spans="1:33" ht="13.5" customHeight="1">
      <c r="A276" s="223"/>
      <c r="B276" s="228"/>
      <c r="C276" s="228"/>
      <c r="D276" s="228"/>
      <c r="E276" s="228"/>
      <c r="F276" s="228"/>
      <c r="G276" s="247"/>
      <c r="H276" s="223"/>
      <c r="I276" s="228" t="s">
        <v>1266</v>
      </c>
      <c r="J276" s="228"/>
      <c r="K276" s="228"/>
      <c r="L276" s="228"/>
      <c r="M276" s="228"/>
      <c r="N276" s="228"/>
      <c r="O276" s="228"/>
      <c r="P276" s="228"/>
      <c r="Q276" s="228"/>
      <c r="R276" s="228"/>
      <c r="S276" s="228"/>
      <c r="T276" s="247"/>
      <c r="U276" s="223"/>
      <c r="V276" s="228"/>
      <c r="W276" s="228"/>
      <c r="X276" s="228"/>
      <c r="Y276" s="228"/>
      <c r="Z276" s="228"/>
      <c r="AA276" s="228"/>
      <c r="AB276" s="228"/>
      <c r="AC276" s="228"/>
      <c r="AD276" s="228"/>
      <c r="AE276" s="228"/>
      <c r="AF276" s="228"/>
      <c r="AG276" s="247"/>
    </row>
    <row r="277" spans="1:33" ht="13.5" customHeight="1">
      <c r="A277" s="223"/>
      <c r="B277" s="228"/>
      <c r="C277" s="228"/>
      <c r="D277" s="228"/>
      <c r="E277" s="228"/>
      <c r="F277" s="228"/>
      <c r="G277" s="247"/>
      <c r="H277" s="223"/>
      <c r="I277" s="228" t="s">
        <v>1267</v>
      </c>
      <c r="J277" s="228"/>
      <c r="K277" s="228"/>
      <c r="L277" s="228"/>
      <c r="M277" s="228"/>
      <c r="N277" s="228"/>
      <c r="O277" s="228"/>
      <c r="P277" s="228"/>
      <c r="Q277" s="228"/>
      <c r="R277" s="228"/>
      <c r="S277" s="228"/>
      <c r="T277" s="247"/>
      <c r="U277" s="223"/>
      <c r="V277" s="228"/>
      <c r="W277" s="228"/>
      <c r="X277" s="228"/>
      <c r="Y277" s="228"/>
      <c r="Z277" s="228"/>
      <c r="AA277" s="228"/>
      <c r="AB277" s="228"/>
      <c r="AC277" s="228"/>
      <c r="AD277" s="228"/>
      <c r="AE277" s="228"/>
      <c r="AF277" s="228"/>
      <c r="AG277" s="247"/>
    </row>
    <row r="278" spans="1:33" ht="13.5" customHeight="1">
      <c r="A278" s="223"/>
      <c r="B278" s="228"/>
      <c r="C278" s="228"/>
      <c r="D278" s="228"/>
      <c r="E278" s="228"/>
      <c r="F278" s="228"/>
      <c r="G278" s="247"/>
      <c r="H278" s="223"/>
      <c r="I278" s="228" t="s">
        <v>1268</v>
      </c>
      <c r="J278" s="228"/>
      <c r="K278" s="228"/>
      <c r="L278" s="228"/>
      <c r="M278" s="228"/>
      <c r="N278" s="228"/>
      <c r="O278" s="228"/>
      <c r="P278" s="228"/>
      <c r="Q278" s="228"/>
      <c r="R278" s="228"/>
      <c r="S278" s="228"/>
      <c r="T278" s="247"/>
      <c r="U278" s="223"/>
      <c r="V278" s="228"/>
      <c r="W278" s="228"/>
      <c r="X278" s="228"/>
      <c r="Y278" s="228"/>
      <c r="Z278" s="228"/>
      <c r="AA278" s="228"/>
      <c r="AB278" s="228"/>
      <c r="AC278" s="228"/>
      <c r="AD278" s="228"/>
      <c r="AE278" s="228"/>
      <c r="AF278" s="228"/>
      <c r="AG278" s="247"/>
    </row>
    <row r="279" spans="1:33" ht="13.5" customHeight="1">
      <c r="A279" s="223"/>
      <c r="B279" s="228"/>
      <c r="C279" s="228"/>
      <c r="D279" s="228"/>
      <c r="E279" s="228"/>
      <c r="F279" s="228"/>
      <c r="G279" s="247"/>
      <c r="H279" s="223"/>
      <c r="I279" s="228" t="s">
        <v>1269</v>
      </c>
      <c r="J279" s="228"/>
      <c r="K279" s="228"/>
      <c r="L279" s="228"/>
      <c r="M279" s="228"/>
      <c r="N279" s="228"/>
      <c r="O279" s="228"/>
      <c r="P279" s="228"/>
      <c r="Q279" s="228"/>
      <c r="R279" s="228"/>
      <c r="S279" s="228"/>
      <c r="T279" s="247"/>
      <c r="U279" s="223"/>
      <c r="V279" s="228"/>
      <c r="W279" s="228"/>
      <c r="X279" s="228"/>
      <c r="Y279" s="228"/>
      <c r="Z279" s="228"/>
      <c r="AA279" s="228"/>
      <c r="AB279" s="228"/>
      <c r="AC279" s="228"/>
      <c r="AD279" s="228"/>
      <c r="AE279" s="228"/>
      <c r="AF279" s="228"/>
      <c r="AG279" s="247"/>
    </row>
    <row r="280" spans="1:33" ht="13.5" customHeight="1">
      <c r="A280" s="223"/>
      <c r="B280" s="228"/>
      <c r="C280" s="228"/>
      <c r="D280" s="228"/>
      <c r="E280" s="228"/>
      <c r="F280" s="228"/>
      <c r="G280" s="247"/>
      <c r="H280" s="225"/>
      <c r="I280" s="232"/>
      <c r="J280" s="232"/>
      <c r="K280" s="232"/>
      <c r="L280" s="232"/>
      <c r="M280" s="232"/>
      <c r="N280" s="232"/>
      <c r="O280" s="232"/>
      <c r="P280" s="232"/>
      <c r="Q280" s="232"/>
      <c r="R280" s="232"/>
      <c r="S280" s="232"/>
      <c r="T280" s="249"/>
      <c r="U280" s="225"/>
      <c r="V280" s="232"/>
      <c r="W280" s="232"/>
      <c r="X280" s="232"/>
      <c r="Y280" s="232"/>
      <c r="Z280" s="232"/>
      <c r="AA280" s="232"/>
      <c r="AB280" s="232"/>
      <c r="AC280" s="232"/>
      <c r="AD280" s="232"/>
      <c r="AE280" s="232"/>
      <c r="AF280" s="232"/>
      <c r="AG280" s="249"/>
    </row>
    <row r="281" spans="1:33" ht="13.5" customHeight="1">
      <c r="A281" s="223"/>
      <c r="B281" s="228"/>
      <c r="C281" s="228"/>
      <c r="D281" s="228"/>
      <c r="E281" s="228"/>
      <c r="F281" s="228"/>
      <c r="G281" s="247"/>
      <c r="H281" s="220"/>
      <c r="I281" s="231"/>
      <c r="J281" s="231"/>
      <c r="K281" s="231"/>
      <c r="L281" s="231"/>
      <c r="M281" s="231"/>
      <c r="N281" s="231"/>
      <c r="O281" s="231"/>
      <c r="P281" s="231"/>
      <c r="Q281" s="231"/>
      <c r="R281" s="231"/>
      <c r="S281" s="231"/>
      <c r="T281" s="248"/>
      <c r="U281" s="220"/>
      <c r="V281" s="231"/>
      <c r="W281" s="231"/>
      <c r="X281" s="231"/>
      <c r="Y281" s="231"/>
      <c r="Z281" s="231"/>
      <c r="AA281" s="231"/>
      <c r="AB281" s="231"/>
      <c r="AC281" s="231"/>
      <c r="AD281" s="231"/>
      <c r="AE281" s="231"/>
      <c r="AF281" s="231"/>
      <c r="AG281" s="248"/>
    </row>
    <row r="282" spans="1:33" ht="13.5" customHeight="1">
      <c r="A282" s="223"/>
      <c r="B282" s="228"/>
      <c r="C282" s="228"/>
      <c r="D282" s="228"/>
      <c r="E282" s="228"/>
      <c r="F282" s="228"/>
      <c r="G282" s="247"/>
      <c r="H282" s="223" t="s">
        <v>1270</v>
      </c>
      <c r="I282" s="228" t="s">
        <v>393</v>
      </c>
      <c r="J282" s="228"/>
      <c r="K282" s="228"/>
      <c r="L282" s="228"/>
      <c r="M282" s="228"/>
      <c r="N282" s="228"/>
      <c r="O282" s="228"/>
      <c r="P282" s="228"/>
      <c r="Q282" s="228"/>
      <c r="R282" s="228"/>
      <c r="S282" s="228"/>
      <c r="T282" s="247"/>
      <c r="U282" s="223" t="s">
        <v>1271</v>
      </c>
      <c r="V282" s="228"/>
      <c r="W282" s="228"/>
      <c r="X282" s="228"/>
      <c r="Y282" s="228"/>
      <c r="Z282" s="228"/>
      <c r="AA282" s="228"/>
      <c r="AB282" s="228"/>
      <c r="AC282" s="228"/>
      <c r="AD282" s="228"/>
      <c r="AE282" s="228"/>
      <c r="AF282" s="228"/>
      <c r="AG282" s="247"/>
    </row>
    <row r="283" spans="1:33" ht="13.5" customHeight="1">
      <c r="A283" s="223"/>
      <c r="B283" s="228"/>
      <c r="C283" s="228"/>
      <c r="D283" s="228"/>
      <c r="E283" s="228"/>
      <c r="F283" s="228"/>
      <c r="G283" s="247"/>
      <c r="H283" s="223"/>
      <c r="I283" s="228" t="s">
        <v>388</v>
      </c>
      <c r="J283" s="228"/>
      <c r="K283" s="228"/>
      <c r="L283" s="228"/>
      <c r="M283" s="228"/>
      <c r="N283" s="228"/>
      <c r="O283" s="228"/>
      <c r="P283" s="228"/>
      <c r="Q283" s="228"/>
      <c r="R283" s="228"/>
      <c r="S283" s="228"/>
      <c r="T283" s="247"/>
      <c r="U283" s="223"/>
      <c r="V283" s="228"/>
      <c r="W283" s="228"/>
      <c r="X283" s="228"/>
      <c r="Y283" s="228"/>
      <c r="Z283" s="228"/>
      <c r="AA283" s="228"/>
      <c r="AB283" s="228"/>
      <c r="AC283" s="228"/>
      <c r="AD283" s="228"/>
      <c r="AE283" s="228"/>
      <c r="AF283" s="228"/>
      <c r="AG283" s="247"/>
    </row>
    <row r="284" spans="1:33" ht="13.5" customHeight="1">
      <c r="A284" s="225"/>
      <c r="B284" s="232"/>
      <c r="C284" s="232"/>
      <c r="D284" s="232"/>
      <c r="E284" s="232"/>
      <c r="F284" s="232"/>
      <c r="G284" s="249"/>
      <c r="H284" s="225"/>
      <c r="I284" s="232"/>
      <c r="J284" s="232"/>
      <c r="K284" s="232"/>
      <c r="L284" s="232"/>
      <c r="M284" s="232"/>
      <c r="N284" s="232"/>
      <c r="O284" s="232"/>
      <c r="P284" s="232"/>
      <c r="Q284" s="232"/>
      <c r="R284" s="232"/>
      <c r="S284" s="232"/>
      <c r="T284" s="249"/>
      <c r="U284" s="225"/>
      <c r="V284" s="232"/>
      <c r="W284" s="232"/>
      <c r="X284" s="232"/>
      <c r="Y284" s="232"/>
      <c r="Z284" s="232"/>
      <c r="AA284" s="232"/>
      <c r="AB284" s="232"/>
      <c r="AC284" s="232"/>
      <c r="AD284" s="232"/>
      <c r="AE284" s="232"/>
      <c r="AF284" s="232"/>
      <c r="AG284" s="249"/>
    </row>
    <row r="285" ht="13.5" customHeight="1">
      <c r="A285" s="216" t="s">
        <v>1030</v>
      </c>
    </row>
    <row r="286" spans="2:3" ht="13.5" customHeight="1">
      <c r="B286" s="233" t="s">
        <v>394</v>
      </c>
      <c r="C286" s="216" t="s">
        <v>395</v>
      </c>
    </row>
    <row r="287" spans="2:3" ht="13.5" customHeight="1">
      <c r="B287" s="233" t="s">
        <v>345</v>
      </c>
      <c r="C287" s="216" t="s">
        <v>396</v>
      </c>
    </row>
    <row r="288" spans="2:3" ht="13.5" customHeight="1">
      <c r="B288" s="233"/>
      <c r="C288" s="216" t="s">
        <v>397</v>
      </c>
    </row>
    <row r="289" spans="2:3" ht="13.5" customHeight="1">
      <c r="B289" s="233"/>
      <c r="C289" s="216" t="s">
        <v>398</v>
      </c>
    </row>
    <row r="290" spans="2:3" ht="13.5" customHeight="1">
      <c r="B290" s="233"/>
      <c r="C290" s="216" t="s">
        <v>399</v>
      </c>
    </row>
    <row r="291" spans="2:3" ht="13.5" customHeight="1">
      <c r="B291" s="233" t="s">
        <v>374</v>
      </c>
      <c r="C291" s="216" t="s">
        <v>400</v>
      </c>
    </row>
    <row r="292" spans="1:3" ht="13.5" customHeight="1">
      <c r="A292" s="216" t="s">
        <v>629</v>
      </c>
      <c r="C292" s="216" t="s">
        <v>401</v>
      </c>
    </row>
    <row r="293" ht="13.5" customHeight="1">
      <c r="A293" s="216"/>
    </row>
    <row r="294" ht="13.5" customHeight="1">
      <c r="D294" s="216" t="s">
        <v>454</v>
      </c>
    </row>
    <row r="295" spans="2:3" ht="13.5" customHeight="1">
      <c r="B295" s="219" t="s">
        <v>1272</v>
      </c>
      <c r="C295" s="216" t="s">
        <v>1274</v>
      </c>
    </row>
    <row r="296" spans="2:3" ht="13.5" customHeight="1">
      <c r="B296" s="219"/>
      <c r="C296" s="216" t="s">
        <v>1275</v>
      </c>
    </row>
    <row r="297" spans="2:3" ht="13.5" customHeight="1">
      <c r="B297" s="219" t="s">
        <v>1273</v>
      </c>
      <c r="C297" s="216" t="s">
        <v>1276</v>
      </c>
    </row>
    <row r="298" spans="2:3" ht="13.5" customHeight="1">
      <c r="B298" s="219"/>
      <c r="C298" s="216" t="s">
        <v>1277</v>
      </c>
    </row>
    <row r="299" ht="13.5" customHeight="1">
      <c r="A299" s="216"/>
    </row>
    <row r="300" ht="13.5" customHeight="1">
      <c r="D300" s="216" t="s">
        <v>455</v>
      </c>
    </row>
    <row r="301" ht="13.5" customHeight="1">
      <c r="B301" s="216" t="s">
        <v>1049</v>
      </c>
    </row>
    <row r="302" ht="13.5" customHeight="1">
      <c r="A302" s="216"/>
    </row>
    <row r="303" ht="13.5" customHeight="1">
      <c r="D303" s="216" t="s">
        <v>456</v>
      </c>
    </row>
    <row r="304" spans="2:3" ht="13.5" customHeight="1">
      <c r="B304" s="219" t="s">
        <v>1272</v>
      </c>
      <c r="C304" s="216" t="s">
        <v>1278</v>
      </c>
    </row>
    <row r="305" spans="2:3" ht="13.5" customHeight="1">
      <c r="B305" s="219" t="s">
        <v>1273</v>
      </c>
      <c r="C305" s="216" t="s">
        <v>1279</v>
      </c>
    </row>
    <row r="306" spans="1:3" ht="13.5" customHeight="1">
      <c r="A306" s="216" t="s">
        <v>629</v>
      </c>
      <c r="C306" s="216" t="s">
        <v>1280</v>
      </c>
    </row>
    <row r="307" ht="13.5" customHeight="1">
      <c r="A307" s="216"/>
    </row>
    <row r="308" ht="13.5" customHeight="1">
      <c r="A308" s="216" t="s">
        <v>457</v>
      </c>
    </row>
    <row r="309" ht="13.5" customHeight="1">
      <c r="A309" s="216" t="s">
        <v>1018</v>
      </c>
    </row>
    <row r="310" spans="1:33" ht="13.5" customHeight="1">
      <c r="A310" s="611" t="s">
        <v>1281</v>
      </c>
      <c r="B310" s="612"/>
      <c r="C310" s="612"/>
      <c r="D310" s="612"/>
      <c r="E310" s="612"/>
      <c r="F310" s="612"/>
      <c r="G310" s="612"/>
      <c r="H310" s="612"/>
      <c r="I310" s="612"/>
      <c r="J310" s="612"/>
      <c r="K310" s="612"/>
      <c r="L310" s="612"/>
      <c r="M310" s="612"/>
      <c r="N310" s="612"/>
      <c r="O310" s="612"/>
      <c r="P310" s="612"/>
      <c r="Q310" s="612"/>
      <c r="R310" s="612"/>
      <c r="S310" s="612"/>
      <c r="T310" s="445"/>
      <c r="U310" s="366" t="s">
        <v>104</v>
      </c>
      <c r="V310" s="366"/>
      <c r="W310" s="366"/>
      <c r="X310" s="366"/>
      <c r="Y310" s="366"/>
      <c r="Z310" s="366"/>
      <c r="AA310" s="366"/>
      <c r="AB310" s="366"/>
      <c r="AC310" s="366"/>
      <c r="AD310" s="366"/>
      <c r="AE310" s="366"/>
      <c r="AF310" s="366"/>
      <c r="AG310" s="366"/>
    </row>
    <row r="311" spans="1:33" ht="13.5" customHeight="1">
      <c r="A311" s="841"/>
      <c r="B311" s="842"/>
      <c r="C311" s="842"/>
      <c r="D311" s="842"/>
      <c r="E311" s="842"/>
      <c r="F311" s="842"/>
      <c r="G311" s="842"/>
      <c r="H311" s="842"/>
      <c r="I311" s="842"/>
      <c r="J311" s="842"/>
      <c r="K311" s="842"/>
      <c r="L311" s="842"/>
      <c r="M311" s="842"/>
      <c r="N311" s="842"/>
      <c r="O311" s="842"/>
      <c r="P311" s="842"/>
      <c r="Q311" s="842"/>
      <c r="R311" s="842"/>
      <c r="S311" s="842"/>
      <c r="T311" s="443"/>
      <c r="U311" s="366"/>
      <c r="V311" s="366"/>
      <c r="W311" s="366"/>
      <c r="X311" s="366"/>
      <c r="Y311" s="366"/>
      <c r="Z311" s="366"/>
      <c r="AA311" s="366"/>
      <c r="AB311" s="366"/>
      <c r="AC311" s="366"/>
      <c r="AD311" s="366"/>
      <c r="AE311" s="366"/>
      <c r="AF311" s="366"/>
      <c r="AG311" s="366"/>
    </row>
    <row r="312" spans="1:33" ht="13.5" customHeight="1">
      <c r="A312" s="220"/>
      <c r="B312" s="221"/>
      <c r="C312" s="221"/>
      <c r="D312" s="221"/>
      <c r="E312" s="221"/>
      <c r="F312" s="221"/>
      <c r="G312" s="221"/>
      <c r="H312" s="221"/>
      <c r="I312" s="221"/>
      <c r="J312" s="221"/>
      <c r="K312" s="221"/>
      <c r="L312" s="221"/>
      <c r="M312" s="221"/>
      <c r="N312" s="221"/>
      <c r="O312" s="221"/>
      <c r="P312" s="221"/>
      <c r="Q312" s="221"/>
      <c r="R312" s="221"/>
      <c r="S312" s="221"/>
      <c r="T312" s="222"/>
      <c r="U312" s="234"/>
      <c r="V312" s="221"/>
      <c r="W312" s="221"/>
      <c r="X312" s="221"/>
      <c r="Y312" s="221"/>
      <c r="Z312" s="221"/>
      <c r="AA312" s="221"/>
      <c r="AB312" s="221"/>
      <c r="AC312" s="221"/>
      <c r="AD312" s="221"/>
      <c r="AE312" s="221"/>
      <c r="AF312" s="221"/>
      <c r="AG312" s="222"/>
    </row>
    <row r="313" spans="1:33" ht="13.5" customHeight="1">
      <c r="A313" s="236" t="s">
        <v>1272</v>
      </c>
      <c r="B313" s="228" t="s">
        <v>1284</v>
      </c>
      <c r="C313" s="36"/>
      <c r="D313" s="36"/>
      <c r="E313" s="36"/>
      <c r="F313" s="36"/>
      <c r="G313" s="36"/>
      <c r="H313" s="36"/>
      <c r="I313" s="36"/>
      <c r="J313" s="36"/>
      <c r="K313" s="36"/>
      <c r="L313" s="36"/>
      <c r="M313" s="36"/>
      <c r="N313" s="36"/>
      <c r="O313" s="36"/>
      <c r="P313" s="36"/>
      <c r="Q313" s="36"/>
      <c r="R313" s="36"/>
      <c r="S313" s="36"/>
      <c r="T313" s="224"/>
      <c r="U313" s="223" t="s">
        <v>1282</v>
      </c>
      <c r="V313" s="36"/>
      <c r="W313" s="36"/>
      <c r="X313" s="36"/>
      <c r="Y313" s="36"/>
      <c r="Z313" s="36"/>
      <c r="AA313" s="36"/>
      <c r="AB313" s="36"/>
      <c r="AC313" s="36"/>
      <c r="AD313" s="36"/>
      <c r="AE313" s="36"/>
      <c r="AF313" s="36"/>
      <c r="AG313" s="224"/>
    </row>
    <row r="314" spans="1:33" ht="13.5" customHeight="1">
      <c r="A314" s="236"/>
      <c r="B314" s="228" t="s">
        <v>1285</v>
      </c>
      <c r="C314" s="36"/>
      <c r="D314" s="36"/>
      <c r="E314" s="36"/>
      <c r="F314" s="36"/>
      <c r="G314" s="36"/>
      <c r="H314" s="36"/>
      <c r="I314" s="36"/>
      <c r="J314" s="36"/>
      <c r="K314" s="36"/>
      <c r="L314" s="36"/>
      <c r="M314" s="36"/>
      <c r="N314" s="36"/>
      <c r="O314" s="36"/>
      <c r="P314" s="36"/>
      <c r="Q314" s="36"/>
      <c r="R314" s="36"/>
      <c r="S314" s="36"/>
      <c r="T314" s="224"/>
      <c r="U314" s="223" t="s">
        <v>1283</v>
      </c>
      <c r="V314" s="36"/>
      <c r="W314" s="36"/>
      <c r="X314" s="36"/>
      <c r="Y314" s="36"/>
      <c r="Z314" s="36"/>
      <c r="AA314" s="36"/>
      <c r="AB314" s="36"/>
      <c r="AC314" s="36"/>
      <c r="AD314" s="36"/>
      <c r="AE314" s="36"/>
      <c r="AF314" s="36"/>
      <c r="AG314" s="224"/>
    </row>
    <row r="315" spans="1:33" ht="13.5" customHeight="1">
      <c r="A315" s="236"/>
      <c r="B315" s="36"/>
      <c r="C315" s="36"/>
      <c r="D315" s="36"/>
      <c r="E315" s="36"/>
      <c r="F315" s="36"/>
      <c r="G315" s="36"/>
      <c r="H315" s="36"/>
      <c r="I315" s="36"/>
      <c r="J315" s="36"/>
      <c r="K315" s="36"/>
      <c r="L315" s="36"/>
      <c r="M315" s="36"/>
      <c r="N315" s="36"/>
      <c r="O315" s="36"/>
      <c r="P315" s="36"/>
      <c r="Q315" s="36"/>
      <c r="R315" s="36"/>
      <c r="S315" s="36"/>
      <c r="T315" s="224"/>
      <c r="U315" s="230"/>
      <c r="V315" s="226"/>
      <c r="W315" s="226"/>
      <c r="X315" s="226"/>
      <c r="Y315" s="226"/>
      <c r="Z315" s="226"/>
      <c r="AA315" s="226"/>
      <c r="AB315" s="226"/>
      <c r="AC315" s="226"/>
      <c r="AD315" s="226"/>
      <c r="AE315" s="226"/>
      <c r="AF315" s="226"/>
      <c r="AG315" s="227"/>
    </row>
    <row r="316" spans="1:33" ht="13.5" customHeight="1">
      <c r="A316" s="236"/>
      <c r="B316" s="36"/>
      <c r="C316" s="36"/>
      <c r="D316" s="36"/>
      <c r="E316" s="36"/>
      <c r="F316" s="36"/>
      <c r="G316" s="36"/>
      <c r="H316" s="36"/>
      <c r="I316" s="36"/>
      <c r="J316" s="36"/>
      <c r="K316" s="36"/>
      <c r="L316" s="36"/>
      <c r="M316" s="36"/>
      <c r="N316" s="36"/>
      <c r="O316" s="36"/>
      <c r="P316" s="36"/>
      <c r="Q316" s="36"/>
      <c r="R316" s="36"/>
      <c r="S316" s="36"/>
      <c r="T316" s="224"/>
      <c r="U316" s="234"/>
      <c r="V316" s="221"/>
      <c r="W316" s="221"/>
      <c r="X316" s="221"/>
      <c r="Y316" s="221"/>
      <c r="Z316" s="221"/>
      <c r="AA316" s="221"/>
      <c r="AB316" s="221"/>
      <c r="AC316" s="221"/>
      <c r="AD316" s="221"/>
      <c r="AE316" s="221"/>
      <c r="AF316" s="221"/>
      <c r="AG316" s="222"/>
    </row>
    <row r="317" spans="1:33" ht="13.5" customHeight="1">
      <c r="A317" s="236"/>
      <c r="B317" s="36"/>
      <c r="C317" s="36"/>
      <c r="D317" s="36"/>
      <c r="E317" s="36"/>
      <c r="F317" s="36"/>
      <c r="G317" s="36"/>
      <c r="H317" s="36"/>
      <c r="I317" s="36"/>
      <c r="J317" s="36"/>
      <c r="K317" s="36"/>
      <c r="L317" s="36"/>
      <c r="M317" s="36"/>
      <c r="N317" s="36"/>
      <c r="O317" s="36"/>
      <c r="P317" s="36"/>
      <c r="Q317" s="36"/>
      <c r="R317" s="36"/>
      <c r="S317" s="36"/>
      <c r="T317" s="224"/>
      <c r="U317" s="223" t="s">
        <v>1287</v>
      </c>
      <c r="V317" s="36"/>
      <c r="W317" s="36"/>
      <c r="X317" s="36"/>
      <c r="Y317" s="36"/>
      <c r="Z317" s="36"/>
      <c r="AA317" s="36"/>
      <c r="AB317" s="36"/>
      <c r="AC317" s="36"/>
      <c r="AD317" s="36"/>
      <c r="AE317" s="36"/>
      <c r="AF317" s="36"/>
      <c r="AG317" s="224"/>
    </row>
    <row r="318" spans="1:33" ht="13.5" customHeight="1">
      <c r="A318" s="236"/>
      <c r="B318" s="36"/>
      <c r="C318" s="36"/>
      <c r="D318" s="36"/>
      <c r="E318" s="36"/>
      <c r="F318" s="36"/>
      <c r="G318" s="36"/>
      <c r="H318" s="36"/>
      <c r="I318" s="36"/>
      <c r="J318" s="36"/>
      <c r="K318" s="36"/>
      <c r="L318" s="36"/>
      <c r="M318" s="36"/>
      <c r="N318" s="36"/>
      <c r="O318" s="36"/>
      <c r="P318" s="36"/>
      <c r="Q318" s="36"/>
      <c r="R318" s="36"/>
      <c r="S318" s="36"/>
      <c r="T318" s="224"/>
      <c r="U318" s="223" t="s">
        <v>1286</v>
      </c>
      <c r="V318" s="36"/>
      <c r="W318" s="36"/>
      <c r="X318" s="36"/>
      <c r="Y318" s="36"/>
      <c r="Z318" s="36"/>
      <c r="AA318" s="36"/>
      <c r="AB318" s="36"/>
      <c r="AC318" s="36"/>
      <c r="AD318" s="36"/>
      <c r="AE318" s="36"/>
      <c r="AF318" s="36"/>
      <c r="AG318" s="224"/>
    </row>
    <row r="319" spans="1:33" ht="13.5" customHeight="1">
      <c r="A319" s="252"/>
      <c r="B319" s="226"/>
      <c r="C319" s="226"/>
      <c r="D319" s="226"/>
      <c r="E319" s="226"/>
      <c r="F319" s="226"/>
      <c r="G319" s="226"/>
      <c r="H319" s="226"/>
      <c r="I319" s="226"/>
      <c r="J319" s="226"/>
      <c r="K319" s="226"/>
      <c r="L319" s="226"/>
      <c r="M319" s="226"/>
      <c r="N319" s="226"/>
      <c r="O319" s="226"/>
      <c r="P319" s="226"/>
      <c r="Q319" s="226"/>
      <c r="R319" s="226"/>
      <c r="S319" s="226"/>
      <c r="T319" s="227"/>
      <c r="U319" s="225"/>
      <c r="V319" s="226"/>
      <c r="W319" s="226"/>
      <c r="X319" s="226"/>
      <c r="Y319" s="226"/>
      <c r="Z319" s="226"/>
      <c r="AA319" s="226"/>
      <c r="AB319" s="226"/>
      <c r="AC319" s="226"/>
      <c r="AD319" s="226"/>
      <c r="AE319" s="226"/>
      <c r="AF319" s="226"/>
      <c r="AG319" s="227"/>
    </row>
    <row r="320" spans="1:33" ht="13.5" customHeight="1">
      <c r="A320" s="253"/>
      <c r="B320" s="221"/>
      <c r="C320" s="221"/>
      <c r="D320" s="221"/>
      <c r="E320" s="221"/>
      <c r="F320" s="221"/>
      <c r="G320" s="221"/>
      <c r="H320" s="221"/>
      <c r="I320" s="221"/>
      <c r="J320" s="221"/>
      <c r="K320" s="221"/>
      <c r="L320" s="221"/>
      <c r="M320" s="221"/>
      <c r="N320" s="221"/>
      <c r="O320" s="221"/>
      <c r="P320" s="221"/>
      <c r="Q320" s="221"/>
      <c r="R320" s="221"/>
      <c r="S320" s="221"/>
      <c r="T320" s="222"/>
      <c r="U320" s="220"/>
      <c r="V320" s="221"/>
      <c r="W320" s="221"/>
      <c r="X320" s="221"/>
      <c r="Y320" s="221"/>
      <c r="Z320" s="221"/>
      <c r="AA320" s="221"/>
      <c r="AB320" s="221"/>
      <c r="AC320" s="221"/>
      <c r="AD320" s="221"/>
      <c r="AE320" s="221"/>
      <c r="AF320" s="221"/>
      <c r="AG320" s="222"/>
    </row>
    <row r="321" spans="1:33" ht="13.5" customHeight="1">
      <c r="A321" s="236" t="s">
        <v>1273</v>
      </c>
      <c r="B321" s="228" t="s">
        <v>1288</v>
      </c>
      <c r="C321" s="36"/>
      <c r="D321" s="36"/>
      <c r="E321" s="36"/>
      <c r="F321" s="36"/>
      <c r="G321" s="36"/>
      <c r="H321" s="36"/>
      <c r="I321" s="36"/>
      <c r="J321" s="36"/>
      <c r="K321" s="36"/>
      <c r="L321" s="36"/>
      <c r="M321" s="36"/>
      <c r="N321" s="36"/>
      <c r="O321" s="36"/>
      <c r="P321" s="36"/>
      <c r="Q321" s="36"/>
      <c r="R321" s="36"/>
      <c r="S321" s="36"/>
      <c r="T321" s="224"/>
      <c r="U321" s="223" t="s">
        <v>1283</v>
      </c>
      <c r="V321" s="36"/>
      <c r="W321" s="36"/>
      <c r="X321" s="36"/>
      <c r="Y321" s="36"/>
      <c r="Z321" s="36"/>
      <c r="AA321" s="36"/>
      <c r="AB321" s="36"/>
      <c r="AC321" s="36"/>
      <c r="AD321" s="36"/>
      <c r="AE321" s="36"/>
      <c r="AF321" s="36"/>
      <c r="AG321" s="224"/>
    </row>
    <row r="322" spans="1:33" ht="13.5" customHeight="1">
      <c r="A322" s="236"/>
      <c r="B322" s="228" t="s">
        <v>1289</v>
      </c>
      <c r="C322" s="36"/>
      <c r="D322" s="36"/>
      <c r="E322" s="36"/>
      <c r="F322" s="36"/>
      <c r="G322" s="36"/>
      <c r="H322" s="36"/>
      <c r="I322" s="36"/>
      <c r="J322" s="36"/>
      <c r="K322" s="36"/>
      <c r="L322" s="36"/>
      <c r="M322" s="36"/>
      <c r="N322" s="36"/>
      <c r="O322" s="36"/>
      <c r="P322" s="36"/>
      <c r="Q322" s="36"/>
      <c r="R322" s="36"/>
      <c r="S322" s="36"/>
      <c r="T322" s="224"/>
      <c r="U322" s="223"/>
      <c r="V322" s="36"/>
      <c r="W322" s="36"/>
      <c r="X322" s="36"/>
      <c r="Y322" s="36"/>
      <c r="Z322" s="36"/>
      <c r="AA322" s="36"/>
      <c r="AB322" s="36"/>
      <c r="AC322" s="36"/>
      <c r="AD322" s="36"/>
      <c r="AE322" s="36"/>
      <c r="AF322" s="36"/>
      <c r="AG322" s="224"/>
    </row>
    <row r="323" spans="1:33" ht="13.5" customHeight="1">
      <c r="A323" s="252"/>
      <c r="B323" s="226"/>
      <c r="C323" s="226"/>
      <c r="D323" s="226"/>
      <c r="E323" s="226"/>
      <c r="F323" s="226"/>
      <c r="G323" s="226"/>
      <c r="H323" s="226"/>
      <c r="I323" s="226"/>
      <c r="J323" s="226"/>
      <c r="K323" s="226"/>
      <c r="L323" s="226"/>
      <c r="M323" s="226"/>
      <c r="N323" s="226"/>
      <c r="O323" s="226"/>
      <c r="P323" s="226"/>
      <c r="Q323" s="226"/>
      <c r="R323" s="226"/>
      <c r="S323" s="226"/>
      <c r="T323" s="227"/>
      <c r="U323" s="225"/>
      <c r="V323" s="226"/>
      <c r="W323" s="226"/>
      <c r="X323" s="226"/>
      <c r="Y323" s="226"/>
      <c r="Z323" s="226"/>
      <c r="AA323" s="226"/>
      <c r="AB323" s="226"/>
      <c r="AC323" s="226"/>
      <c r="AD323" s="226"/>
      <c r="AE323" s="226"/>
      <c r="AF323" s="226"/>
      <c r="AG323" s="227"/>
    </row>
    <row r="324" ht="13.5" customHeight="1">
      <c r="A324" s="216" t="s">
        <v>1030</v>
      </c>
    </row>
    <row r="325" spans="2:3" ht="13.5" customHeight="1">
      <c r="B325" s="233" t="s">
        <v>394</v>
      </c>
      <c r="C325" s="216" t="s">
        <v>1292</v>
      </c>
    </row>
    <row r="326" spans="2:3" ht="13.5" customHeight="1">
      <c r="B326" s="233" t="s">
        <v>345</v>
      </c>
      <c r="C326" s="216" t="s">
        <v>1294</v>
      </c>
    </row>
    <row r="327" spans="2:3" ht="13.5" customHeight="1">
      <c r="B327" s="233"/>
      <c r="C327" s="216" t="s">
        <v>1295</v>
      </c>
    </row>
    <row r="328" spans="2:3" ht="13.5" customHeight="1">
      <c r="B328" s="233"/>
      <c r="C328" s="216" t="s">
        <v>1296</v>
      </c>
    </row>
    <row r="329" spans="2:3" ht="13.5" customHeight="1">
      <c r="B329" s="233"/>
      <c r="C329" s="216" t="s">
        <v>1297</v>
      </c>
    </row>
    <row r="330" spans="2:3" ht="13.5" customHeight="1">
      <c r="B330" s="233" t="s">
        <v>374</v>
      </c>
      <c r="C330" s="216" t="s">
        <v>400</v>
      </c>
    </row>
    <row r="331" spans="2:3" ht="13.5" customHeight="1">
      <c r="B331" s="233"/>
      <c r="C331" s="216" t="s">
        <v>401</v>
      </c>
    </row>
    <row r="332" spans="2:3" ht="13.5" customHeight="1">
      <c r="B332" s="233" t="s">
        <v>1290</v>
      </c>
      <c r="C332" s="216" t="s">
        <v>1298</v>
      </c>
    </row>
    <row r="333" spans="2:3" ht="13.5" customHeight="1">
      <c r="B333" s="233"/>
      <c r="C333" s="216" t="s">
        <v>1299</v>
      </c>
    </row>
    <row r="334" spans="2:3" ht="13.5" customHeight="1">
      <c r="B334" s="233" t="s">
        <v>1291</v>
      </c>
      <c r="C334" s="216" t="s">
        <v>1293</v>
      </c>
    </row>
    <row r="335" ht="13.5" customHeight="1">
      <c r="A335" s="216" t="s">
        <v>629</v>
      </c>
    </row>
    <row r="336" ht="13.5" customHeight="1">
      <c r="A336" s="216" t="s">
        <v>458</v>
      </c>
    </row>
    <row r="337" ht="13.5" customHeight="1">
      <c r="A337" s="216" t="s">
        <v>459</v>
      </c>
    </row>
    <row r="338" spans="1:33" ht="13.5" customHeight="1">
      <c r="A338" s="366" t="s">
        <v>529</v>
      </c>
      <c r="B338" s="366"/>
      <c r="C338" s="366"/>
      <c r="D338" s="366"/>
      <c r="E338" s="366"/>
      <c r="F338" s="366"/>
      <c r="G338" s="366"/>
      <c r="H338" s="366" t="s">
        <v>530</v>
      </c>
      <c r="I338" s="366"/>
      <c r="J338" s="366"/>
      <c r="K338" s="366"/>
      <c r="L338" s="366"/>
      <c r="M338" s="366"/>
      <c r="N338" s="366"/>
      <c r="O338" s="366"/>
      <c r="P338" s="366"/>
      <c r="Q338" s="366"/>
      <c r="R338" s="366"/>
      <c r="S338" s="366"/>
      <c r="T338" s="366"/>
      <c r="U338" s="366" t="s">
        <v>531</v>
      </c>
      <c r="V338" s="366"/>
      <c r="W338" s="366"/>
      <c r="X338" s="366"/>
      <c r="Y338" s="366"/>
      <c r="Z338" s="366"/>
      <c r="AA338" s="366"/>
      <c r="AB338" s="366"/>
      <c r="AC338" s="366"/>
      <c r="AD338" s="366"/>
      <c r="AE338" s="366"/>
      <c r="AF338" s="366"/>
      <c r="AG338" s="366"/>
    </row>
    <row r="339" spans="1:33" ht="13.5" customHeight="1">
      <c r="A339" s="366"/>
      <c r="B339" s="366"/>
      <c r="C339" s="366"/>
      <c r="D339" s="366"/>
      <c r="E339" s="366"/>
      <c r="F339" s="366"/>
      <c r="G339" s="366"/>
      <c r="H339" s="366"/>
      <c r="I339" s="366"/>
      <c r="J339" s="366"/>
      <c r="K339" s="366"/>
      <c r="L339" s="366"/>
      <c r="M339" s="366"/>
      <c r="N339" s="366"/>
      <c r="O339" s="366"/>
      <c r="P339" s="366"/>
      <c r="Q339" s="366"/>
      <c r="R339" s="366"/>
      <c r="S339" s="366"/>
      <c r="T339" s="366"/>
      <c r="U339" s="366"/>
      <c r="V339" s="366"/>
      <c r="W339" s="366"/>
      <c r="X339" s="366"/>
      <c r="Y339" s="366"/>
      <c r="Z339" s="366"/>
      <c r="AA339" s="366"/>
      <c r="AB339" s="366"/>
      <c r="AC339" s="366"/>
      <c r="AD339" s="366"/>
      <c r="AE339" s="366"/>
      <c r="AF339" s="366"/>
      <c r="AG339" s="366"/>
    </row>
    <row r="340" spans="1:33" ht="13.5" customHeight="1">
      <c r="A340" s="239"/>
      <c r="B340" s="240"/>
      <c r="C340" s="240"/>
      <c r="D340" s="240"/>
      <c r="E340" s="240"/>
      <c r="F340" s="240"/>
      <c r="G340" s="241"/>
      <c r="H340" s="239"/>
      <c r="I340" s="240"/>
      <c r="J340" s="240"/>
      <c r="K340" s="240"/>
      <c r="L340" s="240"/>
      <c r="M340" s="240"/>
      <c r="N340" s="240"/>
      <c r="O340" s="240"/>
      <c r="P340" s="240"/>
      <c r="Q340" s="240"/>
      <c r="R340" s="240"/>
      <c r="S340" s="240"/>
      <c r="T340" s="240"/>
      <c r="U340" s="239"/>
      <c r="V340" s="240"/>
      <c r="W340" s="240"/>
      <c r="X340" s="240"/>
      <c r="Y340" s="240"/>
      <c r="Z340" s="240"/>
      <c r="AA340" s="240"/>
      <c r="AB340" s="240"/>
      <c r="AC340" s="240"/>
      <c r="AD340" s="240"/>
      <c r="AE340" s="240"/>
      <c r="AF340" s="240"/>
      <c r="AG340" s="241"/>
    </row>
    <row r="341" spans="1:33" ht="13.5" customHeight="1">
      <c r="A341" s="236" t="s">
        <v>394</v>
      </c>
      <c r="B341" s="238" t="s">
        <v>346</v>
      </c>
      <c r="C341" s="238"/>
      <c r="D341" s="238"/>
      <c r="E341" s="238"/>
      <c r="F341" s="238"/>
      <c r="G341" s="243"/>
      <c r="H341" s="223" t="s">
        <v>532</v>
      </c>
      <c r="I341" s="238" t="s">
        <v>402</v>
      </c>
      <c r="J341" s="238"/>
      <c r="K341" s="238"/>
      <c r="L341" s="238"/>
      <c r="M341" s="238"/>
      <c r="N341" s="238"/>
      <c r="O341" s="238"/>
      <c r="P341" s="238"/>
      <c r="Q341" s="238"/>
      <c r="R341" s="238"/>
      <c r="S341" s="238"/>
      <c r="T341" s="238"/>
      <c r="U341" s="242" t="s">
        <v>534</v>
      </c>
      <c r="V341" s="238"/>
      <c r="W341" s="238"/>
      <c r="X341" s="238"/>
      <c r="Y341" s="238"/>
      <c r="Z341" s="238"/>
      <c r="AA341" s="238"/>
      <c r="AB341" s="238"/>
      <c r="AC341" s="238"/>
      <c r="AD341" s="238"/>
      <c r="AE341" s="238"/>
      <c r="AF341" s="238"/>
      <c r="AG341" s="243"/>
    </row>
    <row r="342" spans="1:33" ht="13.5" customHeight="1">
      <c r="A342" s="242"/>
      <c r="B342" s="238" t="s">
        <v>347</v>
      </c>
      <c r="C342" s="238"/>
      <c r="D342" s="238"/>
      <c r="E342" s="238"/>
      <c r="F342" s="238"/>
      <c r="G342" s="243"/>
      <c r="H342" s="242"/>
      <c r="I342" s="238" t="s">
        <v>403</v>
      </c>
      <c r="J342" s="238"/>
      <c r="K342" s="238"/>
      <c r="L342" s="238"/>
      <c r="M342" s="238"/>
      <c r="N342" s="238"/>
      <c r="O342" s="238"/>
      <c r="P342" s="238"/>
      <c r="Q342" s="238"/>
      <c r="R342" s="238"/>
      <c r="S342" s="238"/>
      <c r="T342" s="238"/>
      <c r="U342" s="242" t="s">
        <v>404</v>
      </c>
      <c r="V342" s="238"/>
      <c r="W342" s="238"/>
      <c r="X342" s="238"/>
      <c r="Y342" s="238"/>
      <c r="Z342" s="238"/>
      <c r="AA342" s="238"/>
      <c r="AB342" s="238"/>
      <c r="AC342" s="238"/>
      <c r="AD342" s="238"/>
      <c r="AE342" s="238"/>
      <c r="AF342" s="238"/>
      <c r="AG342" s="243"/>
    </row>
    <row r="343" spans="1:33" ht="13.5" customHeight="1">
      <c r="A343" s="242"/>
      <c r="B343" s="238" t="s">
        <v>348</v>
      </c>
      <c r="C343" s="238"/>
      <c r="D343" s="238"/>
      <c r="E343" s="238"/>
      <c r="F343" s="238"/>
      <c r="G343" s="243"/>
      <c r="H343" s="242"/>
      <c r="I343" s="238"/>
      <c r="J343" s="238"/>
      <c r="K343" s="238"/>
      <c r="L343" s="238"/>
      <c r="M343" s="238"/>
      <c r="N343" s="238"/>
      <c r="O343" s="238"/>
      <c r="P343" s="238"/>
      <c r="Q343" s="238"/>
      <c r="R343" s="238"/>
      <c r="S343" s="238"/>
      <c r="T343" s="238"/>
      <c r="U343" s="242"/>
      <c r="V343" s="238"/>
      <c r="W343" s="238"/>
      <c r="X343" s="238"/>
      <c r="Y343" s="238"/>
      <c r="Z343" s="238"/>
      <c r="AA343" s="238"/>
      <c r="AB343" s="238"/>
      <c r="AC343" s="238"/>
      <c r="AD343" s="238"/>
      <c r="AE343" s="238"/>
      <c r="AF343" s="238"/>
      <c r="AG343" s="243"/>
    </row>
    <row r="344" spans="1:33" ht="13.5" customHeight="1">
      <c r="A344" s="242"/>
      <c r="B344" s="238"/>
      <c r="C344" s="238"/>
      <c r="D344" s="238"/>
      <c r="E344" s="238"/>
      <c r="F344" s="238"/>
      <c r="G344" s="243"/>
      <c r="H344" s="244"/>
      <c r="I344" s="245"/>
      <c r="J344" s="245"/>
      <c r="K344" s="245"/>
      <c r="L344" s="245"/>
      <c r="M344" s="245"/>
      <c r="N344" s="245"/>
      <c r="O344" s="245"/>
      <c r="P344" s="245"/>
      <c r="Q344" s="245"/>
      <c r="R344" s="245"/>
      <c r="S344" s="245"/>
      <c r="T344" s="245"/>
      <c r="U344" s="244"/>
      <c r="V344" s="245"/>
      <c r="W344" s="245"/>
      <c r="X344" s="245"/>
      <c r="Y344" s="245"/>
      <c r="Z344" s="245"/>
      <c r="AA344" s="245"/>
      <c r="AB344" s="245"/>
      <c r="AC344" s="245"/>
      <c r="AD344" s="245"/>
      <c r="AE344" s="245"/>
      <c r="AF344" s="245"/>
      <c r="AG344" s="246"/>
    </row>
    <row r="345" spans="1:33" ht="13.5" customHeight="1">
      <c r="A345" s="242"/>
      <c r="B345" s="238"/>
      <c r="C345" s="238"/>
      <c r="D345" s="238"/>
      <c r="E345" s="238"/>
      <c r="F345" s="238"/>
      <c r="G345" s="243"/>
      <c r="H345" s="239"/>
      <c r="I345" s="240"/>
      <c r="J345" s="240"/>
      <c r="K345" s="240"/>
      <c r="L345" s="240"/>
      <c r="M345" s="240"/>
      <c r="N345" s="240"/>
      <c r="O345" s="240"/>
      <c r="P345" s="240"/>
      <c r="Q345" s="240"/>
      <c r="R345" s="240"/>
      <c r="S345" s="240"/>
      <c r="T345" s="241"/>
      <c r="U345" s="239"/>
      <c r="V345" s="240"/>
      <c r="W345" s="240"/>
      <c r="X345" s="240"/>
      <c r="Y345" s="240"/>
      <c r="Z345" s="240"/>
      <c r="AA345" s="240"/>
      <c r="AB345" s="240"/>
      <c r="AC345" s="240"/>
      <c r="AD345" s="240"/>
      <c r="AE345" s="240"/>
      <c r="AF345" s="240"/>
      <c r="AG345" s="241"/>
    </row>
    <row r="346" spans="1:33" ht="13.5" customHeight="1">
      <c r="A346" s="242"/>
      <c r="B346" s="238"/>
      <c r="C346" s="238"/>
      <c r="D346" s="238"/>
      <c r="E346" s="238"/>
      <c r="F346" s="238"/>
      <c r="G346" s="243"/>
      <c r="H346" s="242" t="s">
        <v>1300</v>
      </c>
      <c r="I346" s="238" t="s">
        <v>343</v>
      </c>
      <c r="J346" s="238"/>
      <c r="K346" s="238"/>
      <c r="L346" s="238"/>
      <c r="M346" s="238"/>
      <c r="N346" s="238"/>
      <c r="O346" s="238"/>
      <c r="P346" s="238"/>
      <c r="Q346" s="238"/>
      <c r="R346" s="238"/>
      <c r="S346" s="238"/>
      <c r="T346" s="243"/>
      <c r="U346" s="242" t="s">
        <v>534</v>
      </c>
      <c r="V346" s="238"/>
      <c r="W346" s="238"/>
      <c r="X346" s="238"/>
      <c r="Y346" s="238"/>
      <c r="Z346" s="238"/>
      <c r="AA346" s="238"/>
      <c r="AB346" s="238"/>
      <c r="AC346" s="238"/>
      <c r="AD346" s="238"/>
      <c r="AE346" s="238"/>
      <c r="AF346" s="238"/>
      <c r="AG346" s="243"/>
    </row>
    <row r="347" spans="1:33" ht="13.5" customHeight="1">
      <c r="A347" s="242"/>
      <c r="B347" s="238"/>
      <c r="C347" s="238"/>
      <c r="D347" s="238"/>
      <c r="E347" s="238"/>
      <c r="F347" s="238"/>
      <c r="G347" s="243"/>
      <c r="H347" s="242"/>
      <c r="I347" s="238"/>
      <c r="J347" s="238"/>
      <c r="K347" s="238"/>
      <c r="L347" s="238"/>
      <c r="M347" s="238"/>
      <c r="N347" s="238"/>
      <c r="O347" s="238"/>
      <c r="P347" s="238"/>
      <c r="Q347" s="238"/>
      <c r="R347" s="238"/>
      <c r="S347" s="238"/>
      <c r="T347" s="243"/>
      <c r="U347" s="242" t="s">
        <v>405</v>
      </c>
      <c r="V347" s="238"/>
      <c r="W347" s="238"/>
      <c r="X347" s="238"/>
      <c r="Y347" s="238"/>
      <c r="Z347" s="238"/>
      <c r="AA347" s="238"/>
      <c r="AB347" s="238"/>
      <c r="AC347" s="238"/>
      <c r="AD347" s="238"/>
      <c r="AE347" s="238"/>
      <c r="AF347" s="238"/>
      <c r="AG347" s="243"/>
    </row>
    <row r="348" spans="1:33" ht="13.5" customHeight="1">
      <c r="A348" s="244"/>
      <c r="B348" s="245"/>
      <c r="C348" s="245"/>
      <c r="D348" s="245"/>
      <c r="E348" s="245"/>
      <c r="F348" s="245"/>
      <c r="G348" s="246"/>
      <c r="H348" s="244"/>
      <c r="I348" s="245"/>
      <c r="J348" s="245"/>
      <c r="K348" s="245"/>
      <c r="L348" s="245"/>
      <c r="M348" s="245"/>
      <c r="N348" s="245"/>
      <c r="O348" s="245"/>
      <c r="P348" s="245"/>
      <c r="Q348" s="245"/>
      <c r="R348" s="245"/>
      <c r="S348" s="245"/>
      <c r="T348" s="246"/>
      <c r="U348" s="244"/>
      <c r="V348" s="245"/>
      <c r="W348" s="245"/>
      <c r="X348" s="245"/>
      <c r="Y348" s="245"/>
      <c r="Z348" s="245"/>
      <c r="AA348" s="245"/>
      <c r="AB348" s="245"/>
      <c r="AC348" s="245"/>
      <c r="AD348" s="245"/>
      <c r="AE348" s="245"/>
      <c r="AF348" s="245"/>
      <c r="AG348" s="246"/>
    </row>
    <row r="349" spans="1:33" ht="13.5" customHeight="1">
      <c r="A349" s="239"/>
      <c r="B349" s="240"/>
      <c r="C349" s="240"/>
      <c r="D349" s="240"/>
      <c r="E349" s="240"/>
      <c r="F349" s="240"/>
      <c r="G349" s="241"/>
      <c r="H349" s="239"/>
      <c r="I349" s="240"/>
      <c r="J349" s="240"/>
      <c r="K349" s="240"/>
      <c r="L349" s="240"/>
      <c r="M349" s="240"/>
      <c r="N349" s="240"/>
      <c r="O349" s="240"/>
      <c r="P349" s="240"/>
      <c r="Q349" s="240"/>
      <c r="R349" s="240"/>
      <c r="S349" s="240"/>
      <c r="T349" s="241"/>
      <c r="U349" s="239"/>
      <c r="V349" s="240"/>
      <c r="W349" s="240"/>
      <c r="X349" s="240"/>
      <c r="Y349" s="240"/>
      <c r="Z349" s="240"/>
      <c r="AA349" s="240"/>
      <c r="AB349" s="240"/>
      <c r="AC349" s="240"/>
      <c r="AD349" s="240"/>
      <c r="AE349" s="240"/>
      <c r="AF349" s="240"/>
      <c r="AG349" s="241"/>
    </row>
    <row r="350" spans="1:33" ht="13.5" customHeight="1">
      <c r="A350" s="236" t="s">
        <v>1301</v>
      </c>
      <c r="B350" s="238" t="s">
        <v>346</v>
      </c>
      <c r="C350" s="238"/>
      <c r="D350" s="238"/>
      <c r="E350" s="238"/>
      <c r="F350" s="238"/>
      <c r="G350" s="243"/>
      <c r="H350" s="235" t="s">
        <v>354</v>
      </c>
      <c r="I350" s="238"/>
      <c r="J350" s="238"/>
      <c r="K350" s="238"/>
      <c r="L350" s="238"/>
      <c r="M350" s="238"/>
      <c r="N350" s="238"/>
      <c r="O350" s="238"/>
      <c r="P350" s="238"/>
      <c r="Q350" s="238"/>
      <c r="R350" s="238"/>
      <c r="S350" s="238"/>
      <c r="T350" s="243"/>
      <c r="U350" s="242" t="s">
        <v>364</v>
      </c>
      <c r="V350" s="238"/>
      <c r="W350" s="238"/>
      <c r="X350" s="238"/>
      <c r="Y350" s="238"/>
      <c r="Z350" s="238"/>
      <c r="AA350" s="238"/>
      <c r="AB350" s="238"/>
      <c r="AC350" s="238"/>
      <c r="AD350" s="238"/>
      <c r="AE350" s="238"/>
      <c r="AF350" s="238"/>
      <c r="AG350" s="243"/>
    </row>
    <row r="351" spans="1:33" ht="13.5" customHeight="1">
      <c r="A351" s="236"/>
      <c r="B351" s="238" t="s">
        <v>349</v>
      </c>
      <c r="C351" s="238"/>
      <c r="D351" s="238"/>
      <c r="E351" s="238"/>
      <c r="F351" s="238"/>
      <c r="G351" s="243"/>
      <c r="H351" s="235" t="s">
        <v>1302</v>
      </c>
      <c r="I351" s="238"/>
      <c r="J351" s="238"/>
      <c r="K351" s="238"/>
      <c r="L351" s="238"/>
      <c r="M351" s="238"/>
      <c r="N351" s="238"/>
      <c r="O351" s="238"/>
      <c r="P351" s="238"/>
      <c r="Q351" s="238"/>
      <c r="R351" s="238"/>
      <c r="S351" s="238"/>
      <c r="T351" s="243"/>
      <c r="U351" s="242" t="s">
        <v>365</v>
      </c>
      <c r="V351" s="238"/>
      <c r="W351" s="238"/>
      <c r="X351" s="238"/>
      <c r="Y351" s="238"/>
      <c r="Z351" s="238"/>
      <c r="AA351" s="238"/>
      <c r="AB351" s="238"/>
      <c r="AC351" s="238"/>
      <c r="AD351" s="238"/>
      <c r="AE351" s="238"/>
      <c r="AF351" s="238"/>
      <c r="AG351" s="243"/>
    </row>
    <row r="352" spans="1:33" ht="13.5" customHeight="1">
      <c r="A352" s="236"/>
      <c r="B352" s="238" t="s">
        <v>350</v>
      </c>
      <c r="C352" s="238"/>
      <c r="D352" s="238"/>
      <c r="E352" s="238"/>
      <c r="F352" s="238"/>
      <c r="G352" s="243"/>
      <c r="H352" s="235" t="s">
        <v>1303</v>
      </c>
      <c r="I352" s="238"/>
      <c r="J352" s="238"/>
      <c r="K352" s="238"/>
      <c r="L352" s="238"/>
      <c r="M352" s="238"/>
      <c r="N352" s="238"/>
      <c r="O352" s="238"/>
      <c r="P352" s="238"/>
      <c r="Q352" s="238"/>
      <c r="R352" s="238"/>
      <c r="S352" s="238"/>
      <c r="T352" s="243"/>
      <c r="U352" s="242" t="s">
        <v>1311</v>
      </c>
      <c r="V352" s="238"/>
      <c r="W352" s="238"/>
      <c r="X352" s="238"/>
      <c r="Y352" s="238"/>
      <c r="Z352" s="238"/>
      <c r="AA352" s="238"/>
      <c r="AB352" s="238"/>
      <c r="AC352" s="238"/>
      <c r="AD352" s="238"/>
      <c r="AE352" s="238"/>
      <c r="AF352" s="238"/>
      <c r="AG352" s="243"/>
    </row>
    <row r="353" spans="1:33" ht="13.5" customHeight="1">
      <c r="A353" s="236"/>
      <c r="B353" s="238" t="s">
        <v>351</v>
      </c>
      <c r="C353" s="238"/>
      <c r="D353" s="238"/>
      <c r="E353" s="238"/>
      <c r="F353" s="238"/>
      <c r="G353" s="243"/>
      <c r="H353" s="235" t="s">
        <v>1304</v>
      </c>
      <c r="I353" s="238"/>
      <c r="J353" s="238"/>
      <c r="K353" s="238"/>
      <c r="L353" s="238"/>
      <c r="M353" s="238"/>
      <c r="N353" s="238"/>
      <c r="O353" s="238"/>
      <c r="P353" s="238"/>
      <c r="Q353" s="238"/>
      <c r="R353" s="238"/>
      <c r="S353" s="238"/>
      <c r="T353" s="243"/>
      <c r="U353" s="242" t="s">
        <v>1312</v>
      </c>
      <c r="V353" s="238"/>
      <c r="W353" s="238"/>
      <c r="X353" s="238"/>
      <c r="Y353" s="238"/>
      <c r="Z353" s="238"/>
      <c r="AA353" s="238"/>
      <c r="AB353" s="238"/>
      <c r="AC353" s="238"/>
      <c r="AD353" s="238"/>
      <c r="AE353" s="238"/>
      <c r="AF353" s="238"/>
      <c r="AG353" s="243"/>
    </row>
    <row r="354" spans="1:33" ht="13.5" customHeight="1">
      <c r="A354" s="236"/>
      <c r="B354" s="238" t="s">
        <v>352</v>
      </c>
      <c r="C354" s="238"/>
      <c r="D354" s="238"/>
      <c r="E354" s="238"/>
      <c r="F354" s="238"/>
      <c r="G354" s="243"/>
      <c r="H354" s="235" t="s">
        <v>1305</v>
      </c>
      <c r="I354" s="238"/>
      <c r="J354" s="238"/>
      <c r="K354" s="238"/>
      <c r="L354" s="238"/>
      <c r="M354" s="238"/>
      <c r="N354" s="238"/>
      <c r="O354" s="238"/>
      <c r="P354" s="238"/>
      <c r="Q354" s="238"/>
      <c r="R354" s="238"/>
      <c r="S354" s="238"/>
      <c r="T354" s="243"/>
      <c r="U354" s="242" t="s">
        <v>1313</v>
      </c>
      <c r="V354" s="238"/>
      <c r="W354" s="238"/>
      <c r="X354" s="238"/>
      <c r="Y354" s="238"/>
      <c r="Z354" s="238"/>
      <c r="AA354" s="238"/>
      <c r="AB354" s="238"/>
      <c r="AC354" s="238"/>
      <c r="AD354" s="238"/>
      <c r="AE354" s="238"/>
      <c r="AF354" s="238"/>
      <c r="AG354" s="243"/>
    </row>
    <row r="355" spans="1:33" ht="13.5" customHeight="1">
      <c r="A355" s="236"/>
      <c r="B355" s="238"/>
      <c r="C355" s="238"/>
      <c r="D355" s="238"/>
      <c r="E355" s="238"/>
      <c r="F355" s="238"/>
      <c r="G355" s="243"/>
      <c r="H355" s="235" t="s">
        <v>1306</v>
      </c>
      <c r="I355" s="238"/>
      <c r="J355" s="238"/>
      <c r="K355" s="238"/>
      <c r="L355" s="238"/>
      <c r="M355" s="238"/>
      <c r="N355" s="238"/>
      <c r="O355" s="238"/>
      <c r="P355" s="238"/>
      <c r="Q355" s="238"/>
      <c r="R355" s="238"/>
      <c r="S355" s="238"/>
      <c r="T355" s="243"/>
      <c r="U355" s="242" t="s">
        <v>1314</v>
      </c>
      <c r="V355" s="238"/>
      <c r="W355" s="238"/>
      <c r="X355" s="238"/>
      <c r="Y355" s="238"/>
      <c r="Z355" s="238"/>
      <c r="AA355" s="238"/>
      <c r="AB355" s="238"/>
      <c r="AC355" s="238"/>
      <c r="AD355" s="238"/>
      <c r="AE355" s="238"/>
      <c r="AF355" s="238"/>
      <c r="AG355" s="243"/>
    </row>
    <row r="356" spans="1:33" ht="13.5" customHeight="1">
      <c r="A356" s="236"/>
      <c r="B356" s="238"/>
      <c r="C356" s="238"/>
      <c r="D356" s="238"/>
      <c r="E356" s="238"/>
      <c r="F356" s="238"/>
      <c r="G356" s="243"/>
      <c r="H356" s="235" t="s">
        <v>1307</v>
      </c>
      <c r="I356" s="238"/>
      <c r="J356" s="238"/>
      <c r="K356" s="238"/>
      <c r="L356" s="238"/>
      <c r="M356" s="238"/>
      <c r="N356" s="238"/>
      <c r="O356" s="238"/>
      <c r="P356" s="238"/>
      <c r="Q356" s="238"/>
      <c r="R356" s="238"/>
      <c r="S356" s="238"/>
      <c r="T356" s="243"/>
      <c r="U356" s="242" t="s">
        <v>1315</v>
      </c>
      <c r="V356" s="238"/>
      <c r="W356" s="238"/>
      <c r="X356" s="238"/>
      <c r="Y356" s="238"/>
      <c r="Z356" s="238"/>
      <c r="AA356" s="238"/>
      <c r="AB356" s="238"/>
      <c r="AC356" s="238"/>
      <c r="AD356" s="238"/>
      <c r="AE356" s="238"/>
      <c r="AF356" s="238"/>
      <c r="AG356" s="243"/>
    </row>
    <row r="357" spans="1:33" ht="13.5" customHeight="1">
      <c r="A357" s="236"/>
      <c r="B357" s="238"/>
      <c r="C357" s="238"/>
      <c r="D357" s="238"/>
      <c r="E357" s="238"/>
      <c r="F357" s="238"/>
      <c r="G357" s="243"/>
      <c r="H357" s="235" t="s">
        <v>1308</v>
      </c>
      <c r="I357" s="238"/>
      <c r="J357" s="238"/>
      <c r="K357" s="238"/>
      <c r="L357" s="238"/>
      <c r="M357" s="238"/>
      <c r="N357" s="238"/>
      <c r="O357" s="238"/>
      <c r="P357" s="238"/>
      <c r="Q357" s="238"/>
      <c r="R357" s="238"/>
      <c r="S357" s="238"/>
      <c r="T357" s="243"/>
      <c r="U357" s="242" t="s">
        <v>1316</v>
      </c>
      <c r="V357" s="238"/>
      <c r="W357" s="238"/>
      <c r="X357" s="238"/>
      <c r="Y357" s="238"/>
      <c r="Z357" s="238"/>
      <c r="AA357" s="238"/>
      <c r="AB357" s="238"/>
      <c r="AC357" s="238"/>
      <c r="AD357" s="238"/>
      <c r="AE357" s="238"/>
      <c r="AF357" s="238"/>
      <c r="AG357" s="243"/>
    </row>
    <row r="358" spans="1:33" ht="13.5" customHeight="1">
      <c r="A358" s="236"/>
      <c r="B358" s="238"/>
      <c r="C358" s="238"/>
      <c r="D358" s="238"/>
      <c r="E358" s="238"/>
      <c r="F358" s="238"/>
      <c r="G358" s="243"/>
      <c r="H358" s="235" t="s">
        <v>1309</v>
      </c>
      <c r="I358" s="238"/>
      <c r="J358" s="238"/>
      <c r="K358" s="238"/>
      <c r="L358" s="238"/>
      <c r="M358" s="238"/>
      <c r="N358" s="238"/>
      <c r="O358" s="238"/>
      <c r="P358" s="238"/>
      <c r="Q358" s="238"/>
      <c r="R358" s="238"/>
      <c r="S358" s="238"/>
      <c r="T358" s="243"/>
      <c r="U358" s="242" t="s">
        <v>1317</v>
      </c>
      <c r="V358" s="238"/>
      <c r="W358" s="238"/>
      <c r="X358" s="238"/>
      <c r="Y358" s="238"/>
      <c r="Z358" s="238"/>
      <c r="AA358" s="238"/>
      <c r="AB358" s="238"/>
      <c r="AC358" s="238"/>
      <c r="AD358" s="238"/>
      <c r="AE358" s="238"/>
      <c r="AF358" s="238"/>
      <c r="AG358" s="243"/>
    </row>
    <row r="359" spans="1:33" ht="13.5" customHeight="1">
      <c r="A359" s="236"/>
      <c r="B359" s="238"/>
      <c r="C359" s="238"/>
      <c r="D359" s="238"/>
      <c r="E359" s="238"/>
      <c r="F359" s="238"/>
      <c r="G359" s="243"/>
      <c r="H359" s="235" t="s">
        <v>1310</v>
      </c>
      <c r="I359" s="238"/>
      <c r="J359" s="238"/>
      <c r="K359" s="238"/>
      <c r="L359" s="238"/>
      <c r="M359" s="238"/>
      <c r="N359" s="238"/>
      <c r="O359" s="238"/>
      <c r="P359" s="238"/>
      <c r="Q359" s="238"/>
      <c r="R359" s="238"/>
      <c r="S359" s="238"/>
      <c r="T359" s="243"/>
      <c r="U359" s="242"/>
      <c r="V359" s="238"/>
      <c r="W359" s="238"/>
      <c r="X359" s="238"/>
      <c r="Y359" s="238"/>
      <c r="Z359" s="238"/>
      <c r="AA359" s="238"/>
      <c r="AB359" s="238"/>
      <c r="AC359" s="238"/>
      <c r="AD359" s="238"/>
      <c r="AE359" s="238"/>
      <c r="AF359" s="238"/>
      <c r="AG359" s="243"/>
    </row>
    <row r="360" spans="1:33" ht="13.5" customHeight="1">
      <c r="A360" s="252"/>
      <c r="B360" s="245"/>
      <c r="C360" s="245"/>
      <c r="D360" s="245"/>
      <c r="E360" s="245"/>
      <c r="F360" s="245"/>
      <c r="G360" s="246"/>
      <c r="H360" s="237"/>
      <c r="I360" s="245"/>
      <c r="J360" s="245"/>
      <c r="K360" s="245"/>
      <c r="L360" s="245"/>
      <c r="M360" s="245"/>
      <c r="N360" s="245"/>
      <c r="O360" s="245"/>
      <c r="P360" s="245"/>
      <c r="Q360" s="245"/>
      <c r="R360" s="245"/>
      <c r="S360" s="245"/>
      <c r="T360" s="246"/>
      <c r="U360" s="244"/>
      <c r="V360" s="245"/>
      <c r="W360" s="245"/>
      <c r="X360" s="245"/>
      <c r="Y360" s="245"/>
      <c r="Z360" s="245"/>
      <c r="AA360" s="245"/>
      <c r="AB360" s="245"/>
      <c r="AC360" s="245"/>
      <c r="AD360" s="245"/>
      <c r="AE360" s="245"/>
      <c r="AF360" s="245"/>
      <c r="AG360" s="246"/>
    </row>
    <row r="361" spans="1:33" ht="13.5" customHeight="1">
      <c r="A361" s="239"/>
      <c r="B361" s="240"/>
      <c r="C361" s="240"/>
      <c r="D361" s="240"/>
      <c r="E361" s="240"/>
      <c r="F361" s="240"/>
      <c r="G361" s="241"/>
      <c r="H361" s="239"/>
      <c r="I361" s="240"/>
      <c r="J361" s="240"/>
      <c r="K361" s="240"/>
      <c r="L361" s="240"/>
      <c r="M361" s="240"/>
      <c r="N361" s="240"/>
      <c r="O361" s="240"/>
      <c r="P361" s="240"/>
      <c r="Q361" s="240"/>
      <c r="R361" s="240"/>
      <c r="S361" s="240"/>
      <c r="T361" s="241"/>
      <c r="U361" s="239"/>
      <c r="V361" s="240"/>
      <c r="W361" s="240"/>
      <c r="X361" s="240"/>
      <c r="Y361" s="240"/>
      <c r="Z361" s="240"/>
      <c r="AA361" s="240"/>
      <c r="AB361" s="240"/>
      <c r="AC361" s="240"/>
      <c r="AD361" s="240"/>
      <c r="AE361" s="240"/>
      <c r="AF361" s="240"/>
      <c r="AG361" s="241"/>
    </row>
    <row r="362" spans="1:33" ht="13.5" customHeight="1">
      <c r="A362" s="236" t="s">
        <v>1318</v>
      </c>
      <c r="B362" s="238" t="s">
        <v>346</v>
      </c>
      <c r="C362" s="238"/>
      <c r="D362" s="238"/>
      <c r="E362" s="238"/>
      <c r="F362" s="238"/>
      <c r="G362" s="243"/>
      <c r="H362" s="242" t="s">
        <v>1319</v>
      </c>
      <c r="I362" s="228" t="s">
        <v>380</v>
      </c>
      <c r="J362" s="238"/>
      <c r="K362" s="238"/>
      <c r="L362" s="238"/>
      <c r="M362" s="238"/>
      <c r="N362" s="238"/>
      <c r="O362" s="238"/>
      <c r="P362" s="238"/>
      <c r="Q362" s="238"/>
      <c r="R362" s="238"/>
      <c r="S362" s="238"/>
      <c r="T362" s="243"/>
      <c r="U362" s="242" t="s">
        <v>382</v>
      </c>
      <c r="V362" s="238"/>
      <c r="W362" s="238"/>
      <c r="X362" s="238"/>
      <c r="Y362" s="238"/>
      <c r="Z362" s="238"/>
      <c r="AA362" s="238"/>
      <c r="AB362" s="238"/>
      <c r="AC362" s="238"/>
      <c r="AD362" s="238"/>
      <c r="AE362" s="238"/>
      <c r="AF362" s="238"/>
      <c r="AG362" s="243"/>
    </row>
    <row r="363" spans="1:33" ht="13.5" customHeight="1">
      <c r="A363" s="236"/>
      <c r="B363" s="238" t="s">
        <v>375</v>
      </c>
      <c r="C363" s="238"/>
      <c r="D363" s="238"/>
      <c r="E363" s="238"/>
      <c r="F363" s="238"/>
      <c r="G363" s="243"/>
      <c r="H363" s="242"/>
      <c r="I363" s="228" t="s">
        <v>381</v>
      </c>
      <c r="J363" s="238"/>
      <c r="K363" s="238"/>
      <c r="L363" s="238"/>
      <c r="M363" s="238"/>
      <c r="N363" s="238"/>
      <c r="O363" s="238"/>
      <c r="P363" s="238"/>
      <c r="Q363" s="238"/>
      <c r="R363" s="238"/>
      <c r="S363" s="238"/>
      <c r="T363" s="243"/>
      <c r="U363" s="242" t="s">
        <v>383</v>
      </c>
      <c r="V363" s="238"/>
      <c r="W363" s="238"/>
      <c r="X363" s="238"/>
      <c r="Y363" s="238"/>
      <c r="Z363" s="238"/>
      <c r="AA363" s="238"/>
      <c r="AB363" s="238"/>
      <c r="AC363" s="238"/>
      <c r="AD363" s="238"/>
      <c r="AE363" s="238"/>
      <c r="AF363" s="238"/>
      <c r="AG363" s="243"/>
    </row>
    <row r="364" spans="1:33" ht="13.5" customHeight="1">
      <c r="A364" s="236"/>
      <c r="B364" s="238" t="s">
        <v>348</v>
      </c>
      <c r="C364" s="238"/>
      <c r="D364" s="238"/>
      <c r="E364" s="238"/>
      <c r="F364" s="238"/>
      <c r="G364" s="243"/>
      <c r="H364" s="242"/>
      <c r="I364" s="228"/>
      <c r="J364" s="238"/>
      <c r="K364" s="238"/>
      <c r="L364" s="238"/>
      <c r="M364" s="238"/>
      <c r="N364" s="238"/>
      <c r="O364" s="238"/>
      <c r="P364" s="238"/>
      <c r="Q364" s="238"/>
      <c r="R364" s="238"/>
      <c r="S364" s="238"/>
      <c r="T364" s="243"/>
      <c r="U364" s="242" t="s">
        <v>384</v>
      </c>
      <c r="V364" s="238"/>
      <c r="W364" s="238"/>
      <c r="X364" s="238"/>
      <c r="Y364" s="238"/>
      <c r="Z364" s="238"/>
      <c r="AA364" s="238"/>
      <c r="AB364" s="238"/>
      <c r="AC364" s="238"/>
      <c r="AD364" s="238"/>
      <c r="AE364" s="238"/>
      <c r="AF364" s="238"/>
      <c r="AG364" s="243"/>
    </row>
    <row r="365" spans="1:33" ht="13.5" customHeight="1">
      <c r="A365" s="236"/>
      <c r="B365" s="238"/>
      <c r="C365" s="238"/>
      <c r="D365" s="238"/>
      <c r="E365" s="238"/>
      <c r="F365" s="238"/>
      <c r="G365" s="243"/>
      <c r="H365" s="244"/>
      <c r="I365" s="232"/>
      <c r="J365" s="245"/>
      <c r="K365" s="245"/>
      <c r="L365" s="245"/>
      <c r="M365" s="245"/>
      <c r="N365" s="245"/>
      <c r="O365" s="245"/>
      <c r="P365" s="245"/>
      <c r="Q365" s="245"/>
      <c r="R365" s="245"/>
      <c r="S365" s="245"/>
      <c r="T365" s="246"/>
      <c r="U365" s="244"/>
      <c r="V365" s="245"/>
      <c r="W365" s="245"/>
      <c r="X365" s="245"/>
      <c r="Y365" s="245"/>
      <c r="Z365" s="245"/>
      <c r="AA365" s="245"/>
      <c r="AB365" s="245"/>
      <c r="AC365" s="245"/>
      <c r="AD365" s="245"/>
      <c r="AE365" s="245"/>
      <c r="AF365" s="245"/>
      <c r="AG365" s="246"/>
    </row>
    <row r="366" spans="1:33" ht="13.5" customHeight="1">
      <c r="A366" s="236"/>
      <c r="B366" s="238"/>
      <c r="C366" s="238"/>
      <c r="D366" s="238"/>
      <c r="E366" s="238"/>
      <c r="F366" s="238"/>
      <c r="G366" s="243"/>
      <c r="H366" s="239"/>
      <c r="I366" s="231"/>
      <c r="J366" s="240"/>
      <c r="K366" s="240"/>
      <c r="L366" s="240"/>
      <c r="M366" s="240"/>
      <c r="N366" s="240"/>
      <c r="O366" s="240"/>
      <c r="P366" s="240"/>
      <c r="Q366" s="240"/>
      <c r="R366" s="240"/>
      <c r="S366" s="240"/>
      <c r="T366" s="241"/>
      <c r="U366" s="239"/>
      <c r="V366" s="240"/>
      <c r="W366" s="240"/>
      <c r="X366" s="240"/>
      <c r="Y366" s="240"/>
      <c r="Z366" s="240"/>
      <c r="AA366" s="240"/>
      <c r="AB366" s="240"/>
      <c r="AC366" s="240"/>
      <c r="AD366" s="240"/>
      <c r="AE366" s="240"/>
      <c r="AF366" s="240"/>
      <c r="AG366" s="241"/>
    </row>
    <row r="367" spans="1:33" ht="13.5" customHeight="1">
      <c r="A367" s="236"/>
      <c r="B367" s="238"/>
      <c r="C367" s="238"/>
      <c r="D367" s="238"/>
      <c r="E367" s="238"/>
      <c r="F367" s="238"/>
      <c r="G367" s="243"/>
      <c r="H367" s="242" t="s">
        <v>1320</v>
      </c>
      <c r="I367" s="228" t="s">
        <v>376</v>
      </c>
      <c r="J367" s="238"/>
      <c r="K367" s="238"/>
      <c r="L367" s="238"/>
      <c r="M367" s="238"/>
      <c r="N367" s="238"/>
      <c r="O367" s="238"/>
      <c r="P367" s="238"/>
      <c r="Q367" s="238"/>
      <c r="R367" s="238"/>
      <c r="S367" s="238"/>
      <c r="T367" s="243"/>
      <c r="U367" s="223" t="s">
        <v>378</v>
      </c>
      <c r="V367" s="238"/>
      <c r="W367" s="238"/>
      <c r="X367" s="238"/>
      <c r="Y367" s="238"/>
      <c r="Z367" s="238"/>
      <c r="AA367" s="238"/>
      <c r="AB367" s="238"/>
      <c r="AC367" s="238"/>
      <c r="AD367" s="238"/>
      <c r="AE367" s="238"/>
      <c r="AF367" s="238"/>
      <c r="AG367" s="243"/>
    </row>
    <row r="368" spans="1:33" ht="13.5" customHeight="1">
      <c r="A368" s="236"/>
      <c r="B368" s="238"/>
      <c r="C368" s="238"/>
      <c r="D368" s="238"/>
      <c r="E368" s="238"/>
      <c r="F368" s="238"/>
      <c r="G368" s="243"/>
      <c r="H368" s="242"/>
      <c r="I368" s="228" t="s">
        <v>377</v>
      </c>
      <c r="J368" s="238"/>
      <c r="K368" s="238"/>
      <c r="L368" s="238"/>
      <c r="M368" s="238"/>
      <c r="N368" s="238"/>
      <c r="O368" s="238"/>
      <c r="P368" s="238"/>
      <c r="Q368" s="238"/>
      <c r="R368" s="238"/>
      <c r="S368" s="238"/>
      <c r="T368" s="243"/>
      <c r="U368" s="242" t="s">
        <v>379</v>
      </c>
      <c r="V368" s="238"/>
      <c r="W368" s="238"/>
      <c r="X368" s="238"/>
      <c r="Y368" s="238"/>
      <c r="Z368" s="238"/>
      <c r="AA368" s="238"/>
      <c r="AB368" s="238"/>
      <c r="AC368" s="238"/>
      <c r="AD368" s="238"/>
      <c r="AE368" s="238"/>
      <c r="AF368" s="238"/>
      <c r="AG368" s="243"/>
    </row>
    <row r="369" spans="1:33" ht="13.5" customHeight="1">
      <c r="A369" s="236"/>
      <c r="B369" s="238"/>
      <c r="C369" s="238"/>
      <c r="D369" s="238"/>
      <c r="E369" s="238"/>
      <c r="F369" s="238"/>
      <c r="G369" s="243"/>
      <c r="H369" s="244"/>
      <c r="I369" s="232"/>
      <c r="J369" s="245"/>
      <c r="K369" s="245"/>
      <c r="L369" s="245"/>
      <c r="M369" s="245"/>
      <c r="N369" s="245"/>
      <c r="O369" s="245"/>
      <c r="P369" s="245"/>
      <c r="Q369" s="245"/>
      <c r="R369" s="245"/>
      <c r="S369" s="245"/>
      <c r="T369" s="246"/>
      <c r="U369" s="244"/>
      <c r="V369" s="245"/>
      <c r="W369" s="245"/>
      <c r="X369" s="245"/>
      <c r="Y369" s="245"/>
      <c r="Z369" s="245"/>
      <c r="AA369" s="245"/>
      <c r="AB369" s="245"/>
      <c r="AC369" s="245"/>
      <c r="AD369" s="245"/>
      <c r="AE369" s="245"/>
      <c r="AF369" s="245"/>
      <c r="AG369" s="246"/>
    </row>
    <row r="370" spans="1:33" ht="13.5" customHeight="1">
      <c r="A370" s="236"/>
      <c r="B370" s="238"/>
      <c r="C370" s="238"/>
      <c r="D370" s="238"/>
      <c r="E370" s="238"/>
      <c r="F370" s="238"/>
      <c r="G370" s="243"/>
      <c r="H370" s="239"/>
      <c r="I370" s="231"/>
      <c r="J370" s="240"/>
      <c r="K370" s="240"/>
      <c r="L370" s="240"/>
      <c r="M370" s="240"/>
      <c r="N370" s="240"/>
      <c r="O370" s="240"/>
      <c r="P370" s="240"/>
      <c r="Q370" s="240"/>
      <c r="R370" s="240"/>
      <c r="S370" s="240"/>
      <c r="T370" s="241"/>
      <c r="U370" s="239"/>
      <c r="V370" s="240"/>
      <c r="W370" s="240"/>
      <c r="X370" s="240"/>
      <c r="Y370" s="240"/>
      <c r="Z370" s="240"/>
      <c r="AA370" s="240"/>
      <c r="AB370" s="240"/>
      <c r="AC370" s="240"/>
      <c r="AD370" s="240"/>
      <c r="AE370" s="240"/>
      <c r="AF370" s="240"/>
      <c r="AG370" s="241"/>
    </row>
    <row r="371" spans="1:33" ht="13.5" customHeight="1">
      <c r="A371" s="236"/>
      <c r="B371" s="238"/>
      <c r="C371" s="238"/>
      <c r="D371" s="238"/>
      <c r="E371" s="238"/>
      <c r="F371" s="238"/>
      <c r="G371" s="243"/>
      <c r="H371" s="242" t="s">
        <v>385</v>
      </c>
      <c r="I371" s="251" t="s">
        <v>1213</v>
      </c>
      <c r="J371" s="238"/>
      <c r="K371" s="238"/>
      <c r="L371" s="238"/>
      <c r="M371" s="238"/>
      <c r="N371" s="238"/>
      <c r="O371" s="238"/>
      <c r="P371" s="238"/>
      <c r="Q371" s="238"/>
      <c r="R371" s="238"/>
      <c r="S371" s="238"/>
      <c r="T371" s="243"/>
      <c r="U371" s="235" t="s">
        <v>378</v>
      </c>
      <c r="V371" s="238"/>
      <c r="W371" s="238"/>
      <c r="X371" s="238"/>
      <c r="Y371" s="238"/>
      <c r="Z371" s="238"/>
      <c r="AA371" s="238"/>
      <c r="AB371" s="238"/>
      <c r="AC371" s="238"/>
      <c r="AD371" s="238"/>
      <c r="AE371" s="238"/>
      <c r="AF371" s="238"/>
      <c r="AG371" s="243"/>
    </row>
    <row r="372" spans="1:33" ht="13.5" customHeight="1">
      <c r="A372" s="242"/>
      <c r="B372" s="238"/>
      <c r="C372" s="238"/>
      <c r="D372" s="238"/>
      <c r="E372" s="238"/>
      <c r="F372" s="238"/>
      <c r="G372" s="243"/>
      <c r="H372" s="242"/>
      <c r="I372" s="238" t="s">
        <v>1214</v>
      </c>
      <c r="J372" s="238"/>
      <c r="K372" s="238"/>
      <c r="L372" s="238"/>
      <c r="M372" s="238"/>
      <c r="N372" s="238"/>
      <c r="O372" s="238"/>
      <c r="P372" s="238"/>
      <c r="Q372" s="238"/>
      <c r="R372" s="238"/>
      <c r="S372" s="238"/>
      <c r="T372" s="243"/>
      <c r="U372" s="242" t="s">
        <v>379</v>
      </c>
      <c r="V372" s="238"/>
      <c r="W372" s="238"/>
      <c r="X372" s="238"/>
      <c r="Y372" s="238"/>
      <c r="Z372" s="238"/>
      <c r="AA372" s="238"/>
      <c r="AB372" s="238"/>
      <c r="AC372" s="238"/>
      <c r="AD372" s="238"/>
      <c r="AE372" s="238"/>
      <c r="AF372" s="238"/>
      <c r="AG372" s="243"/>
    </row>
    <row r="373" spans="1:33" ht="13.5" customHeight="1">
      <c r="A373" s="242"/>
      <c r="B373" s="238"/>
      <c r="C373" s="238"/>
      <c r="D373" s="238"/>
      <c r="E373" s="238"/>
      <c r="F373" s="238"/>
      <c r="G373" s="243"/>
      <c r="H373" s="242"/>
      <c r="I373" s="238" t="s">
        <v>1215</v>
      </c>
      <c r="J373" s="238"/>
      <c r="K373" s="238"/>
      <c r="L373" s="238"/>
      <c r="M373" s="238"/>
      <c r="N373" s="238"/>
      <c r="O373" s="238"/>
      <c r="P373" s="238"/>
      <c r="Q373" s="238"/>
      <c r="R373" s="238"/>
      <c r="S373" s="238"/>
      <c r="T373" s="243"/>
      <c r="U373" s="242"/>
      <c r="V373" s="238"/>
      <c r="W373" s="238"/>
      <c r="X373" s="238"/>
      <c r="Y373" s="238"/>
      <c r="Z373" s="238"/>
      <c r="AA373" s="238"/>
      <c r="AB373" s="238"/>
      <c r="AC373" s="238"/>
      <c r="AD373" s="238"/>
      <c r="AE373" s="238"/>
      <c r="AF373" s="238"/>
      <c r="AG373" s="243"/>
    </row>
    <row r="374" spans="1:33" ht="13.5" customHeight="1">
      <c r="A374" s="242"/>
      <c r="B374" s="238"/>
      <c r="C374" s="238"/>
      <c r="D374" s="238"/>
      <c r="E374" s="238"/>
      <c r="F374" s="238"/>
      <c r="G374" s="243"/>
      <c r="H374" s="242"/>
      <c r="I374" s="238" t="s">
        <v>1216</v>
      </c>
      <c r="J374" s="238"/>
      <c r="K374" s="238"/>
      <c r="L374" s="238"/>
      <c r="M374" s="238"/>
      <c r="N374" s="238"/>
      <c r="O374" s="238"/>
      <c r="P374" s="238"/>
      <c r="Q374" s="238"/>
      <c r="R374" s="238"/>
      <c r="S374" s="238"/>
      <c r="T374" s="243"/>
      <c r="U374" s="242"/>
      <c r="V374" s="238"/>
      <c r="W374" s="238"/>
      <c r="X374" s="238"/>
      <c r="Y374" s="238"/>
      <c r="Z374" s="238"/>
      <c r="AA374" s="238"/>
      <c r="AB374" s="238"/>
      <c r="AC374" s="238"/>
      <c r="AD374" s="238"/>
      <c r="AE374" s="238"/>
      <c r="AF374" s="238"/>
      <c r="AG374" s="243"/>
    </row>
    <row r="375" spans="1:33" ht="13.5" customHeight="1">
      <c r="A375" s="242"/>
      <c r="B375" s="238"/>
      <c r="C375" s="238"/>
      <c r="D375" s="238"/>
      <c r="E375" s="238"/>
      <c r="F375" s="238"/>
      <c r="G375" s="243"/>
      <c r="H375" s="242"/>
      <c r="I375" s="238" t="s">
        <v>1217</v>
      </c>
      <c r="J375" s="238"/>
      <c r="K375" s="238"/>
      <c r="L375" s="238"/>
      <c r="M375" s="238"/>
      <c r="N375" s="238"/>
      <c r="O375" s="238"/>
      <c r="P375" s="238"/>
      <c r="Q375" s="238"/>
      <c r="R375" s="238"/>
      <c r="S375" s="238"/>
      <c r="T375" s="243"/>
      <c r="U375" s="242"/>
      <c r="V375" s="238"/>
      <c r="W375" s="238"/>
      <c r="X375" s="238"/>
      <c r="Y375" s="238"/>
      <c r="Z375" s="238"/>
      <c r="AA375" s="238"/>
      <c r="AB375" s="238"/>
      <c r="AC375" s="238"/>
      <c r="AD375" s="238"/>
      <c r="AE375" s="238"/>
      <c r="AF375" s="238"/>
      <c r="AG375" s="243"/>
    </row>
    <row r="376" spans="1:33" ht="13.5" customHeight="1">
      <c r="A376" s="242"/>
      <c r="B376" s="238"/>
      <c r="C376" s="238"/>
      <c r="D376" s="238"/>
      <c r="E376" s="238"/>
      <c r="F376" s="238"/>
      <c r="G376" s="243"/>
      <c r="H376" s="242"/>
      <c r="I376" s="238" t="s">
        <v>1218</v>
      </c>
      <c r="J376" s="238"/>
      <c r="K376" s="238"/>
      <c r="L376" s="238"/>
      <c r="M376" s="238"/>
      <c r="N376" s="238"/>
      <c r="O376" s="238"/>
      <c r="P376" s="238"/>
      <c r="Q376" s="238"/>
      <c r="R376" s="238"/>
      <c r="S376" s="238"/>
      <c r="T376" s="243"/>
      <c r="U376" s="242"/>
      <c r="V376" s="238"/>
      <c r="W376" s="238"/>
      <c r="X376" s="238"/>
      <c r="Y376" s="251"/>
      <c r="Z376" s="238"/>
      <c r="AA376" s="238"/>
      <c r="AB376" s="238"/>
      <c r="AC376" s="238"/>
      <c r="AD376" s="238"/>
      <c r="AE376" s="238"/>
      <c r="AF376" s="238"/>
      <c r="AG376" s="243"/>
    </row>
    <row r="377" spans="1:33" ht="13.5" customHeight="1">
      <c r="A377" s="242"/>
      <c r="B377" s="238"/>
      <c r="C377" s="238"/>
      <c r="D377" s="238"/>
      <c r="E377" s="238"/>
      <c r="F377" s="238"/>
      <c r="G377" s="243"/>
      <c r="H377" s="242"/>
      <c r="I377" s="238" t="s">
        <v>1219</v>
      </c>
      <c r="J377" s="238"/>
      <c r="K377" s="238"/>
      <c r="L377" s="238"/>
      <c r="M377" s="238"/>
      <c r="N377" s="238"/>
      <c r="O377" s="238"/>
      <c r="P377" s="238"/>
      <c r="Q377" s="238"/>
      <c r="R377" s="238"/>
      <c r="S377" s="238"/>
      <c r="T377" s="243"/>
      <c r="U377" s="242"/>
      <c r="V377" s="238"/>
      <c r="W377" s="238"/>
      <c r="X377" s="238"/>
      <c r="Y377" s="238"/>
      <c r="Z377" s="238"/>
      <c r="AA377" s="238"/>
      <c r="AB377" s="238"/>
      <c r="AC377" s="238"/>
      <c r="AD377" s="238"/>
      <c r="AE377" s="238"/>
      <c r="AF377" s="238"/>
      <c r="AG377" s="243"/>
    </row>
    <row r="378" spans="1:33" ht="13.5" customHeight="1">
      <c r="A378" s="242"/>
      <c r="B378" s="238"/>
      <c r="C378" s="238"/>
      <c r="D378" s="238"/>
      <c r="E378" s="238"/>
      <c r="F378" s="238"/>
      <c r="G378" s="243"/>
      <c r="H378" s="242"/>
      <c r="I378" s="238" t="s">
        <v>1220</v>
      </c>
      <c r="J378" s="238"/>
      <c r="K378" s="238"/>
      <c r="L378" s="238"/>
      <c r="M378" s="238"/>
      <c r="N378" s="238"/>
      <c r="O378" s="238"/>
      <c r="P378" s="238"/>
      <c r="Q378" s="238"/>
      <c r="R378" s="238"/>
      <c r="S378" s="238"/>
      <c r="T378" s="243"/>
      <c r="U378" s="242"/>
      <c r="V378" s="238"/>
      <c r="W378" s="238"/>
      <c r="X378" s="238"/>
      <c r="Y378" s="238"/>
      <c r="Z378" s="238"/>
      <c r="AA378" s="238"/>
      <c r="AB378" s="238"/>
      <c r="AC378" s="238"/>
      <c r="AD378" s="238"/>
      <c r="AE378" s="238"/>
      <c r="AF378" s="238"/>
      <c r="AG378" s="243"/>
    </row>
    <row r="379" spans="1:33" ht="13.5" customHeight="1">
      <c r="A379" s="242"/>
      <c r="B379" s="238"/>
      <c r="C379" s="238"/>
      <c r="D379" s="238"/>
      <c r="E379" s="238"/>
      <c r="F379" s="238"/>
      <c r="G379" s="243"/>
      <c r="H379" s="242"/>
      <c r="I379" s="238" t="s">
        <v>1221</v>
      </c>
      <c r="J379" s="238"/>
      <c r="K379" s="238"/>
      <c r="L379" s="238"/>
      <c r="M379" s="238"/>
      <c r="N379" s="238"/>
      <c r="O379" s="238"/>
      <c r="P379" s="238"/>
      <c r="Q379" s="238"/>
      <c r="R379" s="238"/>
      <c r="S379" s="238"/>
      <c r="T379" s="243"/>
      <c r="U379" s="242"/>
      <c r="V379" s="238"/>
      <c r="W379" s="238"/>
      <c r="X379" s="238"/>
      <c r="Y379" s="238"/>
      <c r="Z379" s="238"/>
      <c r="AA379" s="238"/>
      <c r="AB379" s="238"/>
      <c r="AC379" s="238"/>
      <c r="AD379" s="238"/>
      <c r="AE379" s="238"/>
      <c r="AF379" s="238"/>
      <c r="AG379" s="243"/>
    </row>
    <row r="380" spans="1:33" ht="13.5" customHeight="1">
      <c r="A380" s="242"/>
      <c r="B380" s="238"/>
      <c r="C380" s="238"/>
      <c r="D380" s="238"/>
      <c r="E380" s="238"/>
      <c r="F380" s="238"/>
      <c r="G380" s="243"/>
      <c r="H380" s="242"/>
      <c r="I380" s="238" t="s">
        <v>1222</v>
      </c>
      <c r="J380" s="238"/>
      <c r="K380" s="238"/>
      <c r="L380" s="238"/>
      <c r="M380" s="238"/>
      <c r="N380" s="238"/>
      <c r="O380" s="238"/>
      <c r="P380" s="238"/>
      <c r="Q380" s="238"/>
      <c r="R380" s="238"/>
      <c r="S380" s="238"/>
      <c r="T380" s="243"/>
      <c r="U380" s="242"/>
      <c r="V380" s="238"/>
      <c r="W380" s="238"/>
      <c r="X380" s="238"/>
      <c r="Y380" s="238"/>
      <c r="Z380" s="238"/>
      <c r="AA380" s="238"/>
      <c r="AB380" s="238"/>
      <c r="AC380" s="238"/>
      <c r="AD380" s="238"/>
      <c r="AE380" s="238"/>
      <c r="AF380" s="238"/>
      <c r="AG380" s="243"/>
    </row>
    <row r="381" spans="1:33" ht="13.5" customHeight="1">
      <c r="A381" s="242"/>
      <c r="B381" s="238"/>
      <c r="C381" s="238"/>
      <c r="D381" s="238"/>
      <c r="E381" s="238"/>
      <c r="F381" s="238"/>
      <c r="G381" s="243"/>
      <c r="H381" s="242"/>
      <c r="I381" s="238" t="s">
        <v>1321</v>
      </c>
      <c r="J381" s="238"/>
      <c r="K381" s="238"/>
      <c r="L381" s="238"/>
      <c r="M381" s="238"/>
      <c r="N381" s="238"/>
      <c r="O381" s="238"/>
      <c r="P381" s="238"/>
      <c r="Q381" s="238"/>
      <c r="R381" s="238"/>
      <c r="S381" s="238"/>
      <c r="T381" s="243"/>
      <c r="U381" s="242"/>
      <c r="V381" s="238"/>
      <c r="W381" s="238"/>
      <c r="X381" s="238"/>
      <c r="Y381" s="238"/>
      <c r="Z381" s="238"/>
      <c r="AA381" s="238"/>
      <c r="AB381" s="238"/>
      <c r="AC381" s="238"/>
      <c r="AD381" s="238"/>
      <c r="AE381" s="238"/>
      <c r="AF381" s="238"/>
      <c r="AG381" s="243"/>
    </row>
    <row r="382" spans="1:33" ht="13.5" customHeight="1">
      <c r="A382" s="242"/>
      <c r="B382" s="238"/>
      <c r="C382" s="238"/>
      <c r="D382" s="238"/>
      <c r="E382" s="238"/>
      <c r="F382" s="238"/>
      <c r="G382" s="243"/>
      <c r="H382" s="242"/>
      <c r="I382" s="238" t="s">
        <v>1322</v>
      </c>
      <c r="J382" s="238"/>
      <c r="K382" s="238"/>
      <c r="L382" s="238"/>
      <c r="M382" s="238"/>
      <c r="N382" s="238"/>
      <c r="O382" s="238"/>
      <c r="P382" s="238"/>
      <c r="Q382" s="238"/>
      <c r="R382" s="238"/>
      <c r="S382" s="238"/>
      <c r="T382" s="243"/>
      <c r="U382" s="242"/>
      <c r="V382" s="238"/>
      <c r="W382" s="238"/>
      <c r="X382" s="238"/>
      <c r="Y382" s="238"/>
      <c r="Z382" s="238"/>
      <c r="AA382" s="238"/>
      <c r="AB382" s="238"/>
      <c r="AC382" s="238"/>
      <c r="AD382" s="238"/>
      <c r="AE382" s="238"/>
      <c r="AF382" s="238"/>
      <c r="AG382" s="243"/>
    </row>
    <row r="383" spans="1:33" ht="13.5" customHeight="1">
      <c r="A383" s="242"/>
      <c r="B383" s="238"/>
      <c r="C383" s="238"/>
      <c r="D383" s="238"/>
      <c r="E383" s="238"/>
      <c r="F383" s="238"/>
      <c r="G383" s="243"/>
      <c r="H383" s="242"/>
      <c r="I383" s="238" t="s">
        <v>1225</v>
      </c>
      <c r="J383" s="238"/>
      <c r="K383" s="238"/>
      <c r="L383" s="238"/>
      <c r="M383" s="238"/>
      <c r="N383" s="238"/>
      <c r="O383" s="238"/>
      <c r="P383" s="238"/>
      <c r="Q383" s="238"/>
      <c r="R383" s="238"/>
      <c r="S383" s="238"/>
      <c r="T383" s="243"/>
      <c r="U383" s="242"/>
      <c r="V383" s="238"/>
      <c r="W383" s="238"/>
      <c r="X383" s="238"/>
      <c r="Y383" s="238"/>
      <c r="Z383" s="238"/>
      <c r="AA383" s="238"/>
      <c r="AB383" s="238"/>
      <c r="AC383" s="238"/>
      <c r="AD383" s="238"/>
      <c r="AE383" s="238"/>
      <c r="AF383" s="238"/>
      <c r="AG383" s="243"/>
    </row>
    <row r="384" spans="1:33" ht="13.5" customHeight="1">
      <c r="A384" s="242"/>
      <c r="B384" s="238"/>
      <c r="C384" s="238"/>
      <c r="D384" s="238"/>
      <c r="E384" s="238"/>
      <c r="F384" s="238"/>
      <c r="G384" s="243"/>
      <c r="H384" s="242"/>
      <c r="I384" s="238" t="s">
        <v>1226</v>
      </c>
      <c r="J384" s="238"/>
      <c r="K384" s="238"/>
      <c r="L384" s="238"/>
      <c r="M384" s="238"/>
      <c r="N384" s="238"/>
      <c r="O384" s="238"/>
      <c r="P384" s="238"/>
      <c r="Q384" s="238"/>
      <c r="R384" s="238"/>
      <c r="S384" s="238"/>
      <c r="T384" s="243"/>
      <c r="U384" s="242"/>
      <c r="V384" s="238"/>
      <c r="W384" s="238"/>
      <c r="X384" s="238"/>
      <c r="Y384" s="238"/>
      <c r="Z384" s="238"/>
      <c r="AA384" s="238"/>
      <c r="AB384" s="238"/>
      <c r="AC384" s="238"/>
      <c r="AD384" s="238"/>
      <c r="AE384" s="238"/>
      <c r="AF384" s="238"/>
      <c r="AG384" s="243"/>
    </row>
    <row r="385" spans="1:33" ht="13.5" customHeight="1">
      <c r="A385" s="242"/>
      <c r="B385" s="238"/>
      <c r="C385" s="238"/>
      <c r="D385" s="238"/>
      <c r="E385" s="238"/>
      <c r="F385" s="238"/>
      <c r="G385" s="243"/>
      <c r="H385" s="242"/>
      <c r="I385" s="238" t="s">
        <v>1232</v>
      </c>
      <c r="J385" s="238"/>
      <c r="K385" s="238"/>
      <c r="L385" s="238"/>
      <c r="M385" s="238"/>
      <c r="N385" s="238"/>
      <c r="O385" s="238"/>
      <c r="P385" s="238"/>
      <c r="Q385" s="238"/>
      <c r="R385" s="238"/>
      <c r="S385" s="238"/>
      <c r="T385" s="243"/>
      <c r="U385" s="242"/>
      <c r="V385" s="238"/>
      <c r="W385" s="238"/>
      <c r="X385" s="238"/>
      <c r="Y385" s="238"/>
      <c r="Z385" s="238"/>
      <c r="AA385" s="238"/>
      <c r="AB385" s="238"/>
      <c r="AC385" s="238"/>
      <c r="AD385" s="238"/>
      <c r="AE385" s="238"/>
      <c r="AF385" s="238"/>
      <c r="AG385" s="243"/>
    </row>
    <row r="386" spans="1:33" ht="13.5" customHeight="1">
      <c r="A386" s="242"/>
      <c r="B386" s="238"/>
      <c r="C386" s="238"/>
      <c r="D386" s="238"/>
      <c r="E386" s="238"/>
      <c r="F386" s="238"/>
      <c r="G386" s="243"/>
      <c r="H386" s="242"/>
      <c r="I386" s="238" t="s">
        <v>1233</v>
      </c>
      <c r="J386" s="238"/>
      <c r="K386" s="238"/>
      <c r="L386" s="238"/>
      <c r="M386" s="238"/>
      <c r="N386" s="238"/>
      <c r="O386" s="238"/>
      <c r="P386" s="238"/>
      <c r="Q386" s="238"/>
      <c r="R386" s="238"/>
      <c r="S386" s="238"/>
      <c r="T386" s="243"/>
      <c r="U386" s="242"/>
      <c r="V386" s="238"/>
      <c r="W386" s="238"/>
      <c r="X386" s="238"/>
      <c r="Y386" s="238"/>
      <c r="Z386" s="238"/>
      <c r="AA386" s="238"/>
      <c r="AB386" s="238"/>
      <c r="AC386" s="238"/>
      <c r="AD386" s="238"/>
      <c r="AE386" s="238"/>
      <c r="AF386" s="238"/>
      <c r="AG386" s="243"/>
    </row>
    <row r="387" spans="1:33" ht="13.5" customHeight="1">
      <c r="A387" s="242"/>
      <c r="B387" s="238"/>
      <c r="C387" s="238"/>
      <c r="D387" s="238"/>
      <c r="E387" s="238"/>
      <c r="F387" s="238"/>
      <c r="G387" s="243"/>
      <c r="H387" s="242"/>
      <c r="I387" s="238" t="s">
        <v>1227</v>
      </c>
      <c r="J387" s="238"/>
      <c r="K387" s="238"/>
      <c r="L387" s="238"/>
      <c r="M387" s="238"/>
      <c r="N387" s="238"/>
      <c r="O387" s="238"/>
      <c r="P387" s="238"/>
      <c r="Q387" s="238"/>
      <c r="R387" s="238"/>
      <c r="S387" s="238"/>
      <c r="T387" s="243"/>
      <c r="U387" s="242"/>
      <c r="V387" s="238"/>
      <c r="W387" s="238"/>
      <c r="X387" s="238"/>
      <c r="Y387" s="238"/>
      <c r="Z387" s="238"/>
      <c r="AA387" s="238"/>
      <c r="AB387" s="238"/>
      <c r="AC387" s="238"/>
      <c r="AD387" s="238"/>
      <c r="AE387" s="238"/>
      <c r="AF387" s="238"/>
      <c r="AG387" s="243"/>
    </row>
    <row r="388" spans="1:33" ht="13.5" customHeight="1">
      <c r="A388" s="242"/>
      <c r="B388" s="238"/>
      <c r="C388" s="238"/>
      <c r="D388" s="238"/>
      <c r="E388" s="238"/>
      <c r="F388" s="238"/>
      <c r="G388" s="243"/>
      <c r="H388" s="242"/>
      <c r="I388" s="238" t="s">
        <v>1228</v>
      </c>
      <c r="J388" s="238"/>
      <c r="K388" s="238"/>
      <c r="L388" s="238"/>
      <c r="M388" s="238"/>
      <c r="N388" s="238"/>
      <c r="O388" s="238"/>
      <c r="P388" s="238"/>
      <c r="Q388" s="238"/>
      <c r="R388" s="238"/>
      <c r="S388" s="238"/>
      <c r="T388" s="243"/>
      <c r="U388" s="242"/>
      <c r="V388" s="238"/>
      <c r="W388" s="238"/>
      <c r="X388" s="238"/>
      <c r="Y388" s="238"/>
      <c r="Z388" s="238"/>
      <c r="AA388" s="238"/>
      <c r="AB388" s="238"/>
      <c r="AC388" s="238"/>
      <c r="AD388" s="238"/>
      <c r="AE388" s="238"/>
      <c r="AF388" s="238"/>
      <c r="AG388" s="243"/>
    </row>
    <row r="389" spans="1:33" ht="13.5" customHeight="1">
      <c r="A389" s="242"/>
      <c r="B389" s="238"/>
      <c r="C389" s="238"/>
      <c r="D389" s="238"/>
      <c r="E389" s="238"/>
      <c r="F389" s="238"/>
      <c r="G389" s="243"/>
      <c r="H389" s="242"/>
      <c r="I389" s="238" t="s">
        <v>1229</v>
      </c>
      <c r="J389" s="238"/>
      <c r="K389" s="238"/>
      <c r="L389" s="238"/>
      <c r="M389" s="238"/>
      <c r="N389" s="238"/>
      <c r="O389" s="238"/>
      <c r="P389" s="238"/>
      <c r="Q389" s="238"/>
      <c r="R389" s="238"/>
      <c r="S389" s="238"/>
      <c r="T389" s="243"/>
      <c r="U389" s="242"/>
      <c r="V389" s="238"/>
      <c r="W389" s="238"/>
      <c r="X389" s="238"/>
      <c r="Y389" s="238"/>
      <c r="Z389" s="238"/>
      <c r="AA389" s="238"/>
      <c r="AB389" s="238"/>
      <c r="AC389" s="238"/>
      <c r="AD389" s="238"/>
      <c r="AE389" s="238"/>
      <c r="AF389" s="238"/>
      <c r="AG389" s="243"/>
    </row>
    <row r="390" spans="1:33" ht="13.5" customHeight="1">
      <c r="A390" s="242"/>
      <c r="B390" s="238"/>
      <c r="C390" s="238"/>
      <c r="D390" s="238"/>
      <c r="E390" s="238"/>
      <c r="F390" s="238"/>
      <c r="G390" s="243"/>
      <c r="H390" s="242"/>
      <c r="I390" s="238" t="s">
        <v>1230</v>
      </c>
      <c r="J390" s="238"/>
      <c r="K390" s="238"/>
      <c r="L390" s="238"/>
      <c r="M390" s="238"/>
      <c r="N390" s="238"/>
      <c r="O390" s="238"/>
      <c r="P390" s="238"/>
      <c r="Q390" s="238"/>
      <c r="R390" s="238"/>
      <c r="S390" s="238"/>
      <c r="T390" s="243"/>
      <c r="U390" s="242"/>
      <c r="V390" s="238"/>
      <c r="W390" s="238"/>
      <c r="X390" s="238"/>
      <c r="Y390" s="238"/>
      <c r="Z390" s="238"/>
      <c r="AA390" s="238"/>
      <c r="AB390" s="238"/>
      <c r="AC390" s="238"/>
      <c r="AD390" s="238"/>
      <c r="AE390" s="238"/>
      <c r="AF390" s="238"/>
      <c r="AG390" s="243"/>
    </row>
    <row r="391" spans="1:33" ht="13.5" customHeight="1">
      <c r="A391" s="242"/>
      <c r="B391" s="238"/>
      <c r="C391" s="238"/>
      <c r="D391" s="238"/>
      <c r="E391" s="238"/>
      <c r="F391" s="238"/>
      <c r="G391" s="243"/>
      <c r="H391" s="242"/>
      <c r="I391" s="238" t="s">
        <v>1231</v>
      </c>
      <c r="J391" s="238"/>
      <c r="K391" s="238"/>
      <c r="L391" s="238"/>
      <c r="M391" s="238"/>
      <c r="N391" s="238"/>
      <c r="O391" s="238"/>
      <c r="P391" s="238"/>
      <c r="Q391" s="238"/>
      <c r="R391" s="238"/>
      <c r="S391" s="238"/>
      <c r="T391" s="243"/>
      <c r="U391" s="242"/>
      <c r="V391" s="238"/>
      <c r="W391" s="238"/>
      <c r="X391" s="238"/>
      <c r="Y391" s="238"/>
      <c r="Z391" s="238"/>
      <c r="AA391" s="238"/>
      <c r="AB391" s="238"/>
      <c r="AC391" s="238"/>
      <c r="AD391" s="238"/>
      <c r="AE391" s="238"/>
      <c r="AF391" s="238"/>
      <c r="AG391" s="243"/>
    </row>
    <row r="392" spans="1:33" ht="13.5" customHeight="1">
      <c r="A392" s="242"/>
      <c r="B392" s="238"/>
      <c r="C392" s="238"/>
      <c r="D392" s="238"/>
      <c r="E392" s="238"/>
      <c r="F392" s="238"/>
      <c r="G392" s="243"/>
      <c r="H392" s="244"/>
      <c r="I392" s="245"/>
      <c r="J392" s="245"/>
      <c r="K392" s="245"/>
      <c r="L392" s="245"/>
      <c r="M392" s="245"/>
      <c r="N392" s="245"/>
      <c r="O392" s="245"/>
      <c r="P392" s="245"/>
      <c r="Q392" s="245"/>
      <c r="R392" s="245"/>
      <c r="S392" s="245"/>
      <c r="T392" s="246"/>
      <c r="U392" s="244"/>
      <c r="V392" s="245"/>
      <c r="W392" s="245"/>
      <c r="X392" s="245"/>
      <c r="Y392" s="245"/>
      <c r="Z392" s="245"/>
      <c r="AA392" s="245"/>
      <c r="AB392" s="245"/>
      <c r="AC392" s="245"/>
      <c r="AD392" s="245"/>
      <c r="AE392" s="245"/>
      <c r="AF392" s="245"/>
      <c r="AG392" s="246"/>
    </row>
    <row r="393" spans="1:33" ht="13.5" customHeight="1">
      <c r="A393" s="242"/>
      <c r="B393" s="238"/>
      <c r="C393" s="238"/>
      <c r="D393" s="238"/>
      <c r="E393" s="238"/>
      <c r="F393" s="238"/>
      <c r="G393" s="243"/>
      <c r="H393" s="239"/>
      <c r="I393" s="240"/>
      <c r="J393" s="240"/>
      <c r="K393" s="240"/>
      <c r="L393" s="240"/>
      <c r="M393" s="240"/>
      <c r="N393" s="240"/>
      <c r="O393" s="240"/>
      <c r="P393" s="240"/>
      <c r="Q393" s="240"/>
      <c r="R393" s="240"/>
      <c r="S393" s="240"/>
      <c r="T393" s="241"/>
      <c r="U393" s="239"/>
      <c r="V393" s="240"/>
      <c r="W393" s="240"/>
      <c r="X393" s="240"/>
      <c r="Y393" s="240"/>
      <c r="Z393" s="240"/>
      <c r="AA393" s="240"/>
      <c r="AB393" s="240"/>
      <c r="AC393" s="240"/>
      <c r="AD393" s="240"/>
      <c r="AE393" s="240"/>
      <c r="AF393" s="240"/>
      <c r="AG393" s="241"/>
    </row>
    <row r="394" spans="1:33" ht="13.5" customHeight="1">
      <c r="A394" s="223"/>
      <c r="B394" s="228"/>
      <c r="C394" s="228"/>
      <c r="D394" s="228"/>
      <c r="E394" s="228"/>
      <c r="F394" s="228"/>
      <c r="G394" s="247"/>
      <c r="H394" s="223" t="s">
        <v>391</v>
      </c>
      <c r="I394" s="228" t="s">
        <v>1237</v>
      </c>
      <c r="J394" s="228"/>
      <c r="K394" s="228"/>
      <c r="L394" s="228"/>
      <c r="M394" s="228"/>
      <c r="N394" s="228"/>
      <c r="O394" s="228"/>
      <c r="P394" s="228"/>
      <c r="Q394" s="228"/>
      <c r="R394" s="228"/>
      <c r="S394" s="228"/>
      <c r="T394" s="247"/>
      <c r="U394" s="223" t="s">
        <v>389</v>
      </c>
      <c r="V394" s="228"/>
      <c r="W394" s="228"/>
      <c r="X394" s="228"/>
      <c r="Y394" s="228"/>
      <c r="Z394" s="228"/>
      <c r="AA394" s="228"/>
      <c r="AB394" s="228"/>
      <c r="AC394" s="228"/>
      <c r="AD394" s="228"/>
      <c r="AE394" s="228"/>
      <c r="AF394" s="228"/>
      <c r="AG394" s="247"/>
    </row>
    <row r="395" spans="1:33" ht="13.5" customHeight="1">
      <c r="A395" s="223"/>
      <c r="B395" s="228"/>
      <c r="C395" s="228"/>
      <c r="D395" s="228"/>
      <c r="E395" s="228"/>
      <c r="F395" s="228"/>
      <c r="G395" s="247"/>
      <c r="H395" s="223"/>
      <c r="I395" s="228" t="s">
        <v>1238</v>
      </c>
      <c r="J395" s="228"/>
      <c r="K395" s="228"/>
      <c r="L395" s="228"/>
      <c r="M395" s="228"/>
      <c r="N395" s="228"/>
      <c r="O395" s="228"/>
      <c r="P395" s="228"/>
      <c r="Q395" s="228"/>
      <c r="R395" s="228"/>
      <c r="S395" s="228"/>
      <c r="T395" s="247"/>
      <c r="U395" s="223" t="s">
        <v>390</v>
      </c>
      <c r="V395" s="228"/>
      <c r="W395" s="228"/>
      <c r="X395" s="228"/>
      <c r="Y395" s="228"/>
      <c r="Z395" s="228"/>
      <c r="AA395" s="228"/>
      <c r="AB395" s="228"/>
      <c r="AC395" s="228"/>
      <c r="AD395" s="228"/>
      <c r="AE395" s="228"/>
      <c r="AF395" s="228"/>
      <c r="AG395" s="247"/>
    </row>
    <row r="396" spans="1:33" ht="13.5" customHeight="1">
      <c r="A396" s="223"/>
      <c r="B396" s="228"/>
      <c r="C396" s="228"/>
      <c r="D396" s="228"/>
      <c r="E396" s="228"/>
      <c r="F396" s="228"/>
      <c r="G396" s="247"/>
      <c r="H396" s="223"/>
      <c r="I396" s="228" t="s">
        <v>1239</v>
      </c>
      <c r="J396" s="228"/>
      <c r="K396" s="228"/>
      <c r="L396" s="228"/>
      <c r="M396" s="228"/>
      <c r="N396" s="228"/>
      <c r="O396" s="228"/>
      <c r="P396" s="228"/>
      <c r="Q396" s="228"/>
      <c r="R396" s="228"/>
      <c r="S396" s="228"/>
      <c r="T396" s="247"/>
      <c r="U396" s="223"/>
      <c r="V396" s="228"/>
      <c r="W396" s="228"/>
      <c r="X396" s="228"/>
      <c r="Y396" s="228"/>
      <c r="Z396" s="228"/>
      <c r="AA396" s="228"/>
      <c r="AB396" s="228"/>
      <c r="AC396" s="228"/>
      <c r="AD396" s="228"/>
      <c r="AE396" s="228"/>
      <c r="AF396" s="228"/>
      <c r="AG396" s="247"/>
    </row>
    <row r="397" spans="1:33" ht="13.5" customHeight="1">
      <c r="A397" s="223"/>
      <c r="B397" s="228"/>
      <c r="C397" s="228"/>
      <c r="D397" s="228"/>
      <c r="E397" s="228"/>
      <c r="F397" s="228"/>
      <c r="G397" s="247"/>
      <c r="H397" s="225"/>
      <c r="I397" s="232"/>
      <c r="J397" s="232"/>
      <c r="K397" s="232"/>
      <c r="L397" s="232"/>
      <c r="M397" s="232"/>
      <c r="N397" s="232"/>
      <c r="O397" s="232"/>
      <c r="P397" s="232"/>
      <c r="Q397" s="232"/>
      <c r="R397" s="232"/>
      <c r="S397" s="232"/>
      <c r="T397" s="249"/>
      <c r="U397" s="225"/>
      <c r="V397" s="232"/>
      <c r="W397" s="232"/>
      <c r="X397" s="232"/>
      <c r="Y397" s="232"/>
      <c r="Z397" s="232"/>
      <c r="AA397" s="232"/>
      <c r="AB397" s="232"/>
      <c r="AC397" s="232"/>
      <c r="AD397" s="232"/>
      <c r="AE397" s="232"/>
      <c r="AF397" s="232"/>
      <c r="AG397" s="249"/>
    </row>
    <row r="398" spans="1:33" ht="13.5" customHeight="1">
      <c r="A398" s="223"/>
      <c r="B398" s="228"/>
      <c r="C398" s="228"/>
      <c r="D398" s="228"/>
      <c r="E398" s="228"/>
      <c r="F398" s="228"/>
      <c r="G398" s="247"/>
      <c r="H398" s="220"/>
      <c r="I398" s="231"/>
      <c r="J398" s="231"/>
      <c r="K398" s="231"/>
      <c r="L398" s="231"/>
      <c r="M398" s="231"/>
      <c r="N398" s="231"/>
      <c r="O398" s="231"/>
      <c r="P398" s="231"/>
      <c r="Q398" s="231"/>
      <c r="R398" s="231"/>
      <c r="S398" s="231"/>
      <c r="T398" s="248"/>
      <c r="U398" s="220"/>
      <c r="V398" s="231"/>
      <c r="W398" s="231"/>
      <c r="X398" s="231"/>
      <c r="Y398" s="231"/>
      <c r="Z398" s="231"/>
      <c r="AA398" s="231"/>
      <c r="AB398" s="231"/>
      <c r="AC398" s="231"/>
      <c r="AD398" s="231"/>
      <c r="AE398" s="231"/>
      <c r="AF398" s="231"/>
      <c r="AG398" s="248"/>
    </row>
    <row r="399" spans="1:33" ht="13.5" customHeight="1">
      <c r="A399" s="223"/>
      <c r="B399" s="228"/>
      <c r="C399" s="228"/>
      <c r="D399" s="228"/>
      <c r="E399" s="228"/>
      <c r="F399" s="228"/>
      <c r="G399" s="247"/>
      <c r="H399" s="223" t="s">
        <v>1240</v>
      </c>
      <c r="I399" s="251" t="s">
        <v>1241</v>
      </c>
      <c r="J399" s="228"/>
      <c r="K399" s="228"/>
      <c r="L399" s="228"/>
      <c r="M399" s="228"/>
      <c r="N399" s="228"/>
      <c r="O399" s="228"/>
      <c r="P399" s="228"/>
      <c r="Q399" s="228"/>
      <c r="R399" s="228"/>
      <c r="S399" s="228"/>
      <c r="T399" s="247"/>
      <c r="U399" s="235" t="s">
        <v>1323</v>
      </c>
      <c r="V399" s="228"/>
      <c r="W399" s="228"/>
      <c r="X399" s="228"/>
      <c r="Y399" s="228"/>
      <c r="Z399" s="228"/>
      <c r="AA399" s="228"/>
      <c r="AB399" s="228"/>
      <c r="AC399" s="228"/>
      <c r="AD399" s="228"/>
      <c r="AE399" s="228"/>
      <c r="AF399" s="228"/>
      <c r="AG399" s="247"/>
    </row>
    <row r="400" spans="1:33" ht="13.5" customHeight="1">
      <c r="A400" s="223"/>
      <c r="B400" s="228"/>
      <c r="C400" s="228"/>
      <c r="D400" s="228"/>
      <c r="E400" s="228"/>
      <c r="F400" s="228"/>
      <c r="G400" s="247"/>
      <c r="H400" s="223"/>
      <c r="I400" s="251" t="s">
        <v>1242</v>
      </c>
      <c r="J400" s="228"/>
      <c r="K400" s="228"/>
      <c r="L400" s="228"/>
      <c r="M400" s="228"/>
      <c r="N400" s="228"/>
      <c r="O400" s="228"/>
      <c r="P400" s="228"/>
      <c r="Q400" s="228"/>
      <c r="R400" s="228"/>
      <c r="S400" s="228"/>
      <c r="T400" s="247"/>
      <c r="U400" s="235" t="s">
        <v>379</v>
      </c>
      <c r="V400" s="228"/>
      <c r="W400" s="228"/>
      <c r="X400" s="228"/>
      <c r="Y400" s="228"/>
      <c r="Z400" s="228"/>
      <c r="AA400" s="228"/>
      <c r="AB400" s="228"/>
      <c r="AC400" s="228"/>
      <c r="AD400" s="228"/>
      <c r="AE400" s="228"/>
      <c r="AF400" s="228"/>
      <c r="AG400" s="247"/>
    </row>
    <row r="401" spans="1:33" ht="13.5" customHeight="1">
      <c r="A401" s="223"/>
      <c r="B401" s="228"/>
      <c r="C401" s="228"/>
      <c r="D401" s="228"/>
      <c r="E401" s="228"/>
      <c r="F401" s="228"/>
      <c r="G401" s="247"/>
      <c r="H401" s="223"/>
      <c r="I401" s="251" t="s">
        <v>1243</v>
      </c>
      <c r="J401" s="228"/>
      <c r="K401" s="228"/>
      <c r="L401" s="228"/>
      <c r="M401" s="228"/>
      <c r="N401" s="228"/>
      <c r="O401" s="228"/>
      <c r="P401" s="228"/>
      <c r="Q401" s="228"/>
      <c r="R401" s="228"/>
      <c r="S401" s="228"/>
      <c r="T401" s="247"/>
      <c r="U401" s="235"/>
      <c r="V401" s="228"/>
      <c r="W401" s="228"/>
      <c r="X401" s="228"/>
      <c r="Y401" s="228"/>
      <c r="Z401" s="228"/>
      <c r="AA401" s="228"/>
      <c r="AB401" s="228"/>
      <c r="AC401" s="228"/>
      <c r="AD401" s="228"/>
      <c r="AE401" s="228"/>
      <c r="AF401" s="228"/>
      <c r="AG401" s="247"/>
    </row>
    <row r="402" spans="1:33" ht="13.5" customHeight="1">
      <c r="A402" s="223"/>
      <c r="B402" s="228"/>
      <c r="C402" s="228"/>
      <c r="D402" s="228"/>
      <c r="E402" s="228"/>
      <c r="F402" s="228"/>
      <c r="G402" s="247"/>
      <c r="H402" s="223"/>
      <c r="I402" s="251" t="s">
        <v>1244</v>
      </c>
      <c r="J402" s="228"/>
      <c r="K402" s="228"/>
      <c r="L402" s="228"/>
      <c r="M402" s="228"/>
      <c r="N402" s="228"/>
      <c r="O402" s="228"/>
      <c r="P402" s="228"/>
      <c r="Q402" s="228"/>
      <c r="R402" s="228"/>
      <c r="S402" s="228"/>
      <c r="T402" s="247"/>
      <c r="U402" s="235"/>
      <c r="V402" s="228"/>
      <c r="W402" s="228"/>
      <c r="X402" s="228"/>
      <c r="Y402" s="228"/>
      <c r="Z402" s="228"/>
      <c r="AA402" s="228"/>
      <c r="AB402" s="228"/>
      <c r="AC402" s="228"/>
      <c r="AD402" s="228"/>
      <c r="AE402" s="228"/>
      <c r="AF402" s="228"/>
      <c r="AG402" s="247"/>
    </row>
    <row r="403" spans="1:33" ht="13.5" customHeight="1">
      <c r="A403" s="223"/>
      <c r="B403" s="228"/>
      <c r="C403" s="228"/>
      <c r="D403" s="228"/>
      <c r="E403" s="228"/>
      <c r="F403" s="228"/>
      <c r="G403" s="247"/>
      <c r="H403" s="223"/>
      <c r="I403" s="251" t="s">
        <v>1324</v>
      </c>
      <c r="J403" s="228"/>
      <c r="K403" s="228"/>
      <c r="L403" s="228"/>
      <c r="M403" s="228"/>
      <c r="N403" s="228"/>
      <c r="O403" s="228"/>
      <c r="P403" s="228"/>
      <c r="Q403" s="228"/>
      <c r="R403" s="228"/>
      <c r="S403" s="228"/>
      <c r="T403" s="247"/>
      <c r="U403" s="235"/>
      <c r="V403" s="228"/>
      <c r="W403" s="228"/>
      <c r="X403" s="228"/>
      <c r="Y403" s="228"/>
      <c r="Z403" s="228"/>
      <c r="AA403" s="228"/>
      <c r="AB403" s="228"/>
      <c r="AC403" s="228"/>
      <c r="AD403" s="228"/>
      <c r="AE403" s="228"/>
      <c r="AF403" s="228"/>
      <c r="AG403" s="247"/>
    </row>
    <row r="404" spans="1:33" ht="13.5" customHeight="1">
      <c r="A404" s="223"/>
      <c r="B404" s="228"/>
      <c r="C404" s="228"/>
      <c r="D404" s="228"/>
      <c r="E404" s="228"/>
      <c r="F404" s="228"/>
      <c r="G404" s="247"/>
      <c r="H404" s="223"/>
      <c r="I404" s="251" t="s">
        <v>1246</v>
      </c>
      <c r="J404" s="228"/>
      <c r="K404" s="228"/>
      <c r="L404" s="228"/>
      <c r="M404" s="228"/>
      <c r="N404" s="228"/>
      <c r="O404" s="228"/>
      <c r="P404" s="228"/>
      <c r="Q404" s="228"/>
      <c r="R404" s="228"/>
      <c r="S404" s="228"/>
      <c r="T404" s="247"/>
      <c r="U404" s="235"/>
      <c r="V404" s="228"/>
      <c r="W404" s="228"/>
      <c r="X404" s="228"/>
      <c r="Y404" s="228"/>
      <c r="Z404" s="228"/>
      <c r="AA404" s="228"/>
      <c r="AB404" s="228"/>
      <c r="AC404" s="228"/>
      <c r="AD404" s="228"/>
      <c r="AE404" s="228"/>
      <c r="AF404" s="228"/>
      <c r="AG404" s="247"/>
    </row>
    <row r="405" spans="1:33" ht="13.5" customHeight="1">
      <c r="A405" s="223"/>
      <c r="B405" s="228"/>
      <c r="C405" s="228"/>
      <c r="D405" s="228"/>
      <c r="E405" s="228"/>
      <c r="F405" s="228"/>
      <c r="G405" s="247"/>
      <c r="H405" s="223"/>
      <c r="I405" s="251" t="s">
        <v>1325</v>
      </c>
      <c r="J405" s="228"/>
      <c r="K405" s="228"/>
      <c r="L405" s="228"/>
      <c r="M405" s="228"/>
      <c r="N405" s="228"/>
      <c r="O405" s="228"/>
      <c r="P405" s="228"/>
      <c r="Q405" s="228"/>
      <c r="R405" s="228"/>
      <c r="S405" s="228"/>
      <c r="T405" s="247"/>
      <c r="U405" s="235"/>
      <c r="V405" s="228"/>
      <c r="W405" s="228"/>
      <c r="X405" s="228"/>
      <c r="Y405" s="228"/>
      <c r="Z405" s="228"/>
      <c r="AA405" s="228"/>
      <c r="AB405" s="228"/>
      <c r="AC405" s="228"/>
      <c r="AD405" s="228"/>
      <c r="AE405" s="228"/>
      <c r="AF405" s="228"/>
      <c r="AG405" s="247"/>
    </row>
    <row r="406" spans="1:33" ht="13.5" customHeight="1">
      <c r="A406" s="223"/>
      <c r="B406" s="228"/>
      <c r="C406" s="228"/>
      <c r="D406" s="228"/>
      <c r="E406" s="228"/>
      <c r="F406" s="228"/>
      <c r="G406" s="247"/>
      <c r="H406" s="223"/>
      <c r="I406" s="251" t="s">
        <v>1248</v>
      </c>
      <c r="J406" s="228"/>
      <c r="K406" s="228"/>
      <c r="L406" s="228"/>
      <c r="M406" s="228"/>
      <c r="N406" s="228"/>
      <c r="O406" s="228"/>
      <c r="P406" s="228"/>
      <c r="Q406" s="228"/>
      <c r="R406" s="228"/>
      <c r="S406" s="228"/>
      <c r="T406" s="247"/>
      <c r="U406" s="235"/>
      <c r="V406" s="228"/>
      <c r="W406" s="228"/>
      <c r="X406" s="228"/>
      <c r="Y406" s="228"/>
      <c r="Z406" s="228"/>
      <c r="AA406" s="228"/>
      <c r="AB406" s="228"/>
      <c r="AC406" s="228"/>
      <c r="AD406" s="228"/>
      <c r="AE406" s="228"/>
      <c r="AF406" s="228"/>
      <c r="AG406" s="247"/>
    </row>
    <row r="407" spans="1:33" ht="13.5" customHeight="1">
      <c r="A407" s="223"/>
      <c r="B407" s="228"/>
      <c r="C407" s="228"/>
      <c r="D407" s="228"/>
      <c r="E407" s="228"/>
      <c r="F407" s="228"/>
      <c r="G407" s="247"/>
      <c r="H407" s="223"/>
      <c r="I407" s="251" t="s">
        <v>1249</v>
      </c>
      <c r="J407" s="228"/>
      <c r="K407" s="228"/>
      <c r="L407" s="228"/>
      <c r="M407" s="228"/>
      <c r="N407" s="228"/>
      <c r="O407" s="228"/>
      <c r="P407" s="228"/>
      <c r="Q407" s="228"/>
      <c r="R407" s="228"/>
      <c r="S407" s="228"/>
      <c r="T407" s="247"/>
      <c r="U407" s="235"/>
      <c r="V407" s="228"/>
      <c r="W407" s="228"/>
      <c r="X407" s="228"/>
      <c r="Y407" s="228"/>
      <c r="Z407" s="228"/>
      <c r="AA407" s="228"/>
      <c r="AB407" s="228"/>
      <c r="AC407" s="228"/>
      <c r="AD407" s="228"/>
      <c r="AE407" s="228"/>
      <c r="AF407" s="228"/>
      <c r="AG407" s="247"/>
    </row>
    <row r="408" spans="1:33" ht="13.5" customHeight="1">
      <c r="A408" s="223"/>
      <c r="B408" s="228"/>
      <c r="C408" s="228"/>
      <c r="D408" s="228"/>
      <c r="E408" s="228"/>
      <c r="F408" s="228"/>
      <c r="G408" s="247"/>
      <c r="H408" s="223"/>
      <c r="I408" s="251" t="s">
        <v>1250</v>
      </c>
      <c r="J408" s="228"/>
      <c r="K408" s="228"/>
      <c r="L408" s="228"/>
      <c r="M408" s="228"/>
      <c r="N408" s="228"/>
      <c r="O408" s="228"/>
      <c r="P408" s="228"/>
      <c r="Q408" s="228"/>
      <c r="R408" s="228"/>
      <c r="S408" s="228"/>
      <c r="T408" s="247"/>
      <c r="U408" s="235"/>
      <c r="V408" s="228"/>
      <c r="W408" s="228"/>
      <c r="X408" s="228"/>
      <c r="Y408" s="228"/>
      <c r="Z408" s="228"/>
      <c r="AA408" s="228"/>
      <c r="AB408" s="228"/>
      <c r="AC408" s="228"/>
      <c r="AD408" s="228"/>
      <c r="AE408" s="228"/>
      <c r="AF408" s="228"/>
      <c r="AG408" s="247"/>
    </row>
    <row r="409" spans="1:33" ht="13.5" customHeight="1">
      <c r="A409" s="223"/>
      <c r="B409" s="228"/>
      <c r="C409" s="228"/>
      <c r="D409" s="228"/>
      <c r="E409" s="228"/>
      <c r="F409" s="228"/>
      <c r="G409" s="247"/>
      <c r="H409" s="223"/>
      <c r="I409" s="251" t="s">
        <v>1251</v>
      </c>
      <c r="J409" s="228"/>
      <c r="K409" s="228"/>
      <c r="L409" s="228"/>
      <c r="M409" s="228"/>
      <c r="N409" s="228"/>
      <c r="O409" s="228"/>
      <c r="P409" s="228"/>
      <c r="Q409" s="228"/>
      <c r="R409" s="228"/>
      <c r="S409" s="228"/>
      <c r="T409" s="247"/>
      <c r="U409" s="235"/>
      <c r="V409" s="228"/>
      <c r="W409" s="228"/>
      <c r="X409" s="228"/>
      <c r="Y409" s="228"/>
      <c r="Z409" s="228"/>
      <c r="AA409" s="228"/>
      <c r="AB409" s="228"/>
      <c r="AC409" s="228"/>
      <c r="AD409" s="228"/>
      <c r="AE409" s="228"/>
      <c r="AF409" s="228"/>
      <c r="AG409" s="247"/>
    </row>
    <row r="410" spans="1:33" ht="13.5" customHeight="1">
      <c r="A410" s="223"/>
      <c r="B410" s="228"/>
      <c r="C410" s="228"/>
      <c r="D410" s="228"/>
      <c r="E410" s="228"/>
      <c r="F410" s="228"/>
      <c r="G410" s="247"/>
      <c r="H410" s="223"/>
      <c r="I410" s="251" t="s">
        <v>1252</v>
      </c>
      <c r="J410" s="228"/>
      <c r="K410" s="228"/>
      <c r="L410" s="228"/>
      <c r="M410" s="228"/>
      <c r="N410" s="228"/>
      <c r="O410" s="228"/>
      <c r="P410" s="228"/>
      <c r="Q410" s="228"/>
      <c r="R410" s="228"/>
      <c r="S410" s="228"/>
      <c r="T410" s="247"/>
      <c r="U410" s="235"/>
      <c r="V410" s="228"/>
      <c r="W410" s="228"/>
      <c r="X410" s="228"/>
      <c r="Y410" s="228"/>
      <c r="Z410" s="228"/>
      <c r="AA410" s="228"/>
      <c r="AB410" s="228"/>
      <c r="AC410" s="228"/>
      <c r="AD410" s="228"/>
      <c r="AE410" s="228"/>
      <c r="AF410" s="228"/>
      <c r="AG410" s="247"/>
    </row>
    <row r="411" spans="1:33" ht="13.5" customHeight="1">
      <c r="A411" s="223"/>
      <c r="B411" s="228"/>
      <c r="C411" s="228"/>
      <c r="D411" s="228"/>
      <c r="E411" s="228"/>
      <c r="F411" s="228"/>
      <c r="G411" s="247"/>
      <c r="H411" s="223"/>
      <c r="I411" s="251" t="s">
        <v>1253</v>
      </c>
      <c r="J411" s="228"/>
      <c r="K411" s="228"/>
      <c r="L411" s="228"/>
      <c r="M411" s="228"/>
      <c r="N411" s="228"/>
      <c r="O411" s="228"/>
      <c r="P411" s="228"/>
      <c r="Q411" s="228"/>
      <c r="R411" s="228"/>
      <c r="S411" s="228"/>
      <c r="T411" s="247"/>
      <c r="U411" s="235"/>
      <c r="V411" s="228"/>
      <c r="W411" s="228"/>
      <c r="X411" s="228"/>
      <c r="Y411" s="228"/>
      <c r="Z411" s="228"/>
      <c r="AA411" s="228"/>
      <c r="AB411" s="228"/>
      <c r="AC411" s="228"/>
      <c r="AD411" s="228"/>
      <c r="AE411" s="228"/>
      <c r="AF411" s="228"/>
      <c r="AG411" s="247"/>
    </row>
    <row r="412" spans="1:33" ht="13.5" customHeight="1">
      <c r="A412" s="223"/>
      <c r="B412" s="228"/>
      <c r="C412" s="228"/>
      <c r="D412" s="228"/>
      <c r="E412" s="228"/>
      <c r="F412" s="228"/>
      <c r="G412" s="247"/>
      <c r="H412" s="223"/>
      <c r="I412" s="251" t="s">
        <v>1254</v>
      </c>
      <c r="J412" s="228"/>
      <c r="K412" s="228"/>
      <c r="L412" s="228"/>
      <c r="M412" s="228"/>
      <c r="N412" s="228"/>
      <c r="O412" s="228"/>
      <c r="P412" s="228"/>
      <c r="Q412" s="228"/>
      <c r="R412" s="228"/>
      <c r="S412" s="228"/>
      <c r="T412" s="247"/>
      <c r="U412" s="235"/>
      <c r="V412" s="228"/>
      <c r="W412" s="228"/>
      <c r="X412" s="228"/>
      <c r="Y412" s="228"/>
      <c r="Z412" s="228"/>
      <c r="AA412" s="228"/>
      <c r="AB412" s="228"/>
      <c r="AC412" s="228"/>
      <c r="AD412" s="228"/>
      <c r="AE412" s="228"/>
      <c r="AF412" s="228"/>
      <c r="AG412" s="247"/>
    </row>
    <row r="413" spans="1:33" ht="13.5" customHeight="1">
      <c r="A413" s="223"/>
      <c r="B413" s="228"/>
      <c r="C413" s="228"/>
      <c r="D413" s="228"/>
      <c r="E413" s="228"/>
      <c r="F413" s="228"/>
      <c r="G413" s="247"/>
      <c r="H413" s="223"/>
      <c r="I413" s="251" t="s">
        <v>1255</v>
      </c>
      <c r="J413" s="228"/>
      <c r="K413" s="228"/>
      <c r="L413" s="228"/>
      <c r="M413" s="228"/>
      <c r="N413" s="228"/>
      <c r="O413" s="228"/>
      <c r="P413" s="228"/>
      <c r="Q413" s="228"/>
      <c r="R413" s="228"/>
      <c r="S413" s="228"/>
      <c r="T413" s="247"/>
      <c r="U413" s="235"/>
      <c r="V413" s="228"/>
      <c r="W413" s="228"/>
      <c r="X413" s="228"/>
      <c r="Y413" s="228"/>
      <c r="Z413" s="228"/>
      <c r="AA413" s="228"/>
      <c r="AB413" s="228"/>
      <c r="AC413" s="228"/>
      <c r="AD413" s="228"/>
      <c r="AE413" s="228"/>
      <c r="AF413" s="228"/>
      <c r="AG413" s="247"/>
    </row>
    <row r="414" spans="1:33" ht="13.5" customHeight="1">
      <c r="A414" s="223"/>
      <c r="B414" s="228"/>
      <c r="C414" s="228"/>
      <c r="D414" s="228"/>
      <c r="E414" s="228"/>
      <c r="F414" s="228"/>
      <c r="G414" s="247"/>
      <c r="H414" s="225"/>
      <c r="I414" s="254"/>
      <c r="J414" s="232"/>
      <c r="K414" s="232"/>
      <c r="L414" s="232"/>
      <c r="M414" s="232"/>
      <c r="N414" s="232"/>
      <c r="O414" s="232"/>
      <c r="P414" s="232"/>
      <c r="Q414" s="232"/>
      <c r="R414" s="232"/>
      <c r="S414" s="232"/>
      <c r="T414" s="249"/>
      <c r="U414" s="237"/>
      <c r="V414" s="232"/>
      <c r="W414" s="232"/>
      <c r="X414" s="232"/>
      <c r="Y414" s="232"/>
      <c r="Z414" s="232"/>
      <c r="AA414" s="232"/>
      <c r="AB414" s="232"/>
      <c r="AC414" s="232"/>
      <c r="AD414" s="232"/>
      <c r="AE414" s="232"/>
      <c r="AF414" s="232"/>
      <c r="AG414" s="249"/>
    </row>
    <row r="415" spans="1:33" ht="13.5" customHeight="1">
      <c r="A415" s="223"/>
      <c r="B415" s="228"/>
      <c r="C415" s="228"/>
      <c r="D415" s="228"/>
      <c r="E415" s="228"/>
      <c r="F415" s="228"/>
      <c r="G415" s="247"/>
      <c r="H415" s="220"/>
      <c r="I415" s="231"/>
      <c r="J415" s="231"/>
      <c r="K415" s="231"/>
      <c r="L415" s="231"/>
      <c r="M415" s="231"/>
      <c r="N415" s="231"/>
      <c r="O415" s="231"/>
      <c r="P415" s="231"/>
      <c r="Q415" s="231"/>
      <c r="R415" s="231"/>
      <c r="S415" s="231"/>
      <c r="T415" s="248"/>
      <c r="U415" s="220"/>
      <c r="V415" s="231"/>
      <c r="W415" s="231"/>
      <c r="X415" s="231"/>
      <c r="Y415" s="231"/>
      <c r="Z415" s="231"/>
      <c r="AA415" s="231"/>
      <c r="AB415" s="231"/>
      <c r="AC415" s="231"/>
      <c r="AD415" s="231"/>
      <c r="AE415" s="231"/>
      <c r="AF415" s="231"/>
      <c r="AG415" s="248"/>
    </row>
    <row r="416" spans="1:33" ht="13.5" customHeight="1">
      <c r="A416" s="223"/>
      <c r="B416" s="228"/>
      <c r="C416" s="228"/>
      <c r="D416" s="228"/>
      <c r="E416" s="228"/>
      <c r="F416" s="228"/>
      <c r="G416" s="247"/>
      <c r="H416" s="223" t="s">
        <v>1257</v>
      </c>
      <c r="I416" s="251" t="s">
        <v>1241</v>
      </c>
      <c r="J416" s="228"/>
      <c r="K416" s="228"/>
      <c r="L416" s="228"/>
      <c r="M416" s="228"/>
      <c r="N416" s="228"/>
      <c r="O416" s="228"/>
      <c r="P416" s="228"/>
      <c r="Q416" s="228"/>
      <c r="R416" s="228"/>
      <c r="S416" s="228"/>
      <c r="T416" s="247"/>
      <c r="U416" s="235" t="s">
        <v>1326</v>
      </c>
      <c r="V416" s="228"/>
      <c r="W416" s="228"/>
      <c r="X416" s="228"/>
      <c r="Y416" s="228"/>
      <c r="Z416" s="228"/>
      <c r="AA416" s="228"/>
      <c r="AB416" s="228"/>
      <c r="AC416" s="228"/>
      <c r="AD416" s="228"/>
      <c r="AE416" s="228"/>
      <c r="AF416" s="228"/>
      <c r="AG416" s="247"/>
    </row>
    <row r="417" spans="1:33" ht="13.5" customHeight="1">
      <c r="A417" s="223"/>
      <c r="B417" s="228"/>
      <c r="C417" s="228"/>
      <c r="D417" s="228"/>
      <c r="E417" s="228"/>
      <c r="F417" s="228"/>
      <c r="G417" s="247"/>
      <c r="H417" s="223"/>
      <c r="I417" s="251" t="s">
        <v>1242</v>
      </c>
      <c r="J417" s="228"/>
      <c r="K417" s="228"/>
      <c r="L417" s="228"/>
      <c r="M417" s="228"/>
      <c r="N417" s="228"/>
      <c r="O417" s="228"/>
      <c r="P417" s="228"/>
      <c r="Q417" s="228"/>
      <c r="R417" s="228"/>
      <c r="S417" s="228"/>
      <c r="T417" s="247"/>
      <c r="U417" s="235" t="s">
        <v>379</v>
      </c>
      <c r="V417" s="228"/>
      <c r="W417" s="228"/>
      <c r="X417" s="228"/>
      <c r="Y417" s="228"/>
      <c r="Z417" s="228"/>
      <c r="AA417" s="228"/>
      <c r="AB417" s="228"/>
      <c r="AC417" s="228"/>
      <c r="AD417" s="228"/>
      <c r="AE417" s="228"/>
      <c r="AF417" s="228"/>
      <c r="AG417" s="247"/>
    </row>
    <row r="418" spans="1:33" ht="13.5" customHeight="1">
      <c r="A418" s="223"/>
      <c r="B418" s="228"/>
      <c r="C418" s="228"/>
      <c r="D418" s="228"/>
      <c r="E418" s="228"/>
      <c r="F418" s="228"/>
      <c r="G418" s="247"/>
      <c r="H418" s="223"/>
      <c r="I418" s="251" t="s">
        <v>1243</v>
      </c>
      <c r="J418" s="228"/>
      <c r="K418" s="228"/>
      <c r="L418" s="228"/>
      <c r="M418" s="228"/>
      <c r="N418" s="228"/>
      <c r="O418" s="228"/>
      <c r="P418" s="228"/>
      <c r="Q418" s="228"/>
      <c r="R418" s="228"/>
      <c r="S418" s="228"/>
      <c r="T418" s="247"/>
      <c r="U418" s="235"/>
      <c r="V418" s="228"/>
      <c r="W418" s="228"/>
      <c r="X418" s="228"/>
      <c r="Y418" s="228"/>
      <c r="Z418" s="228"/>
      <c r="AA418" s="228"/>
      <c r="AB418" s="228"/>
      <c r="AC418" s="228"/>
      <c r="AD418" s="228"/>
      <c r="AE418" s="228"/>
      <c r="AF418" s="228"/>
      <c r="AG418" s="247"/>
    </row>
    <row r="419" spans="1:33" ht="13.5" customHeight="1">
      <c r="A419" s="223"/>
      <c r="B419" s="228"/>
      <c r="C419" s="228"/>
      <c r="D419" s="228"/>
      <c r="E419" s="228"/>
      <c r="F419" s="228"/>
      <c r="G419" s="247"/>
      <c r="H419" s="223"/>
      <c r="I419" s="251" t="s">
        <v>1244</v>
      </c>
      <c r="J419" s="228"/>
      <c r="K419" s="228"/>
      <c r="L419" s="228"/>
      <c r="M419" s="228"/>
      <c r="N419" s="228"/>
      <c r="O419" s="228"/>
      <c r="P419" s="228"/>
      <c r="Q419" s="228"/>
      <c r="R419" s="228"/>
      <c r="S419" s="228"/>
      <c r="T419" s="247"/>
      <c r="U419" s="235"/>
      <c r="V419" s="228"/>
      <c r="W419" s="228"/>
      <c r="X419" s="228"/>
      <c r="Y419" s="228"/>
      <c r="Z419" s="228"/>
      <c r="AA419" s="228"/>
      <c r="AB419" s="228"/>
      <c r="AC419" s="228"/>
      <c r="AD419" s="228"/>
      <c r="AE419" s="228"/>
      <c r="AF419" s="228"/>
      <c r="AG419" s="247"/>
    </row>
    <row r="420" spans="1:33" ht="13.5" customHeight="1">
      <c r="A420" s="223"/>
      <c r="B420" s="228"/>
      <c r="C420" s="228"/>
      <c r="D420" s="228"/>
      <c r="E420" s="228"/>
      <c r="F420" s="228"/>
      <c r="G420" s="247"/>
      <c r="H420" s="223"/>
      <c r="I420" s="251" t="s">
        <v>1327</v>
      </c>
      <c r="J420" s="228"/>
      <c r="K420" s="228"/>
      <c r="L420" s="228"/>
      <c r="M420" s="228"/>
      <c r="N420" s="228"/>
      <c r="O420" s="228"/>
      <c r="P420" s="228"/>
      <c r="Q420" s="228"/>
      <c r="R420" s="228"/>
      <c r="S420" s="228"/>
      <c r="T420" s="247"/>
      <c r="U420" s="235"/>
      <c r="V420" s="228"/>
      <c r="W420" s="228"/>
      <c r="X420" s="228"/>
      <c r="Y420" s="228"/>
      <c r="Z420" s="228"/>
      <c r="AA420" s="228"/>
      <c r="AB420" s="228"/>
      <c r="AC420" s="228"/>
      <c r="AD420" s="228"/>
      <c r="AE420" s="228"/>
      <c r="AF420" s="228"/>
      <c r="AG420" s="247"/>
    </row>
    <row r="421" spans="1:33" ht="13.5" customHeight="1">
      <c r="A421" s="223"/>
      <c r="B421" s="228"/>
      <c r="C421" s="228"/>
      <c r="D421" s="228"/>
      <c r="E421" s="228"/>
      <c r="F421" s="228"/>
      <c r="G421" s="247"/>
      <c r="H421" s="223"/>
      <c r="I421" s="251" t="s">
        <v>1260</v>
      </c>
      <c r="J421" s="228"/>
      <c r="K421" s="228"/>
      <c r="L421" s="228"/>
      <c r="M421" s="228"/>
      <c r="N421" s="228"/>
      <c r="O421" s="228"/>
      <c r="P421" s="228"/>
      <c r="Q421" s="228"/>
      <c r="R421" s="228"/>
      <c r="S421" s="228"/>
      <c r="T421" s="247"/>
      <c r="U421" s="235"/>
      <c r="V421" s="228"/>
      <c r="W421" s="228"/>
      <c r="X421" s="228"/>
      <c r="Y421" s="228"/>
      <c r="Z421" s="228"/>
      <c r="AA421" s="228"/>
      <c r="AB421" s="228"/>
      <c r="AC421" s="228"/>
      <c r="AD421" s="228"/>
      <c r="AE421" s="228"/>
      <c r="AF421" s="228"/>
      <c r="AG421" s="247"/>
    </row>
    <row r="422" spans="1:33" ht="13.5" customHeight="1">
      <c r="A422" s="223"/>
      <c r="B422" s="228"/>
      <c r="C422" s="228"/>
      <c r="D422" s="228"/>
      <c r="E422" s="228"/>
      <c r="F422" s="228"/>
      <c r="G422" s="247"/>
      <c r="H422" s="223"/>
      <c r="I422" s="251" t="s">
        <v>1328</v>
      </c>
      <c r="J422" s="228"/>
      <c r="K422" s="228"/>
      <c r="L422" s="228"/>
      <c r="M422" s="228"/>
      <c r="N422" s="228"/>
      <c r="O422" s="228"/>
      <c r="P422" s="228"/>
      <c r="Q422" s="228"/>
      <c r="R422" s="228"/>
      <c r="S422" s="228"/>
      <c r="T422" s="247"/>
      <c r="U422" s="235"/>
      <c r="V422" s="228"/>
      <c r="W422" s="228"/>
      <c r="X422" s="228"/>
      <c r="Y422" s="228"/>
      <c r="Z422" s="228"/>
      <c r="AA422" s="228"/>
      <c r="AB422" s="228"/>
      <c r="AC422" s="228"/>
      <c r="AD422" s="228"/>
      <c r="AE422" s="228"/>
      <c r="AF422" s="228"/>
      <c r="AG422" s="247"/>
    </row>
    <row r="423" spans="1:33" ht="13.5" customHeight="1">
      <c r="A423" s="223"/>
      <c r="B423" s="228"/>
      <c r="C423" s="228"/>
      <c r="D423" s="228"/>
      <c r="E423" s="228"/>
      <c r="F423" s="228"/>
      <c r="G423" s="247"/>
      <c r="H423" s="223"/>
      <c r="I423" s="251" t="s">
        <v>1262</v>
      </c>
      <c r="J423" s="228"/>
      <c r="K423" s="228"/>
      <c r="L423" s="228"/>
      <c r="M423" s="228"/>
      <c r="N423" s="228"/>
      <c r="O423" s="228"/>
      <c r="P423" s="228"/>
      <c r="Q423" s="228"/>
      <c r="R423" s="228"/>
      <c r="S423" s="228"/>
      <c r="T423" s="247"/>
      <c r="U423" s="235"/>
      <c r="V423" s="228"/>
      <c r="W423" s="228"/>
      <c r="X423" s="228"/>
      <c r="Y423" s="228"/>
      <c r="Z423" s="228"/>
      <c r="AA423" s="228"/>
      <c r="AB423" s="228"/>
      <c r="AC423" s="228"/>
      <c r="AD423" s="228"/>
      <c r="AE423" s="228"/>
      <c r="AF423" s="228"/>
      <c r="AG423" s="247"/>
    </row>
    <row r="424" spans="1:33" ht="13.5" customHeight="1">
      <c r="A424" s="223"/>
      <c r="B424" s="228"/>
      <c r="C424" s="228"/>
      <c r="D424" s="228"/>
      <c r="E424" s="228"/>
      <c r="F424" s="228"/>
      <c r="G424" s="247"/>
      <c r="H424" s="223"/>
      <c r="I424" s="251" t="s">
        <v>1263</v>
      </c>
      <c r="J424" s="228"/>
      <c r="K424" s="228"/>
      <c r="L424" s="228"/>
      <c r="M424" s="228"/>
      <c r="N424" s="228"/>
      <c r="O424" s="228"/>
      <c r="P424" s="228"/>
      <c r="Q424" s="228"/>
      <c r="R424" s="228"/>
      <c r="S424" s="228"/>
      <c r="T424" s="247"/>
      <c r="U424" s="235"/>
      <c r="V424" s="228"/>
      <c r="W424" s="228"/>
      <c r="X424" s="228"/>
      <c r="Y424" s="228"/>
      <c r="Z424" s="228"/>
      <c r="AA424" s="228"/>
      <c r="AB424" s="228"/>
      <c r="AC424" s="228"/>
      <c r="AD424" s="228"/>
      <c r="AE424" s="228"/>
      <c r="AF424" s="228"/>
      <c r="AG424" s="247"/>
    </row>
    <row r="425" spans="1:33" ht="13.5" customHeight="1">
      <c r="A425" s="223"/>
      <c r="B425" s="228"/>
      <c r="C425" s="228"/>
      <c r="D425" s="228"/>
      <c r="E425" s="228"/>
      <c r="F425" s="228"/>
      <c r="G425" s="247"/>
      <c r="H425" s="223"/>
      <c r="I425" s="251" t="s">
        <v>1264</v>
      </c>
      <c r="J425" s="228"/>
      <c r="K425" s="228"/>
      <c r="L425" s="228"/>
      <c r="M425" s="228"/>
      <c r="N425" s="228"/>
      <c r="O425" s="228"/>
      <c r="P425" s="228"/>
      <c r="Q425" s="228"/>
      <c r="R425" s="228"/>
      <c r="S425" s="228"/>
      <c r="T425" s="247"/>
      <c r="U425" s="235"/>
      <c r="V425" s="228"/>
      <c r="W425" s="228"/>
      <c r="X425" s="228"/>
      <c r="Y425" s="228"/>
      <c r="Z425" s="228"/>
      <c r="AA425" s="228"/>
      <c r="AB425" s="228"/>
      <c r="AC425" s="228"/>
      <c r="AD425" s="228"/>
      <c r="AE425" s="228"/>
      <c r="AF425" s="228"/>
      <c r="AG425" s="247"/>
    </row>
    <row r="426" spans="1:33" ht="13.5" customHeight="1">
      <c r="A426" s="223"/>
      <c r="B426" s="228"/>
      <c r="C426" s="228"/>
      <c r="D426" s="228"/>
      <c r="E426" s="228"/>
      <c r="F426" s="228"/>
      <c r="G426" s="247"/>
      <c r="H426" s="223"/>
      <c r="I426" s="251" t="s">
        <v>1265</v>
      </c>
      <c r="J426" s="228"/>
      <c r="K426" s="228"/>
      <c r="L426" s="228"/>
      <c r="M426" s="228"/>
      <c r="N426" s="228"/>
      <c r="O426" s="228"/>
      <c r="P426" s="228"/>
      <c r="Q426" s="228"/>
      <c r="R426" s="228"/>
      <c r="S426" s="228"/>
      <c r="T426" s="247"/>
      <c r="U426" s="235"/>
      <c r="V426" s="228"/>
      <c r="W426" s="228"/>
      <c r="X426" s="228"/>
      <c r="Y426" s="228"/>
      <c r="Z426" s="228"/>
      <c r="AA426" s="228"/>
      <c r="AB426" s="228"/>
      <c r="AC426" s="228"/>
      <c r="AD426" s="228"/>
      <c r="AE426" s="228"/>
      <c r="AF426" s="228"/>
      <c r="AG426" s="247"/>
    </row>
    <row r="427" spans="1:33" ht="13.5" customHeight="1">
      <c r="A427" s="223"/>
      <c r="B427" s="228"/>
      <c r="C427" s="228"/>
      <c r="D427" s="228"/>
      <c r="E427" s="228"/>
      <c r="F427" s="228"/>
      <c r="G427" s="247"/>
      <c r="H427" s="223"/>
      <c r="I427" s="251" t="s">
        <v>1266</v>
      </c>
      <c r="J427" s="228"/>
      <c r="K427" s="228"/>
      <c r="L427" s="228"/>
      <c r="M427" s="228"/>
      <c r="N427" s="228"/>
      <c r="O427" s="228"/>
      <c r="P427" s="228"/>
      <c r="Q427" s="228"/>
      <c r="R427" s="228"/>
      <c r="S427" s="228"/>
      <c r="T427" s="247"/>
      <c r="U427" s="235"/>
      <c r="V427" s="228"/>
      <c r="W427" s="228"/>
      <c r="X427" s="228"/>
      <c r="Y427" s="228"/>
      <c r="Z427" s="228"/>
      <c r="AA427" s="228"/>
      <c r="AB427" s="228"/>
      <c r="AC427" s="228"/>
      <c r="AD427" s="228"/>
      <c r="AE427" s="228"/>
      <c r="AF427" s="228"/>
      <c r="AG427" s="247"/>
    </row>
    <row r="428" spans="1:33" ht="13.5" customHeight="1">
      <c r="A428" s="223"/>
      <c r="B428" s="228"/>
      <c r="C428" s="228"/>
      <c r="D428" s="228"/>
      <c r="E428" s="228"/>
      <c r="F428" s="228"/>
      <c r="G428" s="247"/>
      <c r="H428" s="223"/>
      <c r="I428" s="251" t="s">
        <v>1267</v>
      </c>
      <c r="J428" s="228"/>
      <c r="K428" s="228"/>
      <c r="L428" s="228"/>
      <c r="M428" s="228"/>
      <c r="N428" s="228"/>
      <c r="O428" s="228"/>
      <c r="P428" s="228"/>
      <c r="Q428" s="228"/>
      <c r="R428" s="228"/>
      <c r="S428" s="228"/>
      <c r="T428" s="247"/>
      <c r="U428" s="235"/>
      <c r="V428" s="228"/>
      <c r="W428" s="228"/>
      <c r="X428" s="228"/>
      <c r="Y428" s="228"/>
      <c r="Z428" s="228"/>
      <c r="AA428" s="228"/>
      <c r="AB428" s="228"/>
      <c r="AC428" s="228"/>
      <c r="AD428" s="228"/>
      <c r="AE428" s="228"/>
      <c r="AF428" s="228"/>
      <c r="AG428" s="247"/>
    </row>
    <row r="429" spans="1:33" ht="13.5" customHeight="1">
      <c r="A429" s="229"/>
      <c r="B429" s="36"/>
      <c r="C429" s="36"/>
      <c r="D429" s="36"/>
      <c r="E429" s="36"/>
      <c r="F429" s="36"/>
      <c r="G429" s="224"/>
      <c r="H429" s="229"/>
      <c r="I429" s="228" t="s">
        <v>1268</v>
      </c>
      <c r="J429" s="36"/>
      <c r="K429" s="36"/>
      <c r="L429" s="36"/>
      <c r="M429" s="36"/>
      <c r="N429" s="36"/>
      <c r="O429" s="36"/>
      <c r="P429" s="36"/>
      <c r="Q429" s="36"/>
      <c r="R429" s="36"/>
      <c r="S429" s="36"/>
      <c r="T429" s="224"/>
      <c r="U429" s="229"/>
      <c r="V429" s="36"/>
      <c r="W429" s="36"/>
      <c r="X429" s="36"/>
      <c r="Y429" s="36"/>
      <c r="Z429" s="36"/>
      <c r="AA429" s="36"/>
      <c r="AB429" s="36"/>
      <c r="AC429" s="36"/>
      <c r="AD429" s="36"/>
      <c r="AE429" s="36"/>
      <c r="AF429" s="36"/>
      <c r="AG429" s="224"/>
    </row>
    <row r="430" spans="1:33" ht="13.5" customHeight="1">
      <c r="A430" s="223"/>
      <c r="B430" s="36"/>
      <c r="C430" s="36"/>
      <c r="D430" s="36"/>
      <c r="E430" s="36"/>
      <c r="F430" s="36"/>
      <c r="G430" s="224"/>
      <c r="H430" s="229"/>
      <c r="I430" s="228" t="s">
        <v>1329</v>
      </c>
      <c r="J430" s="36"/>
      <c r="K430" s="36"/>
      <c r="L430" s="36"/>
      <c r="M430" s="36"/>
      <c r="N430" s="36"/>
      <c r="O430" s="36"/>
      <c r="P430" s="36"/>
      <c r="Q430" s="36"/>
      <c r="R430" s="36"/>
      <c r="S430" s="36"/>
      <c r="T430" s="224"/>
      <c r="U430" s="229"/>
      <c r="V430" s="36"/>
      <c r="W430" s="36"/>
      <c r="X430" s="36"/>
      <c r="Y430" s="36"/>
      <c r="Z430" s="36"/>
      <c r="AA430" s="36"/>
      <c r="AB430" s="36"/>
      <c r="AC430" s="36"/>
      <c r="AD430" s="36"/>
      <c r="AE430" s="36"/>
      <c r="AF430" s="36"/>
      <c r="AG430" s="224"/>
    </row>
    <row r="431" spans="1:33" ht="13.5" customHeight="1">
      <c r="A431" s="235"/>
      <c r="B431" s="36"/>
      <c r="C431" s="36"/>
      <c r="D431" s="36"/>
      <c r="E431" s="36"/>
      <c r="F431" s="36"/>
      <c r="G431" s="224"/>
      <c r="H431" s="230"/>
      <c r="I431" s="226"/>
      <c r="J431" s="226"/>
      <c r="K431" s="226"/>
      <c r="L431" s="226"/>
      <c r="M431" s="226"/>
      <c r="N431" s="226"/>
      <c r="O431" s="226"/>
      <c r="P431" s="226"/>
      <c r="Q431" s="226"/>
      <c r="R431" s="226"/>
      <c r="S431" s="226"/>
      <c r="T431" s="227"/>
      <c r="U431" s="230"/>
      <c r="V431" s="226"/>
      <c r="W431" s="226"/>
      <c r="X431" s="226"/>
      <c r="Y431" s="226"/>
      <c r="Z431" s="226"/>
      <c r="AA431" s="226"/>
      <c r="AB431" s="226"/>
      <c r="AC431" s="226"/>
      <c r="AD431" s="226"/>
      <c r="AE431" s="226"/>
      <c r="AF431" s="226"/>
      <c r="AG431" s="227"/>
    </row>
    <row r="432" spans="1:33" ht="13.5" customHeight="1">
      <c r="A432" s="223"/>
      <c r="B432" s="36"/>
      <c r="C432" s="36"/>
      <c r="D432" s="36"/>
      <c r="E432" s="36"/>
      <c r="F432" s="36"/>
      <c r="G432" s="224"/>
      <c r="H432" s="234"/>
      <c r="I432" s="221"/>
      <c r="J432" s="221"/>
      <c r="K432" s="221"/>
      <c r="L432" s="221"/>
      <c r="M432" s="221"/>
      <c r="N432" s="221"/>
      <c r="O432" s="221"/>
      <c r="P432" s="221"/>
      <c r="Q432" s="221"/>
      <c r="R432" s="221"/>
      <c r="S432" s="221"/>
      <c r="T432" s="222"/>
      <c r="U432" s="234"/>
      <c r="V432" s="221"/>
      <c r="W432" s="221"/>
      <c r="X432" s="221"/>
      <c r="Y432" s="221"/>
      <c r="Z432" s="221"/>
      <c r="AA432" s="221"/>
      <c r="AB432" s="221"/>
      <c r="AC432" s="221"/>
      <c r="AD432" s="221"/>
      <c r="AE432" s="221"/>
      <c r="AF432" s="221"/>
      <c r="AG432" s="222"/>
    </row>
    <row r="433" spans="1:33" ht="13.5" customHeight="1">
      <c r="A433" s="235"/>
      <c r="B433" s="36"/>
      <c r="C433" s="36"/>
      <c r="D433" s="36"/>
      <c r="E433" s="36"/>
      <c r="F433" s="36"/>
      <c r="G433" s="224"/>
      <c r="H433" s="223" t="s">
        <v>1270</v>
      </c>
      <c r="I433" s="228" t="s">
        <v>393</v>
      </c>
      <c r="J433" s="228"/>
      <c r="K433" s="228"/>
      <c r="L433" s="228"/>
      <c r="M433" s="228"/>
      <c r="N433" s="228"/>
      <c r="O433" s="228"/>
      <c r="P433" s="228"/>
      <c r="Q433" s="228"/>
      <c r="R433" s="228"/>
      <c r="S433" s="228"/>
      <c r="T433" s="247"/>
      <c r="U433" s="223" t="s">
        <v>1271</v>
      </c>
      <c r="V433" s="228"/>
      <c r="W433" s="228"/>
      <c r="X433" s="36"/>
      <c r="Y433" s="36"/>
      <c r="Z433" s="36"/>
      <c r="AA433" s="36"/>
      <c r="AB433" s="36"/>
      <c r="AC433" s="36"/>
      <c r="AD433" s="36"/>
      <c r="AE433" s="36"/>
      <c r="AF433" s="36"/>
      <c r="AG433" s="224"/>
    </row>
    <row r="434" spans="1:33" ht="13.5" customHeight="1">
      <c r="A434" s="235"/>
      <c r="B434" s="36"/>
      <c r="C434" s="36"/>
      <c r="D434" s="36"/>
      <c r="E434" s="36"/>
      <c r="F434" s="36"/>
      <c r="G434" s="224"/>
      <c r="H434" s="229"/>
      <c r="I434" s="228" t="s">
        <v>388</v>
      </c>
      <c r="J434" s="36"/>
      <c r="K434" s="36"/>
      <c r="L434" s="36"/>
      <c r="M434" s="36"/>
      <c r="N434" s="36"/>
      <c r="O434" s="36"/>
      <c r="P434" s="36"/>
      <c r="Q434" s="36"/>
      <c r="R434" s="36"/>
      <c r="S434" s="36"/>
      <c r="T434" s="224"/>
      <c r="U434" s="229"/>
      <c r="V434" s="36"/>
      <c r="W434" s="36"/>
      <c r="X434" s="36"/>
      <c r="Y434" s="36"/>
      <c r="Z434" s="36"/>
      <c r="AA434" s="36"/>
      <c r="AB434" s="36"/>
      <c r="AC434" s="36"/>
      <c r="AD434" s="36"/>
      <c r="AE434" s="36"/>
      <c r="AF434" s="36"/>
      <c r="AG434" s="224"/>
    </row>
    <row r="435" spans="1:33" ht="13.5" customHeight="1">
      <c r="A435" s="225"/>
      <c r="B435" s="226"/>
      <c r="C435" s="226"/>
      <c r="D435" s="226"/>
      <c r="E435" s="226"/>
      <c r="F435" s="226"/>
      <c r="G435" s="227"/>
      <c r="H435" s="230"/>
      <c r="I435" s="226"/>
      <c r="J435" s="226"/>
      <c r="K435" s="226"/>
      <c r="L435" s="226"/>
      <c r="M435" s="226"/>
      <c r="N435" s="226"/>
      <c r="O435" s="226"/>
      <c r="P435" s="226"/>
      <c r="Q435" s="226"/>
      <c r="R435" s="226"/>
      <c r="S435" s="226"/>
      <c r="T435" s="227"/>
      <c r="U435" s="230"/>
      <c r="V435" s="226"/>
      <c r="W435" s="226"/>
      <c r="X435" s="226"/>
      <c r="Y435" s="226"/>
      <c r="Z435" s="226"/>
      <c r="AA435" s="226"/>
      <c r="AB435" s="226"/>
      <c r="AC435" s="226"/>
      <c r="AD435" s="226"/>
      <c r="AE435" s="226"/>
      <c r="AF435" s="226"/>
      <c r="AG435" s="227"/>
    </row>
    <row r="436" ht="13.5" customHeight="1">
      <c r="A436" s="216" t="s">
        <v>1030</v>
      </c>
    </row>
    <row r="437" spans="2:3" ht="13.5" customHeight="1">
      <c r="B437" s="233" t="s">
        <v>394</v>
      </c>
      <c r="C437" s="216" t="s">
        <v>395</v>
      </c>
    </row>
    <row r="438" spans="2:3" ht="13.5" customHeight="1">
      <c r="B438" s="233" t="s">
        <v>345</v>
      </c>
      <c r="C438" s="216" t="s">
        <v>396</v>
      </c>
    </row>
    <row r="439" spans="2:3" ht="13.5" customHeight="1">
      <c r="B439" s="233"/>
      <c r="C439" s="216" t="s">
        <v>397</v>
      </c>
    </row>
    <row r="440" spans="2:3" ht="13.5" customHeight="1">
      <c r="B440" s="233"/>
      <c r="C440" s="216" t="s">
        <v>398</v>
      </c>
    </row>
    <row r="441" spans="2:3" ht="13.5" customHeight="1">
      <c r="B441" s="233"/>
      <c r="C441" s="216" t="s">
        <v>399</v>
      </c>
    </row>
    <row r="442" spans="2:3" ht="13.5" customHeight="1">
      <c r="B442" s="233" t="s">
        <v>1318</v>
      </c>
      <c r="C442" s="216" t="s">
        <v>400</v>
      </c>
    </row>
    <row r="443" spans="1:3" ht="13.5" customHeight="1">
      <c r="A443" s="216"/>
      <c r="C443" s="216" t="s">
        <v>401</v>
      </c>
    </row>
    <row r="444" ht="13.5" customHeight="1">
      <c r="A444" s="216"/>
    </row>
    <row r="445" ht="13.5" customHeight="1">
      <c r="A445" s="216"/>
    </row>
    <row r="446" ht="13.5" customHeight="1">
      <c r="A446" s="216"/>
    </row>
    <row r="447" ht="13.5" customHeight="1">
      <c r="A447" s="216"/>
    </row>
    <row r="448" ht="13.5" customHeight="1">
      <c r="A448" s="216"/>
    </row>
    <row r="449" ht="13.5" customHeight="1">
      <c r="A449" s="216"/>
    </row>
    <row r="450" ht="13.5" customHeight="1">
      <c r="A450" s="216"/>
    </row>
    <row r="451" ht="13.5" customHeight="1">
      <c r="A451" s="216"/>
    </row>
    <row r="452" ht="13.5" customHeight="1">
      <c r="A452" s="216"/>
    </row>
    <row r="453" ht="13.5" customHeight="1">
      <c r="A453" s="216"/>
    </row>
    <row r="454" ht="13.5" customHeight="1">
      <c r="A454" s="216"/>
    </row>
    <row r="455" ht="13.5" customHeight="1">
      <c r="A455" s="216"/>
    </row>
    <row r="456" ht="13.5" customHeight="1">
      <c r="A456" s="216"/>
    </row>
    <row r="457" ht="13.5" customHeight="1">
      <c r="A457" s="216"/>
    </row>
    <row r="458" ht="13.5" customHeight="1">
      <c r="A458" s="216"/>
    </row>
    <row r="459" ht="13.5" customHeight="1">
      <c r="A459" s="216"/>
    </row>
  </sheetData>
  <mergeCells count="11">
    <mergeCell ref="A177:G178"/>
    <mergeCell ref="H177:T178"/>
    <mergeCell ref="U177:AG178"/>
    <mergeCell ref="A126:G127"/>
    <mergeCell ref="H126:T127"/>
    <mergeCell ref="U126:AG127"/>
    <mergeCell ref="U310:AG311"/>
    <mergeCell ref="A310:T311"/>
    <mergeCell ref="A338:G339"/>
    <mergeCell ref="H338:T339"/>
    <mergeCell ref="U338:AG339"/>
  </mergeCells>
  <printOptions/>
  <pageMargins left="0.75" right="0.75" top="1" bottom="1" header="0.512" footer="0.512"/>
  <pageSetup firstPageNumber="16"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00390625" defaultRowHeight="24" customHeight="1"/>
  <cols>
    <col min="1" max="1" width="2.75390625" style="41" customWidth="1"/>
    <col min="2" max="2" width="3.375" style="41" customWidth="1"/>
    <col min="3" max="3" width="24.50390625" style="41" customWidth="1"/>
    <col min="4" max="18" width="2.75390625" style="41" customWidth="1"/>
    <col min="19" max="19" width="8.125" style="41" customWidth="1"/>
    <col min="20" max="20" width="5.375" style="41" customWidth="1"/>
    <col min="21" max="21" width="3.875" style="41" customWidth="1"/>
    <col min="22" max="16384" width="8.00390625" style="41" customWidth="1"/>
  </cols>
  <sheetData>
    <row r="1" spans="1:21" ht="17.25" customHeight="1">
      <c r="A1" s="271" t="s">
        <v>1035</v>
      </c>
      <c r="N1" s="60"/>
      <c r="O1" s="60"/>
      <c r="P1" s="60"/>
      <c r="Q1" s="60"/>
      <c r="R1" s="60"/>
      <c r="S1" s="60"/>
      <c r="T1" s="60"/>
      <c r="U1" s="60"/>
    </row>
    <row r="2" spans="1:21" ht="17.25" customHeight="1">
      <c r="A2" s="40"/>
      <c r="N2" s="60"/>
      <c r="O2" s="60"/>
      <c r="P2" s="60"/>
      <c r="Q2" s="60"/>
      <c r="R2" s="60"/>
      <c r="S2" s="60"/>
      <c r="T2" s="60"/>
      <c r="U2" s="60"/>
    </row>
    <row r="3" spans="1:21" ht="17.25" customHeight="1">
      <c r="A3" s="40" t="s">
        <v>589</v>
      </c>
      <c r="N3" s="60"/>
      <c r="O3" s="60"/>
      <c r="P3" s="60"/>
      <c r="Q3" s="60"/>
      <c r="R3" s="60"/>
      <c r="S3" s="60"/>
      <c r="T3" s="60"/>
      <c r="U3" s="60"/>
    </row>
    <row r="4" spans="1:20" ht="9.75" customHeight="1">
      <c r="A4" s="40"/>
      <c r="O4" s="42"/>
      <c r="P4" s="61"/>
      <c r="Q4" s="61"/>
      <c r="R4" s="43"/>
      <c r="S4" s="44"/>
      <c r="T4" s="45"/>
    </row>
    <row r="5" spans="1:21" ht="24" customHeight="1">
      <c r="A5" s="46" t="s">
        <v>590</v>
      </c>
      <c r="B5" s="47"/>
      <c r="C5" s="47"/>
      <c r="D5" s="47"/>
      <c r="E5" s="47"/>
      <c r="F5" s="47"/>
      <c r="G5" s="47"/>
      <c r="H5" s="47"/>
      <c r="I5" s="47"/>
      <c r="J5" s="47"/>
      <c r="K5" s="47"/>
      <c r="L5" s="47"/>
      <c r="M5" s="47"/>
      <c r="N5" s="47"/>
      <c r="O5" s="47"/>
      <c r="P5" s="47"/>
      <c r="Q5" s="47"/>
      <c r="R5" s="47"/>
      <c r="S5" s="47"/>
      <c r="T5" s="47"/>
      <c r="U5" s="47"/>
    </row>
    <row r="6" spans="1:21" ht="24" customHeight="1">
      <c r="A6" s="48" t="s">
        <v>1139</v>
      </c>
      <c r="B6" s="48"/>
      <c r="C6" s="48"/>
      <c r="D6" s="48"/>
      <c r="E6" s="48"/>
      <c r="F6" s="48"/>
      <c r="G6" s="48"/>
      <c r="H6" s="48"/>
      <c r="I6" s="48"/>
      <c r="J6" s="48"/>
      <c r="K6" s="48"/>
      <c r="L6" s="48"/>
      <c r="M6" s="48"/>
      <c r="N6" s="48"/>
      <c r="O6" s="48"/>
      <c r="P6" s="48"/>
      <c r="Q6" s="48"/>
      <c r="R6" s="48"/>
      <c r="S6" s="48"/>
      <c r="T6" s="48"/>
      <c r="U6" s="48"/>
    </row>
    <row r="7" spans="1:21" s="50" customFormat="1" ht="15" customHeight="1">
      <c r="A7" s="49"/>
      <c r="B7" s="49"/>
      <c r="C7" s="49"/>
      <c r="D7" s="49"/>
      <c r="E7" s="49"/>
      <c r="F7" s="49"/>
      <c r="G7" s="49"/>
      <c r="H7" s="49"/>
      <c r="I7" s="49"/>
      <c r="J7" s="49"/>
      <c r="K7" s="49"/>
      <c r="L7" s="49"/>
      <c r="M7" s="49"/>
      <c r="N7" s="49"/>
      <c r="O7" s="49"/>
      <c r="P7" s="49"/>
      <c r="Q7" s="49"/>
      <c r="R7" s="49"/>
      <c r="S7" s="49"/>
      <c r="T7" s="49"/>
      <c r="U7" s="49"/>
    </row>
    <row r="8" spans="15:21" ht="16.5" customHeight="1">
      <c r="O8" s="893" t="s">
        <v>557</v>
      </c>
      <c r="P8" s="893"/>
      <c r="Q8" s="893"/>
      <c r="R8" s="893"/>
      <c r="S8" s="895" t="s">
        <v>856</v>
      </c>
      <c r="T8" s="895"/>
      <c r="U8" s="60"/>
    </row>
    <row r="9" spans="15:21" ht="16.5" customHeight="1">
      <c r="O9" s="894" t="s">
        <v>558</v>
      </c>
      <c r="P9" s="894"/>
      <c r="Q9" s="894"/>
      <c r="R9" s="894"/>
      <c r="S9" s="896" t="s">
        <v>546</v>
      </c>
      <c r="T9" s="896"/>
      <c r="U9" s="60"/>
    </row>
    <row r="10" ht="15" customHeight="1"/>
    <row r="11" ht="19.5" customHeight="1">
      <c r="A11" s="41" t="s">
        <v>591</v>
      </c>
    </row>
    <row r="12" ht="15" customHeight="1"/>
    <row r="13" ht="19.5" customHeight="1">
      <c r="B13" s="40" t="s">
        <v>592</v>
      </c>
    </row>
    <row r="14" ht="4.5" customHeight="1" thickBot="1"/>
    <row r="15" spans="3:20" ht="21.75" customHeight="1">
      <c r="C15" s="64"/>
      <c r="D15" s="864" t="s">
        <v>593</v>
      </c>
      <c r="E15" s="869"/>
      <c r="F15" s="869"/>
      <c r="G15" s="869"/>
      <c r="H15" s="870"/>
      <c r="I15" s="864" t="s">
        <v>594</v>
      </c>
      <c r="J15" s="869"/>
      <c r="K15" s="869"/>
      <c r="L15" s="869"/>
      <c r="M15" s="870"/>
      <c r="N15" s="864" t="s">
        <v>595</v>
      </c>
      <c r="O15" s="869"/>
      <c r="P15" s="869"/>
      <c r="Q15" s="869"/>
      <c r="R15" s="870"/>
      <c r="S15" s="864" t="s">
        <v>596</v>
      </c>
      <c r="T15" s="865"/>
    </row>
    <row r="16" spans="3:20" ht="21.75" customHeight="1" thickBot="1">
      <c r="C16" s="65" t="s">
        <v>583</v>
      </c>
      <c r="D16" s="871">
        <v>49786</v>
      </c>
      <c r="E16" s="872"/>
      <c r="F16" s="872"/>
      <c r="G16" s="872"/>
      <c r="H16" s="873"/>
      <c r="I16" s="871">
        <v>3998</v>
      </c>
      <c r="J16" s="872"/>
      <c r="K16" s="872"/>
      <c r="L16" s="872"/>
      <c r="M16" s="873"/>
      <c r="N16" s="871">
        <v>1979</v>
      </c>
      <c r="O16" s="872"/>
      <c r="P16" s="872"/>
      <c r="Q16" s="872"/>
      <c r="R16" s="873"/>
      <c r="S16" s="843">
        <f>D16+I16-N16</f>
        <v>51805</v>
      </c>
      <c r="T16" s="844"/>
    </row>
    <row r="17" ht="15" customHeight="1"/>
    <row r="18" ht="19.5" customHeight="1">
      <c r="B18" s="40" t="s">
        <v>597</v>
      </c>
    </row>
    <row r="19" ht="4.5" customHeight="1" thickBot="1"/>
    <row r="20" spans="3:20" ht="21.75" customHeight="1">
      <c r="C20" s="64" t="s">
        <v>598</v>
      </c>
      <c r="D20" s="864" t="s">
        <v>593</v>
      </c>
      <c r="E20" s="869"/>
      <c r="F20" s="869"/>
      <c r="G20" s="869"/>
      <c r="H20" s="870"/>
      <c r="I20" s="864" t="s">
        <v>594</v>
      </c>
      <c r="J20" s="869"/>
      <c r="K20" s="869"/>
      <c r="L20" s="869"/>
      <c r="M20" s="870"/>
      <c r="N20" s="864" t="s">
        <v>595</v>
      </c>
      <c r="O20" s="869"/>
      <c r="P20" s="869"/>
      <c r="Q20" s="869"/>
      <c r="R20" s="870"/>
      <c r="S20" s="864" t="s">
        <v>596</v>
      </c>
      <c r="T20" s="865"/>
    </row>
    <row r="21" spans="3:20" ht="21.75" customHeight="1">
      <c r="C21" s="66" t="s">
        <v>599</v>
      </c>
      <c r="D21" s="849">
        <v>40895</v>
      </c>
      <c r="E21" s="850"/>
      <c r="F21" s="850"/>
      <c r="G21" s="850"/>
      <c r="H21" s="851"/>
      <c r="I21" s="874"/>
      <c r="J21" s="875"/>
      <c r="K21" s="875"/>
      <c r="L21" s="875"/>
      <c r="M21" s="876"/>
      <c r="N21" s="874"/>
      <c r="O21" s="875"/>
      <c r="P21" s="875"/>
      <c r="Q21" s="875"/>
      <c r="R21" s="876"/>
      <c r="S21" s="849">
        <v>42327</v>
      </c>
      <c r="T21" s="854"/>
    </row>
    <row r="22" spans="3:20" ht="21.75" customHeight="1">
      <c r="C22" s="66" t="s">
        <v>600</v>
      </c>
      <c r="D22" s="849">
        <v>27035</v>
      </c>
      <c r="E22" s="850"/>
      <c r="F22" s="850"/>
      <c r="G22" s="850"/>
      <c r="H22" s="851"/>
      <c r="I22" s="874"/>
      <c r="J22" s="875"/>
      <c r="K22" s="875"/>
      <c r="L22" s="875"/>
      <c r="M22" s="876"/>
      <c r="N22" s="874"/>
      <c r="O22" s="875"/>
      <c r="P22" s="875"/>
      <c r="Q22" s="875"/>
      <c r="R22" s="876"/>
      <c r="S22" s="849">
        <v>28639</v>
      </c>
      <c r="T22" s="854"/>
    </row>
    <row r="23" spans="3:20" ht="21.75" customHeight="1">
      <c r="C23" s="67" t="s">
        <v>601</v>
      </c>
      <c r="D23" s="849">
        <v>665</v>
      </c>
      <c r="E23" s="850"/>
      <c r="F23" s="850"/>
      <c r="G23" s="850"/>
      <c r="H23" s="851"/>
      <c r="I23" s="874"/>
      <c r="J23" s="875"/>
      <c r="K23" s="875"/>
      <c r="L23" s="875"/>
      <c r="M23" s="876"/>
      <c r="N23" s="874"/>
      <c r="O23" s="875"/>
      <c r="P23" s="875"/>
      <c r="Q23" s="875"/>
      <c r="R23" s="876"/>
      <c r="S23" s="849">
        <v>688</v>
      </c>
      <c r="T23" s="854"/>
    </row>
    <row r="24" spans="3:20" ht="21.75" customHeight="1">
      <c r="C24" s="67" t="s">
        <v>602</v>
      </c>
      <c r="D24" s="849">
        <v>94</v>
      </c>
      <c r="E24" s="850"/>
      <c r="F24" s="850"/>
      <c r="G24" s="850"/>
      <c r="H24" s="851"/>
      <c r="I24" s="874"/>
      <c r="J24" s="875"/>
      <c r="K24" s="875"/>
      <c r="L24" s="875"/>
      <c r="M24" s="876"/>
      <c r="N24" s="874"/>
      <c r="O24" s="875"/>
      <c r="P24" s="875"/>
      <c r="Q24" s="875"/>
      <c r="R24" s="876"/>
      <c r="S24" s="849">
        <v>87</v>
      </c>
      <c r="T24" s="854"/>
    </row>
    <row r="25" spans="3:20" ht="21.75" customHeight="1" thickBot="1">
      <c r="C25" s="65" t="s">
        <v>583</v>
      </c>
      <c r="D25" s="843">
        <f>SUM(D21:H22)</f>
        <v>67930</v>
      </c>
      <c r="E25" s="852"/>
      <c r="F25" s="852"/>
      <c r="G25" s="852"/>
      <c r="H25" s="853"/>
      <c r="I25" s="877" t="s">
        <v>603</v>
      </c>
      <c r="J25" s="878"/>
      <c r="K25" s="852">
        <f>S30</f>
        <v>6259</v>
      </c>
      <c r="L25" s="852"/>
      <c r="M25" s="853"/>
      <c r="N25" s="877" t="s">
        <v>604</v>
      </c>
      <c r="O25" s="878"/>
      <c r="P25" s="852">
        <f>S32</f>
        <v>3223</v>
      </c>
      <c r="Q25" s="852"/>
      <c r="R25" s="853"/>
      <c r="S25" s="843">
        <f>SUM(S21:T22)</f>
        <v>70966</v>
      </c>
      <c r="T25" s="844"/>
    </row>
    <row r="26" ht="15" customHeight="1"/>
    <row r="27" ht="19.5" customHeight="1">
      <c r="B27" s="40" t="s">
        <v>605</v>
      </c>
    </row>
    <row r="28" ht="4.5" customHeight="1" thickBot="1"/>
    <row r="29" spans="3:20" ht="24.75" customHeight="1">
      <c r="C29" s="845" t="s">
        <v>338</v>
      </c>
      <c r="D29" s="864" t="s">
        <v>606</v>
      </c>
      <c r="E29" s="869"/>
      <c r="F29" s="870"/>
      <c r="G29" s="864" t="s">
        <v>607</v>
      </c>
      <c r="H29" s="869"/>
      <c r="I29" s="870"/>
      <c r="J29" s="879" t="s">
        <v>608</v>
      </c>
      <c r="K29" s="880"/>
      <c r="L29" s="881"/>
      <c r="M29" s="882"/>
      <c r="N29" s="883"/>
      <c r="O29" s="884"/>
      <c r="P29" s="864" t="s">
        <v>609</v>
      </c>
      <c r="Q29" s="869"/>
      <c r="R29" s="870"/>
      <c r="S29" s="71" t="s">
        <v>583</v>
      </c>
      <c r="T29" s="72"/>
    </row>
    <row r="30" spans="3:20" ht="21.75" customHeight="1">
      <c r="C30" s="846"/>
      <c r="D30" s="849">
        <v>1109</v>
      </c>
      <c r="E30" s="850"/>
      <c r="F30" s="851"/>
      <c r="G30" s="849">
        <v>2</v>
      </c>
      <c r="H30" s="850"/>
      <c r="I30" s="851"/>
      <c r="J30" s="849">
        <v>5141</v>
      </c>
      <c r="K30" s="850"/>
      <c r="L30" s="851"/>
      <c r="M30" s="849">
        <v>0</v>
      </c>
      <c r="N30" s="850"/>
      <c r="O30" s="851"/>
      <c r="P30" s="849">
        <v>7</v>
      </c>
      <c r="Q30" s="850"/>
      <c r="R30" s="851"/>
      <c r="S30" s="73">
        <f>SUM(D30:R30)</f>
        <v>6259</v>
      </c>
      <c r="T30" s="42"/>
    </row>
    <row r="31" spans="3:20" ht="24.75" customHeight="1">
      <c r="C31" s="847" t="s">
        <v>339</v>
      </c>
      <c r="D31" s="858" t="s">
        <v>610</v>
      </c>
      <c r="E31" s="859"/>
      <c r="F31" s="866"/>
      <c r="G31" s="858" t="s">
        <v>611</v>
      </c>
      <c r="H31" s="859"/>
      <c r="I31" s="866"/>
      <c r="J31" s="858" t="s">
        <v>612</v>
      </c>
      <c r="K31" s="859"/>
      <c r="L31" s="866"/>
      <c r="M31" s="858"/>
      <c r="N31" s="859"/>
      <c r="O31" s="866"/>
      <c r="P31" s="858" t="s">
        <v>609</v>
      </c>
      <c r="Q31" s="859"/>
      <c r="R31" s="866"/>
      <c r="S31" s="74" t="s">
        <v>583</v>
      </c>
      <c r="T31" s="72"/>
    </row>
    <row r="32" spans="3:20" ht="21.75" customHeight="1" thickBot="1">
      <c r="C32" s="848"/>
      <c r="D32" s="855">
        <v>945</v>
      </c>
      <c r="E32" s="856"/>
      <c r="F32" s="857"/>
      <c r="G32" s="855">
        <v>11</v>
      </c>
      <c r="H32" s="856"/>
      <c r="I32" s="857"/>
      <c r="J32" s="855">
        <v>2255</v>
      </c>
      <c r="K32" s="856"/>
      <c r="L32" s="857"/>
      <c r="M32" s="855">
        <v>0</v>
      </c>
      <c r="N32" s="856"/>
      <c r="O32" s="857"/>
      <c r="P32" s="855">
        <v>12</v>
      </c>
      <c r="Q32" s="856"/>
      <c r="R32" s="857"/>
      <c r="S32" s="75">
        <f>SUM(D32:R32)</f>
        <v>3223</v>
      </c>
      <c r="T32" s="76"/>
    </row>
    <row r="33" ht="15" customHeight="1"/>
    <row r="34" ht="21.75" customHeight="1">
      <c r="B34" s="40" t="s">
        <v>613</v>
      </c>
    </row>
    <row r="35" ht="4.5" customHeight="1" thickBot="1"/>
    <row r="36" spans="3:20" s="52" customFormat="1" ht="33" customHeight="1">
      <c r="C36" s="77" t="s">
        <v>614</v>
      </c>
      <c r="D36" s="78" t="s">
        <v>615</v>
      </c>
      <c r="E36" s="79"/>
      <c r="F36" s="79"/>
      <c r="G36" s="79"/>
      <c r="H36" s="80"/>
      <c r="I36" s="68"/>
      <c r="J36" s="69"/>
      <c r="K36" s="69"/>
      <c r="L36" s="69"/>
      <c r="M36" s="70"/>
      <c r="N36" s="78" t="s">
        <v>1030</v>
      </c>
      <c r="O36" s="79"/>
      <c r="P36" s="79"/>
      <c r="Q36" s="79"/>
      <c r="R36" s="81"/>
      <c r="S36" s="82" t="s">
        <v>616</v>
      </c>
      <c r="T36" s="53"/>
    </row>
    <row r="37" spans="3:20" ht="21.75" customHeight="1">
      <c r="C37" s="83" t="s">
        <v>617</v>
      </c>
      <c r="D37" s="84" t="s">
        <v>846</v>
      </c>
      <c r="E37" s="85"/>
      <c r="F37" s="85"/>
      <c r="G37" s="85"/>
      <c r="H37" s="86"/>
      <c r="I37" s="849">
        <v>1484</v>
      </c>
      <c r="J37" s="850"/>
      <c r="K37" s="850"/>
      <c r="L37" s="850"/>
      <c r="M37" s="851"/>
      <c r="N37" s="858"/>
      <c r="O37" s="859"/>
      <c r="P37" s="859"/>
      <c r="Q37" s="859"/>
      <c r="R37" s="860"/>
      <c r="S37" s="885"/>
      <c r="T37" s="886"/>
    </row>
    <row r="38" spans="3:20" ht="21.75" customHeight="1">
      <c r="C38" s="83" t="s">
        <v>847</v>
      </c>
      <c r="D38" s="84" t="s">
        <v>848</v>
      </c>
      <c r="E38" s="85"/>
      <c r="F38" s="85"/>
      <c r="G38" s="85"/>
      <c r="H38" s="86"/>
      <c r="I38" s="849">
        <v>23787</v>
      </c>
      <c r="J38" s="850"/>
      <c r="K38" s="850"/>
      <c r="L38" s="850"/>
      <c r="M38" s="851"/>
      <c r="N38" s="858"/>
      <c r="O38" s="859"/>
      <c r="P38" s="859"/>
      <c r="Q38" s="859"/>
      <c r="R38" s="860"/>
      <c r="S38" s="887"/>
      <c r="T38" s="888"/>
    </row>
    <row r="39" spans="3:20" ht="21.75" customHeight="1">
      <c r="C39" s="83" t="s">
        <v>849</v>
      </c>
      <c r="D39" s="84" t="s">
        <v>850</v>
      </c>
      <c r="E39" s="85"/>
      <c r="F39" s="85"/>
      <c r="G39" s="85"/>
      <c r="H39" s="86"/>
      <c r="I39" s="849">
        <v>20505</v>
      </c>
      <c r="J39" s="850"/>
      <c r="K39" s="850"/>
      <c r="L39" s="850"/>
      <c r="M39" s="851"/>
      <c r="N39" s="858"/>
      <c r="O39" s="859"/>
      <c r="P39" s="859"/>
      <c r="Q39" s="859"/>
      <c r="R39" s="860"/>
      <c r="S39" s="868">
        <v>2934</v>
      </c>
      <c r="T39" s="854"/>
    </row>
    <row r="40" spans="3:20" ht="21.75" customHeight="1">
      <c r="C40" s="83" t="s">
        <v>851</v>
      </c>
      <c r="D40" s="84" t="s">
        <v>852</v>
      </c>
      <c r="E40" s="85"/>
      <c r="F40" s="85"/>
      <c r="G40" s="85"/>
      <c r="H40" s="86"/>
      <c r="I40" s="849">
        <v>14632</v>
      </c>
      <c r="J40" s="850"/>
      <c r="K40" s="850"/>
      <c r="L40" s="850"/>
      <c r="M40" s="851"/>
      <c r="N40" s="858"/>
      <c r="O40" s="859"/>
      <c r="P40" s="859"/>
      <c r="Q40" s="859"/>
      <c r="R40" s="860"/>
      <c r="S40" s="885"/>
      <c r="T40" s="886"/>
    </row>
    <row r="41" spans="3:20" ht="21.75" customHeight="1">
      <c r="C41" s="83" t="s">
        <v>853</v>
      </c>
      <c r="D41" s="84" t="s">
        <v>854</v>
      </c>
      <c r="E41" s="85"/>
      <c r="F41" s="85"/>
      <c r="G41" s="85"/>
      <c r="H41" s="86"/>
      <c r="I41" s="849">
        <v>10558</v>
      </c>
      <c r="J41" s="850"/>
      <c r="K41" s="850"/>
      <c r="L41" s="850"/>
      <c r="M41" s="851"/>
      <c r="N41" s="858"/>
      <c r="O41" s="859"/>
      <c r="P41" s="859"/>
      <c r="Q41" s="859"/>
      <c r="R41" s="860"/>
      <c r="S41" s="889"/>
      <c r="T41" s="890"/>
    </row>
    <row r="42" spans="3:20" ht="21.75" customHeight="1">
      <c r="C42" s="83"/>
      <c r="D42" s="858"/>
      <c r="E42" s="859"/>
      <c r="F42" s="859"/>
      <c r="G42" s="859"/>
      <c r="H42" s="866"/>
      <c r="I42" s="849"/>
      <c r="J42" s="850"/>
      <c r="K42" s="850"/>
      <c r="L42" s="850"/>
      <c r="M42" s="851"/>
      <c r="N42" s="858"/>
      <c r="O42" s="859"/>
      <c r="P42" s="859"/>
      <c r="Q42" s="859"/>
      <c r="R42" s="860"/>
      <c r="S42" s="889"/>
      <c r="T42" s="890"/>
    </row>
    <row r="43" spans="3:20" ht="21.75" customHeight="1" thickBot="1">
      <c r="C43" s="87" t="s">
        <v>583</v>
      </c>
      <c r="D43" s="861"/>
      <c r="E43" s="862"/>
      <c r="F43" s="862"/>
      <c r="G43" s="862"/>
      <c r="H43" s="867"/>
      <c r="I43" s="843">
        <f>SUM(I37:M41)</f>
        <v>70966</v>
      </c>
      <c r="J43" s="852"/>
      <c r="K43" s="852"/>
      <c r="L43" s="852"/>
      <c r="M43" s="853"/>
      <c r="N43" s="861"/>
      <c r="O43" s="862"/>
      <c r="P43" s="862"/>
      <c r="Q43" s="862"/>
      <c r="R43" s="863"/>
      <c r="S43" s="891"/>
      <c r="T43" s="892"/>
    </row>
    <row r="45" s="60" customFormat="1" ht="21.75" customHeight="1"/>
    <row r="46" s="60" customFormat="1" ht="4.5" customHeight="1"/>
    <row r="47" s="60" customFormat="1" ht="33" customHeight="1"/>
    <row r="48" s="60" customFormat="1" ht="21.75" customHeight="1"/>
    <row r="49" s="60" customFormat="1" ht="21.75" customHeight="1"/>
    <row r="50" s="60" customFormat="1" ht="21.75" customHeight="1"/>
    <row r="51" s="60" customFormat="1" ht="21.75" customHeight="1"/>
    <row r="52" s="60" customFormat="1" ht="21.75" customHeight="1"/>
    <row r="53" s="60" customFormat="1" ht="21.75" customHeight="1"/>
    <row r="54" s="60" customFormat="1" ht="21.75" customHeight="1"/>
    <row r="55" s="60" customFormat="1" ht="24" customHeight="1"/>
    <row r="59" ht="24" customHeight="1">
      <c r="J59" s="43"/>
    </row>
    <row r="61" spans="13:16" ht="24" customHeight="1">
      <c r="M61" s="43"/>
      <c r="N61" s="43"/>
      <c r="O61" s="43"/>
      <c r="P61" s="43"/>
    </row>
    <row r="62" spans="13:16" ht="24" customHeight="1">
      <c r="M62" s="43"/>
      <c r="N62" s="43"/>
      <c r="O62" s="43"/>
      <c r="P62" s="43"/>
    </row>
    <row r="63" spans="13:16" ht="24" customHeight="1">
      <c r="M63" s="43"/>
      <c r="N63" s="43"/>
      <c r="O63" s="43"/>
      <c r="P63" s="43"/>
    </row>
    <row r="64" spans="13:16" ht="24" customHeight="1">
      <c r="M64" s="43"/>
      <c r="N64" s="43"/>
      <c r="O64" s="43"/>
      <c r="P64" s="43"/>
    </row>
  </sheetData>
  <mergeCells count="79">
    <mergeCell ref="S37:T38"/>
    <mergeCell ref="S40:T43"/>
    <mergeCell ref="O8:R8"/>
    <mergeCell ref="O9:R9"/>
    <mergeCell ref="S8:T8"/>
    <mergeCell ref="S9:T9"/>
    <mergeCell ref="N25:O25"/>
    <mergeCell ref="N21:R21"/>
    <mergeCell ref="N22:R22"/>
    <mergeCell ref="N23:R23"/>
    <mergeCell ref="D31:F31"/>
    <mergeCell ref="P29:R29"/>
    <mergeCell ref="P31:R31"/>
    <mergeCell ref="M31:O31"/>
    <mergeCell ref="J31:L31"/>
    <mergeCell ref="D29:F29"/>
    <mergeCell ref="G29:I29"/>
    <mergeCell ref="J29:L29"/>
    <mergeCell ref="M29:O29"/>
    <mergeCell ref="S20:T20"/>
    <mergeCell ref="N20:R20"/>
    <mergeCell ref="I20:M20"/>
    <mergeCell ref="I25:J25"/>
    <mergeCell ref="I21:M21"/>
    <mergeCell ref="I22:M22"/>
    <mergeCell ref="I23:M23"/>
    <mergeCell ref="I24:M24"/>
    <mergeCell ref="S22:T22"/>
    <mergeCell ref="S23:T23"/>
    <mergeCell ref="N39:R39"/>
    <mergeCell ref="D20:H20"/>
    <mergeCell ref="D15:H15"/>
    <mergeCell ref="I15:M15"/>
    <mergeCell ref="N15:R15"/>
    <mergeCell ref="D16:H16"/>
    <mergeCell ref="I16:M16"/>
    <mergeCell ref="N16:R16"/>
    <mergeCell ref="N24:R24"/>
    <mergeCell ref="G31:I31"/>
    <mergeCell ref="N43:R43"/>
    <mergeCell ref="S15:T15"/>
    <mergeCell ref="D42:H42"/>
    <mergeCell ref="D43:H43"/>
    <mergeCell ref="S39:T39"/>
    <mergeCell ref="P25:R25"/>
    <mergeCell ref="K25:M25"/>
    <mergeCell ref="I43:M43"/>
    <mergeCell ref="N37:R37"/>
    <mergeCell ref="N38:R38"/>
    <mergeCell ref="I40:M40"/>
    <mergeCell ref="I41:M41"/>
    <mergeCell ref="I42:M42"/>
    <mergeCell ref="N40:R40"/>
    <mergeCell ref="N41:R41"/>
    <mergeCell ref="N42:R42"/>
    <mergeCell ref="D32:F32"/>
    <mergeCell ref="I37:M37"/>
    <mergeCell ref="I38:M38"/>
    <mergeCell ref="I39:M39"/>
    <mergeCell ref="P32:R32"/>
    <mergeCell ref="M32:O32"/>
    <mergeCell ref="J32:L32"/>
    <mergeCell ref="G32:I32"/>
    <mergeCell ref="S24:T24"/>
    <mergeCell ref="D30:F30"/>
    <mergeCell ref="G30:I30"/>
    <mergeCell ref="J30:L30"/>
    <mergeCell ref="M30:O30"/>
    <mergeCell ref="P30:R30"/>
    <mergeCell ref="S16:T16"/>
    <mergeCell ref="C29:C30"/>
    <mergeCell ref="C31:C32"/>
    <mergeCell ref="S25:T25"/>
    <mergeCell ref="D21:H21"/>
    <mergeCell ref="D22:H22"/>
    <mergeCell ref="D23:H23"/>
    <mergeCell ref="D24:H24"/>
    <mergeCell ref="D25:H25"/>
    <mergeCell ref="S21:T21"/>
  </mergeCells>
  <printOptions horizontalCentered="1"/>
  <pageMargins left="0.5905511811023623" right="0.5905511811023623" top="0.3937007874015748" bottom="0.3937007874015748" header="0.5118110236220472" footer="0.42"/>
  <pageSetup firstPageNumber="24" useFirstPageNumber="1" horizontalDpi="300" verticalDpi="3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dimension ref="A1:P43"/>
  <sheetViews>
    <sheetView workbookViewId="0" topLeftCell="A1">
      <selection activeCell="A1" sqref="A1"/>
    </sheetView>
  </sheetViews>
  <sheetFormatPr defaultColWidth="9.00390625" defaultRowHeight="13.5"/>
  <cols>
    <col min="1" max="4" width="2.25390625" style="54" customWidth="1"/>
    <col min="5" max="5" width="6.125" style="54" customWidth="1"/>
    <col min="6" max="6" width="11.625" style="54" customWidth="1"/>
    <col min="7" max="14" width="5.875" style="54" customWidth="1"/>
    <col min="15" max="15" width="11.125" style="54" customWidth="1"/>
    <col min="16" max="16" width="3.25390625" style="54" customWidth="1"/>
    <col min="17" max="16384" width="8.00390625" style="54" customWidth="1"/>
  </cols>
  <sheetData>
    <row r="1" s="41" customFormat="1" ht="17.25">
      <c r="A1" s="40" t="s">
        <v>857</v>
      </c>
    </row>
    <row r="2" s="41" customFormat="1" ht="15" customHeight="1">
      <c r="A2" s="40"/>
    </row>
    <row r="3" spans="1:16" s="41" customFormat="1" ht="24" customHeight="1">
      <c r="A3" s="46" t="s">
        <v>590</v>
      </c>
      <c r="B3" s="47"/>
      <c r="C3" s="47"/>
      <c r="D3" s="47"/>
      <c r="E3" s="47"/>
      <c r="F3" s="47"/>
      <c r="G3" s="47"/>
      <c r="H3" s="47"/>
      <c r="I3" s="48"/>
      <c r="J3" s="48"/>
      <c r="K3" s="48"/>
      <c r="L3" s="48"/>
      <c r="M3" s="48"/>
      <c r="N3" s="48"/>
      <c r="O3" s="48"/>
      <c r="P3" s="48"/>
    </row>
    <row r="4" spans="1:16" s="41" customFormat="1" ht="24" customHeight="1">
      <c r="A4" s="48" t="s">
        <v>1139</v>
      </c>
      <c r="B4" s="48"/>
      <c r="C4" s="48"/>
      <c r="D4" s="48"/>
      <c r="E4" s="48"/>
      <c r="F4" s="48"/>
      <c r="G4" s="48"/>
      <c r="H4" s="48"/>
      <c r="I4" s="48"/>
      <c r="J4" s="48"/>
      <c r="K4" s="48"/>
      <c r="L4" s="48"/>
      <c r="M4" s="48"/>
      <c r="N4" s="48"/>
      <c r="O4" s="48"/>
      <c r="P4" s="48"/>
    </row>
    <row r="5" spans="1:8" s="50" customFormat="1" ht="13.5">
      <c r="A5" s="49"/>
      <c r="B5" s="49"/>
      <c r="C5" s="49"/>
      <c r="D5" s="49"/>
      <c r="E5" s="49"/>
      <c r="F5" s="49"/>
      <c r="G5" s="49"/>
      <c r="H5" s="49"/>
    </row>
    <row r="6" spans="12:16" s="41" customFormat="1" ht="17.25">
      <c r="L6" s="893" t="s">
        <v>557</v>
      </c>
      <c r="M6" s="893"/>
      <c r="N6" s="63" t="s">
        <v>856</v>
      </c>
      <c r="O6" s="88"/>
      <c r="P6" s="60"/>
    </row>
    <row r="7" spans="12:16" s="41" customFormat="1" ht="17.25">
      <c r="L7" s="894" t="s">
        <v>559</v>
      </c>
      <c r="M7" s="894"/>
      <c r="N7" s="63" t="s">
        <v>855</v>
      </c>
      <c r="O7" s="89"/>
      <c r="P7" s="60"/>
    </row>
    <row r="8" ht="15" customHeight="1"/>
    <row r="9" ht="17.25">
      <c r="A9" s="41" t="s">
        <v>858</v>
      </c>
    </row>
    <row r="10" ht="15" customHeight="1"/>
    <row r="11" ht="14.25">
      <c r="B11" s="40" t="s">
        <v>859</v>
      </c>
    </row>
    <row r="12" ht="6" customHeight="1" thickBot="1"/>
    <row r="13" spans="4:15" ht="15" customHeight="1">
      <c r="D13" s="90"/>
      <c r="E13" s="91"/>
      <c r="F13" s="91"/>
      <c r="G13" s="899" t="s">
        <v>580</v>
      </c>
      <c r="H13" s="901"/>
      <c r="I13" s="899" t="s">
        <v>581</v>
      </c>
      <c r="J13" s="901"/>
      <c r="K13" s="899" t="s">
        <v>582</v>
      </c>
      <c r="L13" s="901"/>
      <c r="M13" s="899" t="s">
        <v>609</v>
      </c>
      <c r="N13" s="901"/>
      <c r="O13" s="214" t="s">
        <v>583</v>
      </c>
    </row>
    <row r="14" spans="4:15" ht="30" customHeight="1" thickBot="1">
      <c r="D14" s="92" t="s">
        <v>860</v>
      </c>
      <c r="E14" s="93"/>
      <c r="F14" s="93"/>
      <c r="G14" s="906">
        <v>249</v>
      </c>
      <c r="H14" s="907"/>
      <c r="I14" s="906">
        <v>0</v>
      </c>
      <c r="J14" s="907"/>
      <c r="K14" s="906">
        <v>2</v>
      </c>
      <c r="L14" s="907"/>
      <c r="M14" s="906">
        <v>820</v>
      </c>
      <c r="N14" s="907"/>
      <c r="O14" s="94">
        <f>SUM(G14:N14)</f>
        <v>1071</v>
      </c>
    </row>
    <row r="15" spans="4:15" ht="15" customHeight="1" thickTop="1">
      <c r="D15" s="95" t="s">
        <v>861</v>
      </c>
      <c r="E15" s="56"/>
      <c r="F15" s="56"/>
      <c r="G15" s="902">
        <v>227</v>
      </c>
      <c r="H15" s="903"/>
      <c r="I15" s="902">
        <v>0</v>
      </c>
      <c r="J15" s="903"/>
      <c r="K15" s="902">
        <v>0</v>
      </c>
      <c r="L15" s="903"/>
      <c r="M15" s="902">
        <v>650</v>
      </c>
      <c r="N15" s="903"/>
      <c r="O15" s="908">
        <f>SUM(G15:N16)</f>
        <v>877</v>
      </c>
    </row>
    <row r="16" spans="4:15" ht="15" customHeight="1">
      <c r="D16" s="96" t="s">
        <v>862</v>
      </c>
      <c r="E16" s="97"/>
      <c r="F16" s="98"/>
      <c r="G16" s="904"/>
      <c r="H16" s="905"/>
      <c r="I16" s="904"/>
      <c r="J16" s="905"/>
      <c r="K16" s="904"/>
      <c r="L16" s="905"/>
      <c r="M16" s="904"/>
      <c r="N16" s="905"/>
      <c r="O16" s="909"/>
    </row>
    <row r="17" spans="4:15" ht="30" customHeight="1" thickBot="1">
      <c r="D17" s="92" t="s">
        <v>863</v>
      </c>
      <c r="E17" s="99"/>
      <c r="F17" s="93"/>
      <c r="G17" s="906">
        <v>195</v>
      </c>
      <c r="H17" s="907"/>
      <c r="I17" s="906">
        <v>0</v>
      </c>
      <c r="J17" s="907"/>
      <c r="K17" s="906">
        <v>0</v>
      </c>
      <c r="L17" s="907"/>
      <c r="M17" s="906">
        <v>523</v>
      </c>
      <c r="N17" s="907"/>
      <c r="O17" s="94">
        <f>SUM(G17:N17)</f>
        <v>718</v>
      </c>
    </row>
    <row r="18" spans="4:15" ht="15" customHeight="1" thickTop="1">
      <c r="D18" s="100" t="s">
        <v>864</v>
      </c>
      <c r="E18" s="56"/>
      <c r="F18" s="56"/>
      <c r="G18" s="902">
        <v>19</v>
      </c>
      <c r="H18" s="903"/>
      <c r="I18" s="902">
        <v>0</v>
      </c>
      <c r="J18" s="903"/>
      <c r="K18" s="902">
        <v>2</v>
      </c>
      <c r="L18" s="903"/>
      <c r="M18" s="902">
        <v>187</v>
      </c>
      <c r="N18" s="903"/>
      <c r="O18" s="908">
        <f>SUM(G18:N19)</f>
        <v>208</v>
      </c>
    </row>
    <row r="19" spans="4:15" ht="15" customHeight="1">
      <c r="D19" s="101" t="s">
        <v>862</v>
      </c>
      <c r="E19" s="97"/>
      <c r="F19" s="98"/>
      <c r="G19" s="904"/>
      <c r="H19" s="905"/>
      <c r="I19" s="904"/>
      <c r="J19" s="905"/>
      <c r="K19" s="904"/>
      <c r="L19" s="905"/>
      <c r="M19" s="904"/>
      <c r="N19" s="905"/>
      <c r="O19" s="909"/>
    </row>
    <row r="20" spans="4:15" ht="30" customHeight="1" thickBot="1">
      <c r="D20" s="102" t="s">
        <v>863</v>
      </c>
      <c r="E20" s="103"/>
      <c r="F20" s="104"/>
      <c r="G20" s="855">
        <v>17</v>
      </c>
      <c r="H20" s="857"/>
      <c r="I20" s="855">
        <v>0</v>
      </c>
      <c r="J20" s="857"/>
      <c r="K20" s="855">
        <v>2</v>
      </c>
      <c r="L20" s="857"/>
      <c r="M20" s="855">
        <v>150</v>
      </c>
      <c r="N20" s="857"/>
      <c r="O20" s="105">
        <f>SUM(G20:N20)</f>
        <v>169</v>
      </c>
    </row>
    <row r="21" ht="15" customHeight="1"/>
    <row r="22" ht="14.25">
      <c r="B22" s="40" t="s">
        <v>865</v>
      </c>
    </row>
    <row r="23" spans="3:4" ht="4.5" customHeight="1" thickBot="1">
      <c r="C23" s="50"/>
      <c r="D23" s="50"/>
    </row>
    <row r="24" spans="4:9" ht="15" customHeight="1">
      <c r="D24" s="90"/>
      <c r="E24" s="91"/>
      <c r="F24" s="91"/>
      <c r="G24" s="899" t="s">
        <v>866</v>
      </c>
      <c r="H24" s="900"/>
      <c r="I24" s="100"/>
    </row>
    <row r="25" spans="4:9" ht="29.25" customHeight="1" thickBot="1">
      <c r="D25" s="92" t="s">
        <v>867</v>
      </c>
      <c r="E25" s="93"/>
      <c r="F25" s="93"/>
      <c r="G25" s="906">
        <v>0</v>
      </c>
      <c r="H25" s="910"/>
      <c r="I25" s="100"/>
    </row>
    <row r="26" spans="4:9" ht="15" customHeight="1" thickTop="1">
      <c r="D26" s="95" t="s">
        <v>868</v>
      </c>
      <c r="E26" s="56"/>
      <c r="F26" s="56"/>
      <c r="G26" s="902">
        <v>0</v>
      </c>
      <c r="H26" s="912"/>
      <c r="I26" s="100"/>
    </row>
    <row r="27" spans="4:9" ht="15" customHeight="1">
      <c r="D27" s="96" t="s">
        <v>862</v>
      </c>
      <c r="E27" s="97"/>
      <c r="F27" s="98"/>
      <c r="G27" s="904"/>
      <c r="H27" s="913"/>
      <c r="I27" s="100"/>
    </row>
    <row r="28" spans="4:9" ht="30.75" customHeight="1" thickBot="1">
      <c r="D28" s="92" t="s">
        <v>863</v>
      </c>
      <c r="E28" s="99"/>
      <c r="F28" s="93"/>
      <c r="G28" s="906">
        <v>0</v>
      </c>
      <c r="H28" s="910"/>
      <c r="I28" s="100"/>
    </row>
    <row r="29" spans="4:9" ht="15" customHeight="1" thickTop="1">
      <c r="D29" s="100" t="s">
        <v>869</v>
      </c>
      <c r="E29" s="56"/>
      <c r="F29" s="56"/>
      <c r="G29" s="902">
        <v>0</v>
      </c>
      <c r="H29" s="912"/>
      <c r="I29" s="100"/>
    </row>
    <row r="30" spans="4:9" ht="15" customHeight="1">
      <c r="D30" s="96" t="s">
        <v>862</v>
      </c>
      <c r="E30" s="97"/>
      <c r="F30" s="98"/>
      <c r="G30" s="904"/>
      <c r="H30" s="913"/>
      <c r="I30" s="100"/>
    </row>
    <row r="31" spans="4:9" ht="30" customHeight="1" thickBot="1">
      <c r="D31" s="102" t="s">
        <v>863</v>
      </c>
      <c r="E31" s="103"/>
      <c r="F31" s="104"/>
      <c r="G31" s="855">
        <v>0</v>
      </c>
      <c r="H31" s="911"/>
      <c r="I31" s="100"/>
    </row>
    <row r="32" spans="3:4" ht="15" customHeight="1">
      <c r="C32" s="50"/>
      <c r="D32" s="50"/>
    </row>
    <row r="33" ht="14.25">
      <c r="B33" s="40" t="s">
        <v>870</v>
      </c>
    </row>
    <row r="34" ht="4.5" customHeight="1">
      <c r="B34" s="40"/>
    </row>
    <row r="35" ht="4.5" customHeight="1" thickBot="1"/>
    <row r="36" spans="4:14" ht="15" customHeight="1">
      <c r="D36" s="90"/>
      <c r="E36" s="91"/>
      <c r="F36" s="91"/>
      <c r="G36" s="897" t="s">
        <v>871</v>
      </c>
      <c r="H36" s="898"/>
      <c r="I36" s="106"/>
      <c r="J36" s="107"/>
      <c r="K36" s="107"/>
      <c r="L36" s="897" t="s">
        <v>866</v>
      </c>
      <c r="M36" s="898"/>
      <c r="N36" s="109"/>
    </row>
    <row r="37" spans="4:14" ht="30" customHeight="1" thickBot="1">
      <c r="D37" s="92" t="s">
        <v>867</v>
      </c>
      <c r="E37" s="93"/>
      <c r="F37" s="93"/>
      <c r="G37" s="906">
        <v>405</v>
      </c>
      <c r="H37" s="910"/>
      <c r="I37" s="92" t="s">
        <v>867</v>
      </c>
      <c r="J37" s="99"/>
      <c r="K37" s="99"/>
      <c r="L37" s="906">
        <v>405</v>
      </c>
      <c r="M37" s="910"/>
      <c r="N37" s="109"/>
    </row>
    <row r="38" spans="4:14" ht="15" customHeight="1" thickTop="1">
      <c r="D38" s="95" t="s">
        <v>861</v>
      </c>
      <c r="E38" s="56"/>
      <c r="F38" s="56"/>
      <c r="G38" s="902">
        <v>261</v>
      </c>
      <c r="H38" s="912"/>
      <c r="I38" s="95" t="s">
        <v>868</v>
      </c>
      <c r="J38" s="56"/>
      <c r="K38" s="109"/>
      <c r="L38" s="902">
        <v>110</v>
      </c>
      <c r="M38" s="912"/>
      <c r="N38" s="109"/>
    </row>
    <row r="39" spans="4:14" ht="15" customHeight="1">
      <c r="D39" s="96" t="s">
        <v>862</v>
      </c>
      <c r="E39" s="97"/>
      <c r="F39" s="98"/>
      <c r="G39" s="904"/>
      <c r="H39" s="913"/>
      <c r="I39" s="96" t="s">
        <v>862</v>
      </c>
      <c r="J39" s="97"/>
      <c r="K39" s="97"/>
      <c r="L39" s="904"/>
      <c r="M39" s="913"/>
      <c r="N39" s="109"/>
    </row>
    <row r="40" spans="4:14" ht="30" customHeight="1" thickBot="1">
      <c r="D40" s="110" t="s">
        <v>872</v>
      </c>
      <c r="E40" s="99"/>
      <c r="F40" s="93"/>
      <c r="G40" s="906">
        <v>232</v>
      </c>
      <c r="H40" s="910"/>
      <c r="I40" s="110" t="s">
        <v>863</v>
      </c>
      <c r="J40" s="99"/>
      <c r="K40" s="99"/>
      <c r="L40" s="906">
        <v>97</v>
      </c>
      <c r="M40" s="910"/>
      <c r="N40" s="109"/>
    </row>
    <row r="41" spans="4:14" ht="15" customHeight="1" thickTop="1">
      <c r="D41" s="95" t="s">
        <v>864</v>
      </c>
      <c r="E41" s="56"/>
      <c r="F41" s="56"/>
      <c r="G41" s="902">
        <v>118</v>
      </c>
      <c r="H41" s="912"/>
      <c r="I41" s="95" t="s">
        <v>873</v>
      </c>
      <c r="J41" s="56"/>
      <c r="K41" s="109"/>
      <c r="L41" s="902">
        <v>64</v>
      </c>
      <c r="M41" s="912"/>
      <c r="N41" s="109"/>
    </row>
    <row r="42" spans="4:14" ht="15" customHeight="1">
      <c r="D42" s="96" t="s">
        <v>862</v>
      </c>
      <c r="E42" s="97"/>
      <c r="F42" s="98"/>
      <c r="G42" s="904"/>
      <c r="H42" s="913"/>
      <c r="I42" s="96" t="s">
        <v>862</v>
      </c>
      <c r="J42" s="97"/>
      <c r="K42" s="97"/>
      <c r="L42" s="904"/>
      <c r="M42" s="913"/>
      <c r="N42" s="56"/>
    </row>
    <row r="43" spans="4:14" ht="30" customHeight="1" thickBot="1">
      <c r="D43" s="111" t="s">
        <v>863</v>
      </c>
      <c r="E43" s="103"/>
      <c r="F43" s="104"/>
      <c r="G43" s="855">
        <v>102</v>
      </c>
      <c r="H43" s="911"/>
      <c r="I43" s="111" t="s">
        <v>863</v>
      </c>
      <c r="J43" s="103"/>
      <c r="K43" s="103"/>
      <c r="L43" s="855">
        <v>58</v>
      </c>
      <c r="M43" s="911"/>
      <c r="N43" s="56"/>
    </row>
  </sheetData>
  <mergeCells count="46">
    <mergeCell ref="L6:M6"/>
    <mergeCell ref="L7:M7"/>
    <mergeCell ref="L43:M43"/>
    <mergeCell ref="L38:M39"/>
    <mergeCell ref="L41:M42"/>
    <mergeCell ref="L37:M37"/>
    <mergeCell ref="L40:M40"/>
    <mergeCell ref="M14:N14"/>
    <mergeCell ref="K20:L20"/>
    <mergeCell ref="K15:L16"/>
    <mergeCell ref="G43:H43"/>
    <mergeCell ref="G38:H39"/>
    <mergeCell ref="G41:H42"/>
    <mergeCell ref="G40:H40"/>
    <mergeCell ref="G31:H31"/>
    <mergeCell ref="G26:H27"/>
    <mergeCell ref="G29:H30"/>
    <mergeCell ref="G37:H37"/>
    <mergeCell ref="G28:H28"/>
    <mergeCell ref="G36:H36"/>
    <mergeCell ref="O15:O16"/>
    <mergeCell ref="O18:O19"/>
    <mergeCell ref="G25:H25"/>
    <mergeCell ref="M20:N20"/>
    <mergeCell ref="M15:N16"/>
    <mergeCell ref="M18:N19"/>
    <mergeCell ref="I20:J20"/>
    <mergeCell ref="I15:J16"/>
    <mergeCell ref="I18:J19"/>
    <mergeCell ref="M17:N17"/>
    <mergeCell ref="G17:H17"/>
    <mergeCell ref="K18:L19"/>
    <mergeCell ref="K14:L14"/>
    <mergeCell ref="K17:L17"/>
    <mergeCell ref="I14:J14"/>
    <mergeCell ref="I17:J17"/>
    <mergeCell ref="L36:M36"/>
    <mergeCell ref="G24:H24"/>
    <mergeCell ref="G13:H13"/>
    <mergeCell ref="I13:J13"/>
    <mergeCell ref="K13:L13"/>
    <mergeCell ref="M13:N13"/>
    <mergeCell ref="G20:H20"/>
    <mergeCell ref="G15:H16"/>
    <mergeCell ref="G18:H19"/>
    <mergeCell ref="G14:H14"/>
  </mergeCells>
  <printOptions horizontalCentered="1"/>
  <pageMargins left="0.5905511811023623" right="0.5905511811023623" top="0.42" bottom="0.5905511811023623" header="0.5118110236220472" footer="0.5118110236220472"/>
  <pageSetup firstPageNumber="25" useFirstPageNumber="1" horizontalDpi="300" verticalDpi="3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P42"/>
  <sheetViews>
    <sheetView workbookViewId="0" topLeftCell="A1">
      <selection activeCell="A1" sqref="A1"/>
    </sheetView>
  </sheetViews>
  <sheetFormatPr defaultColWidth="9.00390625" defaultRowHeight="13.5"/>
  <cols>
    <col min="1" max="4" width="2.25390625" style="54" customWidth="1"/>
    <col min="5" max="5" width="6.125" style="54" customWidth="1"/>
    <col min="6" max="6" width="11.875" style="54" customWidth="1"/>
    <col min="7" max="14" width="5.875" style="54" customWidth="1"/>
    <col min="15" max="15" width="11.125" style="54" customWidth="1"/>
    <col min="16" max="16" width="3.25390625" style="54" customWidth="1"/>
    <col min="17" max="16384" width="8.00390625" style="54" customWidth="1"/>
  </cols>
  <sheetData>
    <row r="1" s="41" customFormat="1" ht="17.25">
      <c r="A1" s="40" t="s">
        <v>874</v>
      </c>
    </row>
    <row r="2" spans="1:16" s="41" customFormat="1" ht="24" customHeight="1">
      <c r="A2" s="46" t="s">
        <v>590</v>
      </c>
      <c r="B2" s="47"/>
      <c r="C2" s="47"/>
      <c r="D2" s="47"/>
      <c r="E2" s="47"/>
      <c r="F2" s="47"/>
      <c r="G2" s="47"/>
      <c r="H2" s="47"/>
      <c r="I2" s="48"/>
      <c r="J2" s="48"/>
      <c r="K2" s="48"/>
      <c r="L2" s="48"/>
      <c r="M2" s="48"/>
      <c r="N2" s="48"/>
      <c r="O2" s="48"/>
      <c r="P2" s="48"/>
    </row>
    <row r="3" spans="1:16" s="41" customFormat="1" ht="24" customHeight="1">
      <c r="A3" s="48" t="s">
        <v>1140</v>
      </c>
      <c r="B3" s="48"/>
      <c r="C3" s="48"/>
      <c r="D3" s="48"/>
      <c r="E3" s="48"/>
      <c r="F3" s="48"/>
      <c r="G3" s="48"/>
      <c r="H3" s="48"/>
      <c r="I3" s="48"/>
      <c r="J3" s="48"/>
      <c r="K3" s="48"/>
      <c r="L3" s="48"/>
      <c r="M3" s="48"/>
      <c r="N3" s="48"/>
      <c r="O3" s="48"/>
      <c r="P3" s="48"/>
    </row>
    <row r="4" spans="1:8" s="50" customFormat="1" ht="15" customHeight="1">
      <c r="A4" s="49"/>
      <c r="B4" s="49"/>
      <c r="C4" s="49"/>
      <c r="D4" s="49"/>
      <c r="E4" s="49"/>
      <c r="F4" s="49"/>
      <c r="G4" s="49"/>
      <c r="H4" s="49"/>
    </row>
    <row r="5" spans="12:16" s="41" customFormat="1" ht="17.25">
      <c r="L5" s="893" t="s">
        <v>557</v>
      </c>
      <c r="M5" s="893"/>
      <c r="N5" s="63" t="s">
        <v>856</v>
      </c>
      <c r="O5" s="63"/>
      <c r="P5" s="60"/>
    </row>
    <row r="6" spans="12:16" s="41" customFormat="1" ht="17.25">
      <c r="L6" s="894" t="s">
        <v>558</v>
      </c>
      <c r="M6" s="894"/>
      <c r="N6" s="63" t="s">
        <v>855</v>
      </c>
      <c r="O6" s="88"/>
      <c r="P6" s="60"/>
    </row>
    <row r="7" ht="15" customHeight="1"/>
    <row r="8" ht="17.25">
      <c r="A8" s="41" t="s">
        <v>858</v>
      </c>
    </row>
    <row r="9" ht="15" customHeight="1"/>
    <row r="10" ht="14.25">
      <c r="B10" s="40" t="s">
        <v>875</v>
      </c>
    </row>
    <row r="11" ht="4.5" customHeight="1" thickBot="1"/>
    <row r="12" spans="4:15" ht="15" customHeight="1">
      <c r="D12" s="90"/>
      <c r="E12" s="91"/>
      <c r="F12" s="91"/>
      <c r="G12" s="899" t="s">
        <v>580</v>
      </c>
      <c r="H12" s="901"/>
      <c r="I12" s="899" t="s">
        <v>581</v>
      </c>
      <c r="J12" s="901"/>
      <c r="K12" s="918" t="s">
        <v>582</v>
      </c>
      <c r="L12" s="919"/>
      <c r="M12" s="899" t="s">
        <v>609</v>
      </c>
      <c r="N12" s="901"/>
      <c r="O12" s="214" t="s">
        <v>583</v>
      </c>
    </row>
    <row r="13" spans="4:15" ht="30" customHeight="1" thickBot="1">
      <c r="D13" s="92" t="s">
        <v>547</v>
      </c>
      <c r="E13" s="93"/>
      <c r="F13" s="93"/>
      <c r="G13" s="906">
        <v>2</v>
      </c>
      <c r="H13" s="907"/>
      <c r="I13" s="906">
        <v>0</v>
      </c>
      <c r="J13" s="907"/>
      <c r="K13" s="906">
        <v>0</v>
      </c>
      <c r="L13" s="907"/>
      <c r="M13" s="906">
        <v>15</v>
      </c>
      <c r="N13" s="907"/>
      <c r="O13" s="94">
        <f>SUM(G13:N13)</f>
        <v>17</v>
      </c>
    </row>
    <row r="14" spans="4:15" ht="15" customHeight="1" thickTop="1">
      <c r="D14" s="95" t="s">
        <v>548</v>
      </c>
      <c r="E14" s="56"/>
      <c r="F14" s="56"/>
      <c r="G14" s="902">
        <v>2</v>
      </c>
      <c r="H14" s="903"/>
      <c r="I14" s="902">
        <v>0</v>
      </c>
      <c r="J14" s="903"/>
      <c r="K14" s="902">
        <v>0</v>
      </c>
      <c r="L14" s="903"/>
      <c r="M14" s="902">
        <v>15</v>
      </c>
      <c r="N14" s="903"/>
      <c r="O14" s="908">
        <f>SUM(G14:N15)</f>
        <v>17</v>
      </c>
    </row>
    <row r="15" spans="4:15" ht="15" customHeight="1">
      <c r="D15" s="96" t="s">
        <v>549</v>
      </c>
      <c r="E15" s="97"/>
      <c r="F15" s="98"/>
      <c r="G15" s="904"/>
      <c r="H15" s="905"/>
      <c r="I15" s="904"/>
      <c r="J15" s="905"/>
      <c r="K15" s="904"/>
      <c r="L15" s="905"/>
      <c r="M15" s="904"/>
      <c r="N15" s="905"/>
      <c r="O15" s="909"/>
    </row>
    <row r="16" spans="4:15" ht="30" customHeight="1" thickBot="1">
      <c r="D16" s="92" t="s">
        <v>550</v>
      </c>
      <c r="E16" s="99"/>
      <c r="F16" s="93"/>
      <c r="G16" s="906">
        <v>2</v>
      </c>
      <c r="H16" s="907"/>
      <c r="I16" s="906">
        <v>0</v>
      </c>
      <c r="J16" s="907"/>
      <c r="K16" s="906">
        <v>0</v>
      </c>
      <c r="L16" s="907"/>
      <c r="M16" s="906">
        <v>13</v>
      </c>
      <c r="N16" s="907"/>
      <c r="O16" s="94">
        <f>SUM(G16:N16)</f>
        <v>15</v>
      </c>
    </row>
    <row r="17" spans="4:15" ht="15" customHeight="1" thickTop="1">
      <c r="D17" s="95" t="s">
        <v>551</v>
      </c>
      <c r="E17" s="56"/>
      <c r="F17" s="56"/>
      <c r="G17" s="902">
        <v>0</v>
      </c>
      <c r="H17" s="903"/>
      <c r="I17" s="902">
        <v>0</v>
      </c>
      <c r="J17" s="903"/>
      <c r="K17" s="902">
        <v>0</v>
      </c>
      <c r="L17" s="903"/>
      <c r="M17" s="902">
        <v>1</v>
      </c>
      <c r="N17" s="903"/>
      <c r="O17" s="908">
        <f>SUM(G17:N18)</f>
        <v>1</v>
      </c>
    </row>
    <row r="18" spans="4:15" ht="15" customHeight="1">
      <c r="D18" s="96" t="s">
        <v>549</v>
      </c>
      <c r="E18" s="97"/>
      <c r="F18" s="98"/>
      <c r="G18" s="904"/>
      <c r="H18" s="905"/>
      <c r="I18" s="904"/>
      <c r="J18" s="905"/>
      <c r="K18" s="904"/>
      <c r="L18" s="905"/>
      <c r="M18" s="904"/>
      <c r="N18" s="905"/>
      <c r="O18" s="909"/>
    </row>
    <row r="19" spans="4:15" ht="30" customHeight="1" thickBot="1">
      <c r="D19" s="102" t="s">
        <v>550</v>
      </c>
      <c r="E19" s="103"/>
      <c r="F19" s="104"/>
      <c r="G19" s="855">
        <v>0</v>
      </c>
      <c r="H19" s="857"/>
      <c r="I19" s="855">
        <v>0</v>
      </c>
      <c r="J19" s="857"/>
      <c r="K19" s="855">
        <v>0</v>
      </c>
      <c r="L19" s="857"/>
      <c r="M19" s="855">
        <v>1</v>
      </c>
      <c r="N19" s="857"/>
      <c r="O19" s="105">
        <f>SUM(G19:N19)</f>
        <v>1</v>
      </c>
    </row>
    <row r="20" ht="15" customHeight="1"/>
    <row r="21" ht="14.25">
      <c r="B21" s="40" t="s">
        <v>876</v>
      </c>
    </row>
    <row r="22" spans="3:4" ht="4.5" customHeight="1" thickBot="1">
      <c r="C22" s="50"/>
      <c r="D22" s="50"/>
    </row>
    <row r="23" spans="4:9" ht="15" customHeight="1">
      <c r="D23" s="90"/>
      <c r="E23" s="91"/>
      <c r="F23" s="91"/>
      <c r="G23" s="916" t="s">
        <v>866</v>
      </c>
      <c r="H23" s="917"/>
      <c r="I23" s="100"/>
    </row>
    <row r="24" spans="4:9" ht="30" customHeight="1" thickBot="1">
      <c r="D24" s="92" t="s">
        <v>547</v>
      </c>
      <c r="E24" s="93"/>
      <c r="F24" s="93"/>
      <c r="G24" s="906">
        <v>0</v>
      </c>
      <c r="H24" s="910"/>
      <c r="I24" s="100"/>
    </row>
    <row r="25" spans="4:9" ht="15" customHeight="1" thickTop="1">
      <c r="D25" s="95" t="s">
        <v>552</v>
      </c>
      <c r="E25" s="56"/>
      <c r="F25" s="56"/>
      <c r="G25" s="902">
        <v>0</v>
      </c>
      <c r="H25" s="912"/>
      <c r="I25" s="100"/>
    </row>
    <row r="26" spans="4:9" ht="15" customHeight="1">
      <c r="D26" s="96" t="s">
        <v>549</v>
      </c>
      <c r="E26" s="97"/>
      <c r="F26" s="98"/>
      <c r="G26" s="904"/>
      <c r="H26" s="913"/>
      <c r="I26" s="100"/>
    </row>
    <row r="27" spans="4:9" ht="30" customHeight="1" thickBot="1">
      <c r="D27" s="92" t="s">
        <v>550</v>
      </c>
      <c r="E27" s="99"/>
      <c r="F27" s="93"/>
      <c r="G27" s="906">
        <v>0</v>
      </c>
      <c r="H27" s="910"/>
      <c r="I27" s="100"/>
    </row>
    <row r="28" spans="4:9" ht="15" customHeight="1" thickTop="1">
      <c r="D28" s="95" t="s">
        <v>553</v>
      </c>
      <c r="E28" s="56"/>
      <c r="F28" s="56"/>
      <c r="G28" s="902">
        <v>0</v>
      </c>
      <c r="H28" s="912"/>
      <c r="I28" s="100"/>
    </row>
    <row r="29" spans="4:9" ht="15" customHeight="1">
      <c r="D29" s="96" t="s">
        <v>549</v>
      </c>
      <c r="E29" s="97"/>
      <c r="F29" s="98"/>
      <c r="G29" s="904"/>
      <c r="H29" s="913"/>
      <c r="I29" s="100"/>
    </row>
    <row r="30" spans="4:9" ht="30" customHeight="1" thickBot="1">
      <c r="D30" s="102" t="s">
        <v>550</v>
      </c>
      <c r="E30" s="103"/>
      <c r="F30" s="104"/>
      <c r="G30" s="855">
        <v>0</v>
      </c>
      <c r="H30" s="911"/>
      <c r="I30" s="100"/>
    </row>
    <row r="31" spans="3:11" ht="15" customHeight="1">
      <c r="C31" s="50"/>
      <c r="D31" s="50"/>
      <c r="K31" s="60"/>
    </row>
    <row r="32" ht="14.25">
      <c r="B32" s="40" t="s">
        <v>877</v>
      </c>
    </row>
    <row r="33" ht="4.5" customHeight="1">
      <c r="B33" s="40"/>
    </row>
    <row r="34" ht="4.5" customHeight="1" thickBot="1"/>
    <row r="35" spans="4:14" ht="15" customHeight="1">
      <c r="D35" s="90"/>
      <c r="E35" s="91"/>
      <c r="F35" s="91"/>
      <c r="G35" s="897" t="s">
        <v>871</v>
      </c>
      <c r="H35" s="898"/>
      <c r="I35" s="106"/>
      <c r="J35" s="107"/>
      <c r="K35" s="107"/>
      <c r="L35" s="914" t="s">
        <v>878</v>
      </c>
      <c r="M35" s="915"/>
      <c r="N35" s="112"/>
    </row>
    <row r="36" spans="4:14" ht="30" customHeight="1" thickBot="1">
      <c r="D36" s="92" t="s">
        <v>547</v>
      </c>
      <c r="E36" s="93"/>
      <c r="F36" s="93"/>
      <c r="G36" s="906">
        <v>3</v>
      </c>
      <c r="H36" s="910"/>
      <c r="I36" s="92" t="s">
        <v>547</v>
      </c>
      <c r="J36" s="99"/>
      <c r="K36" s="99"/>
      <c r="L36" s="906">
        <v>3</v>
      </c>
      <c r="M36" s="910"/>
      <c r="N36" s="57"/>
    </row>
    <row r="37" spans="4:14" ht="15" customHeight="1" thickTop="1">
      <c r="D37" s="95" t="s">
        <v>548</v>
      </c>
      <c r="E37" s="56"/>
      <c r="F37" s="56"/>
      <c r="G37" s="902">
        <v>1</v>
      </c>
      <c r="H37" s="912"/>
      <c r="I37" s="95" t="s">
        <v>552</v>
      </c>
      <c r="J37" s="56"/>
      <c r="K37" s="109"/>
      <c r="L37" s="902">
        <v>0</v>
      </c>
      <c r="M37" s="912"/>
      <c r="N37" s="109"/>
    </row>
    <row r="38" spans="4:14" ht="15" customHeight="1">
      <c r="D38" s="96" t="s">
        <v>549</v>
      </c>
      <c r="E38" s="97"/>
      <c r="F38" s="98"/>
      <c r="G38" s="904"/>
      <c r="H38" s="913"/>
      <c r="I38" s="96" t="s">
        <v>549</v>
      </c>
      <c r="J38" s="97"/>
      <c r="K38" s="97"/>
      <c r="L38" s="904"/>
      <c r="M38" s="913"/>
      <c r="N38" s="109"/>
    </row>
    <row r="39" spans="4:14" ht="30" customHeight="1" thickBot="1">
      <c r="D39" s="110" t="s">
        <v>554</v>
      </c>
      <c r="E39" s="99"/>
      <c r="F39" s="93"/>
      <c r="G39" s="906">
        <v>1</v>
      </c>
      <c r="H39" s="910"/>
      <c r="I39" s="110" t="s">
        <v>555</v>
      </c>
      <c r="J39" s="99"/>
      <c r="K39" s="99"/>
      <c r="L39" s="906">
        <v>0</v>
      </c>
      <c r="M39" s="910"/>
      <c r="N39" s="109"/>
    </row>
    <row r="40" spans="4:14" ht="15" customHeight="1" thickTop="1">
      <c r="D40" s="95" t="s">
        <v>551</v>
      </c>
      <c r="E40" s="56"/>
      <c r="F40" s="56"/>
      <c r="G40" s="902">
        <v>2</v>
      </c>
      <c r="H40" s="912"/>
      <c r="I40" s="95" t="s">
        <v>556</v>
      </c>
      <c r="J40" s="56"/>
      <c r="K40" s="109"/>
      <c r="L40" s="902">
        <v>2</v>
      </c>
      <c r="M40" s="912"/>
      <c r="N40" s="109"/>
    </row>
    <row r="41" spans="4:14" ht="15" customHeight="1">
      <c r="D41" s="96" t="s">
        <v>549</v>
      </c>
      <c r="E41" s="97"/>
      <c r="F41" s="98"/>
      <c r="G41" s="904"/>
      <c r="H41" s="913"/>
      <c r="I41" s="96" t="s">
        <v>549</v>
      </c>
      <c r="J41" s="97"/>
      <c r="K41" s="97"/>
      <c r="L41" s="904"/>
      <c r="M41" s="913"/>
      <c r="N41" s="56"/>
    </row>
    <row r="42" spans="4:14" ht="30" customHeight="1" thickBot="1">
      <c r="D42" s="111" t="s">
        <v>550</v>
      </c>
      <c r="E42" s="103"/>
      <c r="F42" s="104"/>
      <c r="G42" s="855">
        <v>2</v>
      </c>
      <c r="H42" s="911"/>
      <c r="I42" s="111" t="s">
        <v>555</v>
      </c>
      <c r="J42" s="103"/>
      <c r="K42" s="103"/>
      <c r="L42" s="855">
        <v>2</v>
      </c>
      <c r="M42" s="911"/>
      <c r="N42" s="56"/>
    </row>
  </sheetData>
  <mergeCells count="46">
    <mergeCell ref="L5:M5"/>
    <mergeCell ref="L6:M6"/>
    <mergeCell ref="L36:M36"/>
    <mergeCell ref="L39:M39"/>
    <mergeCell ref="K19:L19"/>
    <mergeCell ref="M13:N13"/>
    <mergeCell ref="M16:N16"/>
    <mergeCell ref="M19:N19"/>
    <mergeCell ref="K13:L13"/>
    <mergeCell ref="K16:L16"/>
    <mergeCell ref="L42:M42"/>
    <mergeCell ref="G36:H36"/>
    <mergeCell ref="G39:H39"/>
    <mergeCell ref="G37:H38"/>
    <mergeCell ref="L37:M38"/>
    <mergeCell ref="L40:M41"/>
    <mergeCell ref="G40:H41"/>
    <mergeCell ref="G42:H42"/>
    <mergeCell ref="G27:H27"/>
    <mergeCell ref="G30:H30"/>
    <mergeCell ref="G28:H29"/>
    <mergeCell ref="O17:O18"/>
    <mergeCell ref="G24:H24"/>
    <mergeCell ref="G25:H26"/>
    <mergeCell ref="G17:H18"/>
    <mergeCell ref="I17:J18"/>
    <mergeCell ref="K17:L18"/>
    <mergeCell ref="M17:N18"/>
    <mergeCell ref="O14:O15"/>
    <mergeCell ref="M14:N15"/>
    <mergeCell ref="K14:L15"/>
    <mergeCell ref="I14:J15"/>
    <mergeCell ref="I19:J19"/>
    <mergeCell ref="G13:H13"/>
    <mergeCell ref="G16:H16"/>
    <mergeCell ref="G14:H15"/>
    <mergeCell ref="G35:H35"/>
    <mergeCell ref="L35:M35"/>
    <mergeCell ref="G23:H23"/>
    <mergeCell ref="G12:H12"/>
    <mergeCell ref="I12:J12"/>
    <mergeCell ref="K12:L12"/>
    <mergeCell ref="M12:N12"/>
    <mergeCell ref="G19:H19"/>
    <mergeCell ref="I13:J13"/>
    <mergeCell ref="I16:J16"/>
  </mergeCells>
  <printOptions horizontalCentered="1"/>
  <pageMargins left="0.5905511811023623" right="0.5905511811023623" top="0.5905511811023623" bottom="0.4" header="0.5118110236220472" footer="0.5118110236220472"/>
  <pageSetup firstPageNumber="26" useFirstPageNumber="1" horizontalDpi="300" verticalDpi="300" orientation="portrait" paperSize="9" scale="95"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N33"/>
  <sheetViews>
    <sheetView workbookViewId="0" topLeftCell="A1">
      <selection activeCell="A1" sqref="A1"/>
    </sheetView>
  </sheetViews>
  <sheetFormatPr defaultColWidth="9.00390625" defaultRowHeight="13.5"/>
  <cols>
    <col min="1" max="4" width="3.25390625" style="54" customWidth="1"/>
    <col min="5" max="5" width="12.25390625" style="54" customWidth="1"/>
    <col min="6" max="6" width="8.00390625" style="54" customWidth="1"/>
    <col min="7" max="7" width="8.50390625" style="54" bestFit="1" customWidth="1"/>
    <col min="8" max="11" width="8.00390625" style="54" customWidth="1"/>
    <col min="12" max="12" width="13.50390625" style="54" customWidth="1"/>
    <col min="13" max="13" width="1.4921875" style="54" customWidth="1"/>
    <col min="14" max="14" width="3.25390625" style="54" customWidth="1"/>
    <col min="15" max="16384" width="8.00390625" style="54" customWidth="1"/>
  </cols>
  <sheetData>
    <row r="1" spans="1:14" s="60" customFormat="1" ht="17.25">
      <c r="A1" s="40" t="s">
        <v>879</v>
      </c>
      <c r="B1" s="41"/>
      <c r="C1" s="41"/>
      <c r="D1" s="41"/>
      <c r="E1" s="41"/>
      <c r="F1" s="41"/>
      <c r="G1" s="41"/>
      <c r="H1" s="41"/>
      <c r="I1" s="41"/>
      <c r="J1" s="41"/>
      <c r="K1" s="41"/>
      <c r="L1" s="41"/>
      <c r="M1" s="41"/>
      <c r="N1" s="41"/>
    </row>
    <row r="2" spans="1:14" s="60" customFormat="1" ht="15" customHeight="1">
      <c r="A2" s="40"/>
      <c r="B2" s="41"/>
      <c r="C2" s="41"/>
      <c r="D2" s="41"/>
      <c r="E2" s="41"/>
      <c r="F2" s="41"/>
      <c r="G2" s="41"/>
      <c r="H2" s="41"/>
      <c r="I2" s="41"/>
      <c r="J2" s="41"/>
      <c r="K2" s="41"/>
      <c r="L2" s="41"/>
      <c r="M2" s="41"/>
      <c r="N2" s="41"/>
    </row>
    <row r="3" spans="1:14" s="60" customFormat="1" ht="24" customHeight="1">
      <c r="A3" s="46" t="s">
        <v>590</v>
      </c>
      <c r="B3" s="47"/>
      <c r="C3" s="47"/>
      <c r="D3" s="47"/>
      <c r="E3" s="47"/>
      <c r="F3" s="47"/>
      <c r="G3" s="47"/>
      <c r="H3" s="47"/>
      <c r="I3" s="48"/>
      <c r="J3" s="48"/>
      <c r="K3" s="48"/>
      <c r="L3" s="48"/>
      <c r="M3" s="113"/>
      <c r="N3" s="41"/>
    </row>
    <row r="4" spans="1:14" s="60" customFormat="1" ht="24" customHeight="1">
      <c r="A4" s="48" t="s">
        <v>1139</v>
      </c>
      <c r="B4" s="48"/>
      <c r="C4" s="48"/>
      <c r="D4" s="48"/>
      <c r="E4" s="48"/>
      <c r="F4" s="48"/>
      <c r="G4" s="48"/>
      <c r="H4" s="48"/>
      <c r="I4" s="48"/>
      <c r="J4" s="48"/>
      <c r="K4" s="48"/>
      <c r="L4" s="48"/>
      <c r="M4" s="48"/>
      <c r="N4" s="41"/>
    </row>
    <row r="5" spans="1:8" s="50" customFormat="1" ht="13.5">
      <c r="A5" s="49"/>
      <c r="B5" s="49"/>
      <c r="C5" s="49"/>
      <c r="D5" s="49"/>
      <c r="E5" s="49"/>
      <c r="F5" s="49"/>
      <c r="G5" s="49"/>
      <c r="H5" s="49"/>
    </row>
    <row r="6" spans="10:13" s="41" customFormat="1" ht="17.25">
      <c r="J6" s="893" t="s">
        <v>557</v>
      </c>
      <c r="K6" s="893"/>
      <c r="L6" s="63" t="s">
        <v>856</v>
      </c>
      <c r="M6" s="42"/>
    </row>
    <row r="7" spans="10:13" s="41" customFormat="1" ht="17.25">
      <c r="J7" s="894" t="s">
        <v>558</v>
      </c>
      <c r="K7" s="894"/>
      <c r="L7" s="63" t="s">
        <v>855</v>
      </c>
      <c r="M7" s="61"/>
    </row>
    <row r="8" ht="15" customHeight="1"/>
    <row r="9" spans="1:7" s="60" customFormat="1" ht="22.5" customHeight="1">
      <c r="A9" s="41" t="s">
        <v>858</v>
      </c>
      <c r="B9" s="54"/>
      <c r="C9" s="54"/>
      <c r="D9" s="54"/>
      <c r="E9" s="54"/>
      <c r="F9" s="54"/>
      <c r="G9" s="54"/>
    </row>
    <row r="10" ht="22.5" customHeight="1"/>
    <row r="11" ht="22.5" customHeight="1">
      <c r="B11" s="40" t="s">
        <v>880</v>
      </c>
    </row>
    <row r="12" ht="16.5" customHeight="1" thickBot="1"/>
    <row r="13" spans="3:13" ht="22.5" customHeight="1">
      <c r="C13" s="90"/>
      <c r="D13" s="91"/>
      <c r="E13" s="91"/>
      <c r="F13" s="114" t="s">
        <v>584</v>
      </c>
      <c r="G13" s="115" t="s">
        <v>585</v>
      </c>
      <c r="H13" s="115" t="s">
        <v>586</v>
      </c>
      <c r="I13" s="115" t="s">
        <v>881</v>
      </c>
      <c r="J13" s="115" t="s">
        <v>882</v>
      </c>
      <c r="K13" s="115" t="s">
        <v>883</v>
      </c>
      <c r="L13" s="116" t="s">
        <v>583</v>
      </c>
      <c r="M13" s="60"/>
    </row>
    <row r="14" spans="3:13" ht="22.5" customHeight="1">
      <c r="C14" s="101" t="s">
        <v>884</v>
      </c>
      <c r="D14" s="98"/>
      <c r="E14" s="98"/>
      <c r="F14" s="117">
        <f aca="true" t="shared" si="0" ref="F14:K14">SUM(F15:F16)</f>
        <v>2023</v>
      </c>
      <c r="G14" s="117">
        <f t="shared" si="0"/>
        <v>2513</v>
      </c>
      <c r="H14" s="117">
        <f t="shared" si="0"/>
        <v>1567</v>
      </c>
      <c r="I14" s="117">
        <f t="shared" si="0"/>
        <v>992</v>
      </c>
      <c r="J14" s="117">
        <f t="shared" si="0"/>
        <v>984</v>
      </c>
      <c r="K14" s="117">
        <f t="shared" si="0"/>
        <v>1030</v>
      </c>
      <c r="L14" s="118">
        <f>SUM(F14:K14)</f>
        <v>9109</v>
      </c>
      <c r="M14" s="60"/>
    </row>
    <row r="15" spans="3:13" ht="22.5" customHeight="1">
      <c r="C15" s="101"/>
      <c r="D15" s="97" t="s">
        <v>599</v>
      </c>
      <c r="E15" s="97"/>
      <c r="F15" s="119">
        <v>400</v>
      </c>
      <c r="G15" s="119">
        <v>465</v>
      </c>
      <c r="H15" s="119">
        <v>269</v>
      </c>
      <c r="I15" s="119">
        <v>173</v>
      </c>
      <c r="J15" s="119">
        <v>141</v>
      </c>
      <c r="K15" s="119">
        <v>167</v>
      </c>
      <c r="L15" s="118">
        <f>SUM(F15:K15)</f>
        <v>1615</v>
      </c>
      <c r="M15" s="60"/>
    </row>
    <row r="16" spans="3:13" ht="22.5" customHeight="1">
      <c r="C16" s="101"/>
      <c r="D16" s="97" t="s">
        <v>885</v>
      </c>
      <c r="E16" s="97"/>
      <c r="F16" s="119">
        <v>1623</v>
      </c>
      <c r="G16" s="119">
        <v>2048</v>
      </c>
      <c r="H16" s="119">
        <v>1298</v>
      </c>
      <c r="I16" s="119">
        <v>819</v>
      </c>
      <c r="J16" s="119">
        <v>843</v>
      </c>
      <c r="K16" s="119">
        <v>863</v>
      </c>
      <c r="L16" s="118">
        <f>SUM(F16:K16)</f>
        <v>7494</v>
      </c>
      <c r="M16" s="60"/>
    </row>
    <row r="17" spans="3:13" ht="22.5" customHeight="1">
      <c r="C17" s="101" t="s">
        <v>886</v>
      </c>
      <c r="D17" s="98"/>
      <c r="E17" s="98"/>
      <c r="F17" s="119">
        <v>52</v>
      </c>
      <c r="G17" s="119">
        <v>99</v>
      </c>
      <c r="H17" s="119">
        <v>79</v>
      </c>
      <c r="I17" s="119">
        <v>40</v>
      </c>
      <c r="J17" s="119">
        <v>24</v>
      </c>
      <c r="K17" s="119">
        <v>66</v>
      </c>
      <c r="L17" s="118">
        <f>SUM(F17:K17)</f>
        <v>360</v>
      </c>
      <c r="M17" s="60"/>
    </row>
    <row r="18" spans="3:13" ht="22.5" customHeight="1" thickBot="1">
      <c r="C18" s="120" t="s">
        <v>887</v>
      </c>
      <c r="D18" s="104"/>
      <c r="E18" s="104"/>
      <c r="F18" s="121">
        <f aca="true" t="shared" si="1" ref="F18:K18">F14+F17</f>
        <v>2075</v>
      </c>
      <c r="G18" s="121">
        <f t="shared" si="1"/>
        <v>2612</v>
      </c>
      <c r="H18" s="121">
        <f t="shared" si="1"/>
        <v>1646</v>
      </c>
      <c r="I18" s="121">
        <f t="shared" si="1"/>
        <v>1032</v>
      </c>
      <c r="J18" s="121">
        <f t="shared" si="1"/>
        <v>1008</v>
      </c>
      <c r="K18" s="121">
        <f t="shared" si="1"/>
        <v>1096</v>
      </c>
      <c r="L18" s="122">
        <f>SUM(F18:K18)</f>
        <v>9469</v>
      </c>
      <c r="M18" s="60"/>
    </row>
    <row r="19" spans="4:13" ht="22.5" customHeight="1">
      <c r="D19" s="57"/>
      <c r="E19" s="57"/>
      <c r="F19" s="57"/>
      <c r="G19" s="56"/>
      <c r="H19" s="56"/>
      <c r="I19" s="56"/>
      <c r="J19" s="56"/>
      <c r="K19" s="56"/>
      <c r="L19" s="56"/>
      <c r="M19" s="56"/>
    </row>
    <row r="20" ht="22.5" customHeight="1">
      <c r="B20" s="40" t="s">
        <v>888</v>
      </c>
    </row>
    <row r="21" ht="22.5" customHeight="1" thickBot="1"/>
    <row r="22" spans="3:13" ht="22.5" customHeight="1">
      <c r="C22" s="90"/>
      <c r="D22" s="91"/>
      <c r="E22" s="91"/>
      <c r="F22" s="114" t="s">
        <v>584</v>
      </c>
      <c r="G22" s="115" t="s">
        <v>585</v>
      </c>
      <c r="H22" s="115" t="s">
        <v>586</v>
      </c>
      <c r="I22" s="115" t="s">
        <v>881</v>
      </c>
      <c r="J22" s="115" t="s">
        <v>882</v>
      </c>
      <c r="K22" s="115" t="s">
        <v>883</v>
      </c>
      <c r="L22" s="116" t="s">
        <v>583</v>
      </c>
      <c r="M22" s="60"/>
    </row>
    <row r="23" spans="3:13" ht="22.5" customHeight="1">
      <c r="C23" s="123" t="s">
        <v>1192</v>
      </c>
      <c r="D23" s="98"/>
      <c r="E23" s="98"/>
      <c r="F23" s="119">
        <v>13292</v>
      </c>
      <c r="G23" s="119">
        <v>18922</v>
      </c>
      <c r="H23" s="119">
        <v>11311</v>
      </c>
      <c r="I23" s="119">
        <v>6500</v>
      </c>
      <c r="J23" s="119">
        <v>4396</v>
      </c>
      <c r="K23" s="119">
        <v>4314</v>
      </c>
      <c r="L23" s="118">
        <f>SUM(F23:K23)</f>
        <v>58735</v>
      </c>
      <c r="M23" s="60"/>
    </row>
    <row r="24" spans="3:13" ht="22.5" customHeight="1">
      <c r="C24" s="123" t="s">
        <v>889</v>
      </c>
      <c r="D24" s="98"/>
      <c r="E24" s="98"/>
      <c r="F24" s="119">
        <v>249</v>
      </c>
      <c r="G24" s="119">
        <v>729</v>
      </c>
      <c r="H24" s="119">
        <v>649</v>
      </c>
      <c r="I24" s="119">
        <v>364</v>
      </c>
      <c r="J24" s="119">
        <v>200</v>
      </c>
      <c r="K24" s="119">
        <v>352</v>
      </c>
      <c r="L24" s="118">
        <f>SUM(F24:K24)</f>
        <v>2543</v>
      </c>
      <c r="M24" s="60"/>
    </row>
    <row r="25" spans="3:13" ht="22.5" customHeight="1" thickBot="1">
      <c r="C25" s="120" t="s">
        <v>887</v>
      </c>
      <c r="D25" s="104"/>
      <c r="E25" s="104"/>
      <c r="F25" s="121">
        <f aca="true" t="shared" si="2" ref="F25:K25">SUM(F23:F24)</f>
        <v>13541</v>
      </c>
      <c r="G25" s="121">
        <f t="shared" si="2"/>
        <v>19651</v>
      </c>
      <c r="H25" s="121">
        <f t="shared" si="2"/>
        <v>11960</v>
      </c>
      <c r="I25" s="121">
        <f t="shared" si="2"/>
        <v>6864</v>
      </c>
      <c r="J25" s="121">
        <f t="shared" si="2"/>
        <v>4596</v>
      </c>
      <c r="K25" s="121">
        <f t="shared" si="2"/>
        <v>4666</v>
      </c>
      <c r="L25" s="122">
        <f>SUM(F25:K25)</f>
        <v>61278</v>
      </c>
      <c r="M25" s="60"/>
    </row>
    <row r="26" ht="22.5" customHeight="1"/>
    <row r="27" ht="16.5" customHeight="1">
      <c r="B27" s="40" t="s">
        <v>890</v>
      </c>
    </row>
    <row r="28" ht="22.5" customHeight="1" thickBot="1"/>
    <row r="29" spans="3:13" ht="22.5" customHeight="1">
      <c r="C29" s="921"/>
      <c r="D29" s="922"/>
      <c r="E29" s="923"/>
      <c r="F29" s="897" t="s">
        <v>580</v>
      </c>
      <c r="G29" s="920"/>
      <c r="H29" s="897" t="s">
        <v>581</v>
      </c>
      <c r="I29" s="920"/>
      <c r="J29" s="897" t="s">
        <v>582</v>
      </c>
      <c r="K29" s="920"/>
      <c r="L29" s="270" t="s">
        <v>583</v>
      </c>
      <c r="M29" s="60"/>
    </row>
    <row r="30" spans="3:13" ht="22.5" customHeight="1">
      <c r="C30" s="123" t="s">
        <v>1192</v>
      </c>
      <c r="D30" s="98"/>
      <c r="E30" s="98"/>
      <c r="F30" s="849">
        <v>9295</v>
      </c>
      <c r="G30" s="851"/>
      <c r="H30" s="849">
        <v>7529</v>
      </c>
      <c r="I30" s="851"/>
      <c r="J30" s="849">
        <v>4080</v>
      </c>
      <c r="K30" s="851"/>
      <c r="L30" s="118">
        <f>SUM(F30:K30)</f>
        <v>20904</v>
      </c>
      <c r="M30" s="60"/>
    </row>
    <row r="31" spans="3:13" ht="22.5" customHeight="1">
      <c r="C31" s="123" t="s">
        <v>889</v>
      </c>
      <c r="D31" s="98"/>
      <c r="E31" s="98"/>
      <c r="F31" s="849">
        <v>92</v>
      </c>
      <c r="G31" s="851"/>
      <c r="H31" s="849">
        <v>110</v>
      </c>
      <c r="I31" s="851"/>
      <c r="J31" s="849">
        <v>107</v>
      </c>
      <c r="K31" s="851"/>
      <c r="L31" s="118">
        <f>SUM(F31:K31)</f>
        <v>309</v>
      </c>
      <c r="M31" s="60"/>
    </row>
    <row r="32" spans="3:13" ht="22.5" customHeight="1" thickBot="1">
      <c r="C32" s="120" t="s">
        <v>887</v>
      </c>
      <c r="D32" s="104"/>
      <c r="E32" s="104"/>
      <c r="F32" s="843">
        <f>SUM(F30:G31)</f>
        <v>9387</v>
      </c>
      <c r="G32" s="853"/>
      <c r="H32" s="843">
        <f>SUM(H30:I31)</f>
        <v>7639</v>
      </c>
      <c r="I32" s="853"/>
      <c r="J32" s="843">
        <f>SUM(J30:K31)</f>
        <v>4187</v>
      </c>
      <c r="K32" s="853"/>
      <c r="L32" s="122">
        <f>SUM(F32:K32)</f>
        <v>21213</v>
      </c>
      <c r="M32" s="60"/>
    </row>
    <row r="33" spans="5:13" ht="22.5" customHeight="1">
      <c r="E33" s="57"/>
      <c r="F33" s="56"/>
      <c r="G33" s="56"/>
      <c r="H33" s="56"/>
      <c r="I33" s="56"/>
      <c r="J33" s="56"/>
      <c r="K33" s="56"/>
      <c r="L33" s="56"/>
      <c r="M33" s="60"/>
    </row>
  </sheetData>
  <mergeCells count="15">
    <mergeCell ref="F29:G29"/>
    <mergeCell ref="H29:I29"/>
    <mergeCell ref="J29:K29"/>
    <mergeCell ref="C29:E29"/>
    <mergeCell ref="J6:K6"/>
    <mergeCell ref="J7:K7"/>
    <mergeCell ref="J30:K30"/>
    <mergeCell ref="J31:K31"/>
    <mergeCell ref="J32:K32"/>
    <mergeCell ref="F30:G30"/>
    <mergeCell ref="F31:G31"/>
    <mergeCell ref="F32:G32"/>
    <mergeCell ref="H30:I30"/>
    <mergeCell ref="H31:I31"/>
    <mergeCell ref="H32:I32"/>
  </mergeCells>
  <printOptions horizontalCentered="1"/>
  <pageMargins left="0.5905511811023623" right="0.5905511811023623" top="0.5905511811023623" bottom="0.5905511811023623" header="0.5118110236220472" footer="0.5118110236220472"/>
  <pageSetup firstPageNumber="27" useFirstPageNumber="1" horizontalDpi="300" verticalDpi="3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V127"/>
  <sheetViews>
    <sheetView workbookViewId="0" topLeftCell="A1">
      <pane xSplit="14" ySplit="9" topLeftCell="O10" activePane="bottomRight" state="frozen"/>
      <selection pane="topLeft" activeCell="C35" sqref="C35"/>
      <selection pane="topRight" activeCell="C35" sqref="C35"/>
      <selection pane="bottomLeft" activeCell="C35" sqref="C35"/>
      <selection pane="bottomRight" activeCell="A1" sqref="A1"/>
    </sheetView>
  </sheetViews>
  <sheetFormatPr defaultColWidth="9.00390625" defaultRowHeight="16.5" customHeight="1"/>
  <cols>
    <col min="1" max="14" width="1.625" style="39" customWidth="1"/>
    <col min="15" max="22" width="12.625" style="39" customWidth="1"/>
    <col min="23" max="16384" width="8.625" style="39" customWidth="1"/>
  </cols>
  <sheetData>
    <row r="1" ht="16.5" customHeight="1">
      <c r="A1" s="58" t="s">
        <v>296</v>
      </c>
    </row>
    <row r="2" spans="1:22" ht="16.5" customHeight="1">
      <c r="A2" s="934" t="s">
        <v>297</v>
      </c>
      <c r="B2" s="934"/>
      <c r="C2" s="934"/>
      <c r="D2" s="934"/>
      <c r="E2" s="934"/>
      <c r="F2" s="934"/>
      <c r="G2" s="934"/>
      <c r="H2" s="934"/>
      <c r="I2" s="934"/>
      <c r="J2" s="934"/>
      <c r="K2" s="934"/>
      <c r="L2" s="934"/>
      <c r="M2" s="934"/>
      <c r="N2" s="934"/>
      <c r="O2" s="934"/>
      <c r="P2" s="934"/>
      <c r="Q2" s="934"/>
      <c r="R2" s="934"/>
      <c r="S2" s="934"/>
      <c r="T2" s="934"/>
      <c r="U2" s="934"/>
      <c r="V2" s="934"/>
    </row>
    <row r="3" spans="1:22" ht="16.5" customHeight="1">
      <c r="A3" s="934" t="s">
        <v>1141</v>
      </c>
      <c r="B3" s="934"/>
      <c r="C3" s="934"/>
      <c r="D3" s="934"/>
      <c r="E3" s="934"/>
      <c r="F3" s="934"/>
      <c r="G3" s="934"/>
      <c r="H3" s="934"/>
      <c r="I3" s="934"/>
      <c r="J3" s="934"/>
      <c r="K3" s="934"/>
      <c r="L3" s="934"/>
      <c r="M3" s="934"/>
      <c r="N3" s="934"/>
      <c r="O3" s="934"/>
      <c r="P3" s="934"/>
      <c r="Q3" s="934"/>
      <c r="R3" s="934"/>
      <c r="S3" s="934"/>
      <c r="T3" s="934"/>
      <c r="U3" s="934"/>
      <c r="V3" s="934"/>
    </row>
    <row r="5" spans="21:22" ht="16.5" customHeight="1">
      <c r="U5" s="210" t="s">
        <v>323</v>
      </c>
      <c r="V5" s="211" t="s">
        <v>324</v>
      </c>
    </row>
    <row r="6" spans="1:22" ht="16.5" customHeight="1">
      <c r="A6" s="59" t="s">
        <v>298</v>
      </c>
      <c r="U6" s="212" t="s">
        <v>322</v>
      </c>
      <c r="V6" s="212" t="s">
        <v>1108</v>
      </c>
    </row>
    <row r="7" ht="16.5" customHeight="1">
      <c r="B7" s="59" t="s">
        <v>1062</v>
      </c>
    </row>
    <row r="8" ht="16.5" customHeight="1">
      <c r="B8" s="59" t="s">
        <v>299</v>
      </c>
    </row>
    <row r="9" spans="1:22" ht="16.5" customHeight="1">
      <c r="A9" s="935" t="s">
        <v>192</v>
      </c>
      <c r="B9" s="935"/>
      <c r="C9" s="935"/>
      <c r="D9" s="935"/>
      <c r="E9" s="935"/>
      <c r="F9" s="935"/>
      <c r="G9" s="935"/>
      <c r="H9" s="935"/>
      <c r="I9" s="935"/>
      <c r="J9" s="935"/>
      <c r="K9" s="935"/>
      <c r="L9" s="935"/>
      <c r="M9" s="935"/>
      <c r="N9" s="935"/>
      <c r="O9" s="194" t="s">
        <v>190</v>
      </c>
      <c r="P9" s="194" t="s">
        <v>318</v>
      </c>
      <c r="Q9" s="194" t="s">
        <v>319</v>
      </c>
      <c r="R9" s="194" t="s">
        <v>320</v>
      </c>
      <c r="S9" s="194" t="s">
        <v>321</v>
      </c>
      <c r="T9" s="194" t="s">
        <v>882</v>
      </c>
      <c r="U9" s="194" t="s">
        <v>883</v>
      </c>
      <c r="V9" s="194" t="s">
        <v>1202</v>
      </c>
    </row>
    <row r="10" spans="1:22" ht="16.5" customHeight="1">
      <c r="A10" s="195" t="s">
        <v>300</v>
      </c>
      <c r="B10" s="196"/>
      <c r="C10" s="196"/>
      <c r="D10" s="196"/>
      <c r="E10" s="196"/>
      <c r="F10" s="196"/>
      <c r="G10" s="196"/>
      <c r="H10" s="196"/>
      <c r="I10" s="196"/>
      <c r="J10" s="196"/>
      <c r="K10" s="196"/>
      <c r="L10" s="196"/>
      <c r="M10" s="196"/>
      <c r="N10" s="197"/>
      <c r="O10" s="196"/>
      <c r="P10" s="196"/>
      <c r="Q10" s="196"/>
      <c r="R10" s="196"/>
      <c r="S10" s="196"/>
      <c r="T10" s="196"/>
      <c r="U10" s="196"/>
      <c r="V10" s="197"/>
    </row>
    <row r="11" spans="1:22" ht="16.5" customHeight="1">
      <c r="A11" s="198" t="s">
        <v>1052</v>
      </c>
      <c r="B11" s="196"/>
      <c r="C11" s="196"/>
      <c r="D11" s="196"/>
      <c r="E11" s="196"/>
      <c r="F11" s="196"/>
      <c r="G11" s="196"/>
      <c r="H11" s="196"/>
      <c r="I11" s="196"/>
      <c r="J11" s="196"/>
      <c r="K11" s="196"/>
      <c r="L11" s="196"/>
      <c r="M11" s="196"/>
      <c r="N11" s="197"/>
      <c r="O11" s="207"/>
      <c r="P11" s="208">
        <f aca="true" t="shared" si="0" ref="P11:U11">SUM(P12,P20,P24,P29,P30)</f>
        <v>30566</v>
      </c>
      <c r="Q11" s="208">
        <f t="shared" si="0"/>
        <v>52920</v>
      </c>
      <c r="R11" s="208">
        <f t="shared" si="0"/>
        <v>35816</v>
      </c>
      <c r="S11" s="208">
        <f t="shared" si="0"/>
        <v>22551</v>
      </c>
      <c r="T11" s="208">
        <f t="shared" si="0"/>
        <v>16948</v>
      </c>
      <c r="U11" s="208">
        <f t="shared" si="0"/>
        <v>20389</v>
      </c>
      <c r="V11" s="208">
        <f>SUM(O11:U11)</f>
        <v>179190</v>
      </c>
    </row>
    <row r="12" spans="1:22" ht="16.5" customHeight="1">
      <c r="A12" s="200"/>
      <c r="B12" s="198" t="s">
        <v>1053</v>
      </c>
      <c r="C12" s="196"/>
      <c r="D12" s="196"/>
      <c r="E12" s="196"/>
      <c r="F12" s="196"/>
      <c r="G12" s="196"/>
      <c r="H12" s="196"/>
      <c r="I12" s="196"/>
      <c r="J12" s="196"/>
      <c r="K12" s="196"/>
      <c r="L12" s="196"/>
      <c r="M12" s="196"/>
      <c r="N12" s="197"/>
      <c r="O12" s="207"/>
      <c r="P12" s="208">
        <f aca="true" t="shared" si="1" ref="P12:U12">SUM(P13:P19)</f>
        <v>16155</v>
      </c>
      <c r="Q12" s="208">
        <f t="shared" si="1"/>
        <v>30341</v>
      </c>
      <c r="R12" s="208">
        <f t="shared" si="1"/>
        <v>21197</v>
      </c>
      <c r="S12" s="208">
        <f t="shared" si="1"/>
        <v>13123</v>
      </c>
      <c r="T12" s="208">
        <f t="shared" si="1"/>
        <v>10276</v>
      </c>
      <c r="U12" s="208">
        <f t="shared" si="1"/>
        <v>12805</v>
      </c>
      <c r="V12" s="208">
        <f aca="true" t="shared" si="2" ref="V12:V75">SUM(O12:U12)</f>
        <v>103897</v>
      </c>
    </row>
    <row r="13" spans="1:22" ht="16.5" customHeight="1">
      <c r="A13" s="200"/>
      <c r="B13" s="200"/>
      <c r="C13" s="195" t="s">
        <v>86</v>
      </c>
      <c r="D13" s="196"/>
      <c r="E13" s="196"/>
      <c r="F13" s="196"/>
      <c r="G13" s="196"/>
      <c r="H13" s="196"/>
      <c r="I13" s="196"/>
      <c r="J13" s="196"/>
      <c r="K13" s="196"/>
      <c r="L13" s="196"/>
      <c r="M13" s="196"/>
      <c r="N13" s="197"/>
      <c r="O13" s="199"/>
      <c r="P13" s="193">
        <v>10565</v>
      </c>
      <c r="Q13" s="193">
        <v>12808</v>
      </c>
      <c r="R13" s="193">
        <v>6594</v>
      </c>
      <c r="S13" s="193">
        <v>3357</v>
      </c>
      <c r="T13" s="193">
        <v>2435</v>
      </c>
      <c r="U13" s="193">
        <v>3193</v>
      </c>
      <c r="V13" s="208">
        <f t="shared" si="2"/>
        <v>38952</v>
      </c>
    </row>
    <row r="14" spans="1:22" ht="16.5" customHeight="1">
      <c r="A14" s="200"/>
      <c r="B14" s="200"/>
      <c r="C14" s="195" t="s">
        <v>87</v>
      </c>
      <c r="D14" s="196"/>
      <c r="E14" s="196"/>
      <c r="F14" s="196"/>
      <c r="G14" s="196"/>
      <c r="H14" s="196"/>
      <c r="I14" s="196"/>
      <c r="J14" s="196"/>
      <c r="K14" s="196"/>
      <c r="L14" s="196"/>
      <c r="M14" s="196"/>
      <c r="N14" s="197"/>
      <c r="O14" s="199"/>
      <c r="P14" s="193">
        <v>3</v>
      </c>
      <c r="Q14" s="193">
        <v>46</v>
      </c>
      <c r="R14" s="193">
        <v>218</v>
      </c>
      <c r="S14" s="193">
        <v>283</v>
      </c>
      <c r="T14" s="193">
        <v>530</v>
      </c>
      <c r="U14" s="193">
        <v>1645</v>
      </c>
      <c r="V14" s="208">
        <f t="shared" si="2"/>
        <v>2725</v>
      </c>
    </row>
    <row r="15" spans="1:22" ht="16.5" customHeight="1">
      <c r="A15" s="200"/>
      <c r="B15" s="200"/>
      <c r="C15" s="195" t="s">
        <v>88</v>
      </c>
      <c r="D15" s="196"/>
      <c r="E15" s="196"/>
      <c r="F15" s="196"/>
      <c r="G15" s="196"/>
      <c r="H15" s="196"/>
      <c r="I15" s="196"/>
      <c r="J15" s="196"/>
      <c r="K15" s="196"/>
      <c r="L15" s="196"/>
      <c r="M15" s="196"/>
      <c r="N15" s="197"/>
      <c r="O15" s="199"/>
      <c r="P15" s="193">
        <v>397</v>
      </c>
      <c r="Q15" s="193">
        <v>2022</v>
      </c>
      <c r="R15" s="193">
        <v>2101</v>
      </c>
      <c r="S15" s="193">
        <v>1720</v>
      </c>
      <c r="T15" s="193">
        <v>1582</v>
      </c>
      <c r="U15" s="193">
        <v>2417</v>
      </c>
      <c r="V15" s="208">
        <f t="shared" si="2"/>
        <v>10239</v>
      </c>
    </row>
    <row r="16" spans="1:22" ht="16.5" customHeight="1">
      <c r="A16" s="200"/>
      <c r="B16" s="200"/>
      <c r="C16" s="195" t="s">
        <v>89</v>
      </c>
      <c r="D16" s="196"/>
      <c r="E16" s="196"/>
      <c r="F16" s="196"/>
      <c r="G16" s="196"/>
      <c r="H16" s="196"/>
      <c r="I16" s="196"/>
      <c r="J16" s="196"/>
      <c r="K16" s="196"/>
      <c r="L16" s="196"/>
      <c r="M16" s="196"/>
      <c r="N16" s="197"/>
      <c r="O16" s="199"/>
      <c r="P16" s="193">
        <v>7</v>
      </c>
      <c r="Q16" s="193">
        <v>125</v>
      </c>
      <c r="R16" s="193">
        <v>152</v>
      </c>
      <c r="S16" s="193">
        <v>131</v>
      </c>
      <c r="T16" s="193">
        <v>93</v>
      </c>
      <c r="U16" s="193">
        <v>261</v>
      </c>
      <c r="V16" s="208">
        <f t="shared" si="2"/>
        <v>769</v>
      </c>
    </row>
    <row r="17" spans="1:22" ht="16.5" customHeight="1">
      <c r="A17" s="200"/>
      <c r="B17" s="200"/>
      <c r="C17" s="195" t="s">
        <v>1054</v>
      </c>
      <c r="D17" s="196"/>
      <c r="E17" s="196"/>
      <c r="F17" s="196"/>
      <c r="G17" s="196"/>
      <c r="H17" s="196"/>
      <c r="I17" s="196"/>
      <c r="J17" s="196"/>
      <c r="K17" s="196"/>
      <c r="L17" s="196"/>
      <c r="M17" s="196"/>
      <c r="N17" s="197"/>
      <c r="O17" s="199"/>
      <c r="P17" s="193">
        <v>2364</v>
      </c>
      <c r="Q17" s="193">
        <v>6708</v>
      </c>
      <c r="R17" s="193">
        <v>5033</v>
      </c>
      <c r="S17" s="193">
        <v>3171</v>
      </c>
      <c r="T17" s="193">
        <v>2017</v>
      </c>
      <c r="U17" s="193">
        <v>1559</v>
      </c>
      <c r="V17" s="208">
        <f t="shared" si="2"/>
        <v>20852</v>
      </c>
    </row>
    <row r="18" spans="1:22" ht="16.5" customHeight="1">
      <c r="A18" s="200"/>
      <c r="B18" s="200"/>
      <c r="C18" s="195" t="s">
        <v>1055</v>
      </c>
      <c r="D18" s="196"/>
      <c r="E18" s="196"/>
      <c r="F18" s="196"/>
      <c r="G18" s="196"/>
      <c r="H18" s="196"/>
      <c r="I18" s="196"/>
      <c r="J18" s="196"/>
      <c r="K18" s="196"/>
      <c r="L18" s="196"/>
      <c r="M18" s="196"/>
      <c r="N18" s="197"/>
      <c r="O18" s="199"/>
      <c r="P18" s="193">
        <v>360</v>
      </c>
      <c r="Q18" s="193">
        <v>1748</v>
      </c>
      <c r="R18" s="193">
        <v>1592</v>
      </c>
      <c r="S18" s="193">
        <v>881</v>
      </c>
      <c r="T18" s="193">
        <v>511</v>
      </c>
      <c r="U18" s="193">
        <v>312</v>
      </c>
      <c r="V18" s="208">
        <f t="shared" si="2"/>
        <v>5404</v>
      </c>
    </row>
    <row r="19" spans="1:22" ht="16.5" customHeight="1">
      <c r="A19" s="201"/>
      <c r="B19" s="202"/>
      <c r="C19" s="195" t="s">
        <v>92</v>
      </c>
      <c r="D19" s="196"/>
      <c r="E19" s="196"/>
      <c r="F19" s="196"/>
      <c r="G19" s="196"/>
      <c r="H19" s="196"/>
      <c r="I19" s="196"/>
      <c r="J19" s="196"/>
      <c r="K19" s="196"/>
      <c r="L19" s="196"/>
      <c r="M19" s="196"/>
      <c r="N19" s="197"/>
      <c r="O19" s="199"/>
      <c r="P19" s="193">
        <v>2459</v>
      </c>
      <c r="Q19" s="193">
        <v>6884</v>
      </c>
      <c r="R19" s="193">
        <v>5507</v>
      </c>
      <c r="S19" s="193">
        <v>3580</v>
      </c>
      <c r="T19" s="193">
        <v>3108</v>
      </c>
      <c r="U19" s="193">
        <v>3418</v>
      </c>
      <c r="V19" s="208">
        <f t="shared" si="2"/>
        <v>24956</v>
      </c>
    </row>
    <row r="20" spans="1:22" ht="16.5" customHeight="1">
      <c r="A20" s="200"/>
      <c r="B20" s="924" t="s">
        <v>93</v>
      </c>
      <c r="C20" s="925"/>
      <c r="D20" s="925"/>
      <c r="E20" s="925"/>
      <c r="F20" s="925"/>
      <c r="G20" s="925"/>
      <c r="H20" s="925"/>
      <c r="I20" s="925"/>
      <c r="J20" s="925"/>
      <c r="K20" s="925"/>
      <c r="L20" s="925"/>
      <c r="M20" s="925"/>
      <c r="N20" s="926"/>
      <c r="O20" s="207"/>
      <c r="P20" s="208">
        <f aca="true" t="shared" si="3" ref="P20:U20">SUM(P21:P23)</f>
        <v>116</v>
      </c>
      <c r="Q20" s="208">
        <f t="shared" si="3"/>
        <v>1034</v>
      </c>
      <c r="R20" s="208">
        <f t="shared" si="3"/>
        <v>1376</v>
      </c>
      <c r="S20" s="208">
        <f t="shared" si="3"/>
        <v>1420</v>
      </c>
      <c r="T20" s="208">
        <f t="shared" si="3"/>
        <v>1074</v>
      </c>
      <c r="U20" s="208">
        <f t="shared" si="3"/>
        <v>1167</v>
      </c>
      <c r="V20" s="208">
        <f t="shared" si="2"/>
        <v>6187</v>
      </c>
    </row>
    <row r="21" spans="1:22" ht="16.5" customHeight="1">
      <c r="A21" s="200"/>
      <c r="B21" s="200"/>
      <c r="C21" s="195" t="s">
        <v>94</v>
      </c>
      <c r="D21" s="196"/>
      <c r="E21" s="196"/>
      <c r="F21" s="196"/>
      <c r="G21" s="196"/>
      <c r="H21" s="196"/>
      <c r="I21" s="196"/>
      <c r="J21" s="196"/>
      <c r="K21" s="196"/>
      <c r="L21" s="196"/>
      <c r="M21" s="196"/>
      <c r="N21" s="197"/>
      <c r="O21" s="199"/>
      <c r="P21" s="193">
        <v>92</v>
      </c>
      <c r="Q21" s="193">
        <v>842</v>
      </c>
      <c r="R21" s="193">
        <v>1048</v>
      </c>
      <c r="S21" s="193">
        <v>1160</v>
      </c>
      <c r="T21" s="193">
        <v>876</v>
      </c>
      <c r="U21" s="193">
        <v>906</v>
      </c>
      <c r="V21" s="208">
        <f t="shared" si="2"/>
        <v>4924</v>
      </c>
    </row>
    <row r="22" spans="1:22" ht="16.5" customHeight="1">
      <c r="A22" s="200"/>
      <c r="B22" s="200"/>
      <c r="C22" s="927" t="s">
        <v>1056</v>
      </c>
      <c r="D22" s="928"/>
      <c r="E22" s="928"/>
      <c r="F22" s="928"/>
      <c r="G22" s="928"/>
      <c r="H22" s="928"/>
      <c r="I22" s="928"/>
      <c r="J22" s="928"/>
      <c r="K22" s="928"/>
      <c r="L22" s="928"/>
      <c r="M22" s="928"/>
      <c r="N22" s="929"/>
      <c r="O22" s="199"/>
      <c r="P22" s="193">
        <v>24</v>
      </c>
      <c r="Q22" s="193">
        <v>191</v>
      </c>
      <c r="R22" s="193">
        <v>324</v>
      </c>
      <c r="S22" s="193">
        <v>258</v>
      </c>
      <c r="T22" s="193">
        <v>193</v>
      </c>
      <c r="U22" s="193">
        <v>245</v>
      </c>
      <c r="V22" s="208">
        <f t="shared" si="2"/>
        <v>1235</v>
      </c>
    </row>
    <row r="23" spans="1:22" ht="16.5" customHeight="1">
      <c r="A23" s="201"/>
      <c r="B23" s="202"/>
      <c r="C23" s="927" t="s">
        <v>1057</v>
      </c>
      <c r="D23" s="928"/>
      <c r="E23" s="928"/>
      <c r="F23" s="928"/>
      <c r="G23" s="928"/>
      <c r="H23" s="928"/>
      <c r="I23" s="928"/>
      <c r="J23" s="928"/>
      <c r="K23" s="928"/>
      <c r="L23" s="928"/>
      <c r="M23" s="928"/>
      <c r="N23" s="929"/>
      <c r="O23" s="199"/>
      <c r="P23" s="193">
        <v>0</v>
      </c>
      <c r="Q23" s="193">
        <v>1</v>
      </c>
      <c r="R23" s="193">
        <v>4</v>
      </c>
      <c r="S23" s="193">
        <v>2</v>
      </c>
      <c r="T23" s="193">
        <v>5</v>
      </c>
      <c r="U23" s="193">
        <v>16</v>
      </c>
      <c r="V23" s="208">
        <f t="shared" si="2"/>
        <v>28</v>
      </c>
    </row>
    <row r="24" spans="1:22" ht="16.5" customHeight="1">
      <c r="A24" s="200"/>
      <c r="B24" s="924" t="s">
        <v>96</v>
      </c>
      <c r="C24" s="925"/>
      <c r="D24" s="925"/>
      <c r="E24" s="925"/>
      <c r="F24" s="925"/>
      <c r="G24" s="925"/>
      <c r="H24" s="925"/>
      <c r="I24" s="925"/>
      <c r="J24" s="925"/>
      <c r="K24" s="925"/>
      <c r="L24" s="925"/>
      <c r="M24" s="925"/>
      <c r="N24" s="926"/>
      <c r="O24" s="207"/>
      <c r="P24" s="208">
        <f aca="true" t="shared" si="4" ref="P24:U24">SUM(P25:P28)</f>
        <v>13726</v>
      </c>
      <c r="Q24" s="208">
        <f t="shared" si="4"/>
        <v>20716</v>
      </c>
      <c r="R24" s="208">
        <f t="shared" si="4"/>
        <v>12718</v>
      </c>
      <c r="S24" s="208">
        <f t="shared" si="4"/>
        <v>7723</v>
      </c>
      <c r="T24" s="208">
        <f t="shared" si="4"/>
        <v>5415</v>
      </c>
      <c r="U24" s="208">
        <f t="shared" si="4"/>
        <v>6319</v>
      </c>
      <c r="V24" s="208">
        <f t="shared" si="2"/>
        <v>66617</v>
      </c>
    </row>
    <row r="25" spans="1:22" ht="16.5" customHeight="1">
      <c r="A25" s="200"/>
      <c r="B25" s="200"/>
      <c r="C25" s="195" t="s">
        <v>97</v>
      </c>
      <c r="D25" s="196"/>
      <c r="E25" s="196"/>
      <c r="F25" s="196"/>
      <c r="G25" s="196"/>
      <c r="H25" s="196"/>
      <c r="I25" s="196"/>
      <c r="J25" s="196"/>
      <c r="K25" s="196"/>
      <c r="L25" s="196"/>
      <c r="M25" s="196"/>
      <c r="N25" s="197"/>
      <c r="O25" s="199"/>
      <c r="P25" s="193">
        <v>302</v>
      </c>
      <c r="Q25" s="193">
        <v>1179</v>
      </c>
      <c r="R25" s="193">
        <v>812</v>
      </c>
      <c r="S25" s="193">
        <v>912</v>
      </c>
      <c r="T25" s="193">
        <v>877</v>
      </c>
      <c r="U25" s="193">
        <v>1724</v>
      </c>
      <c r="V25" s="208">
        <f t="shared" si="2"/>
        <v>5806</v>
      </c>
    </row>
    <row r="26" spans="1:22" ht="16.5" customHeight="1">
      <c r="A26" s="200"/>
      <c r="B26" s="200"/>
      <c r="C26" s="927" t="s">
        <v>98</v>
      </c>
      <c r="D26" s="928"/>
      <c r="E26" s="928"/>
      <c r="F26" s="928"/>
      <c r="G26" s="928"/>
      <c r="H26" s="928"/>
      <c r="I26" s="928"/>
      <c r="J26" s="928"/>
      <c r="K26" s="928"/>
      <c r="L26" s="928"/>
      <c r="M26" s="928"/>
      <c r="N26" s="929"/>
      <c r="O26" s="199"/>
      <c r="P26" s="199"/>
      <c r="Q26" s="193">
        <v>130</v>
      </c>
      <c r="R26" s="193">
        <v>201</v>
      </c>
      <c r="S26" s="193">
        <v>149</v>
      </c>
      <c r="T26" s="193">
        <v>69</v>
      </c>
      <c r="U26" s="193">
        <v>51</v>
      </c>
      <c r="V26" s="208">
        <f t="shared" si="2"/>
        <v>600</v>
      </c>
    </row>
    <row r="27" spans="1:22" ht="16.5" customHeight="1">
      <c r="A27" s="200"/>
      <c r="B27" s="200"/>
      <c r="C27" s="927" t="s">
        <v>99</v>
      </c>
      <c r="D27" s="928"/>
      <c r="E27" s="928"/>
      <c r="F27" s="928"/>
      <c r="G27" s="928"/>
      <c r="H27" s="928"/>
      <c r="I27" s="928"/>
      <c r="J27" s="928"/>
      <c r="K27" s="928"/>
      <c r="L27" s="928"/>
      <c r="M27" s="928"/>
      <c r="N27" s="929"/>
      <c r="O27" s="199"/>
      <c r="P27" s="193">
        <v>55</v>
      </c>
      <c r="Q27" s="193">
        <v>304</v>
      </c>
      <c r="R27" s="193">
        <v>187</v>
      </c>
      <c r="S27" s="193">
        <v>175</v>
      </c>
      <c r="T27" s="193">
        <v>83</v>
      </c>
      <c r="U27" s="193">
        <v>43</v>
      </c>
      <c r="V27" s="208">
        <f t="shared" si="2"/>
        <v>847</v>
      </c>
    </row>
    <row r="28" spans="1:22" ht="16.5" customHeight="1">
      <c r="A28" s="201"/>
      <c r="B28" s="202"/>
      <c r="C28" s="195" t="s">
        <v>1058</v>
      </c>
      <c r="D28" s="196"/>
      <c r="E28" s="196"/>
      <c r="F28" s="196"/>
      <c r="G28" s="196"/>
      <c r="H28" s="196"/>
      <c r="I28" s="196"/>
      <c r="J28" s="196"/>
      <c r="K28" s="196"/>
      <c r="L28" s="196"/>
      <c r="M28" s="196"/>
      <c r="N28" s="197"/>
      <c r="O28" s="199"/>
      <c r="P28" s="193">
        <v>13369</v>
      </c>
      <c r="Q28" s="193">
        <v>19103</v>
      </c>
      <c r="R28" s="193">
        <v>11518</v>
      </c>
      <c r="S28" s="193">
        <v>6487</v>
      </c>
      <c r="T28" s="193">
        <v>4386</v>
      </c>
      <c r="U28" s="193">
        <v>4501</v>
      </c>
      <c r="V28" s="208">
        <f t="shared" si="2"/>
        <v>59364</v>
      </c>
    </row>
    <row r="29" spans="1:22" ht="16.5" customHeight="1">
      <c r="A29" s="201"/>
      <c r="B29" s="930" t="s">
        <v>100</v>
      </c>
      <c r="C29" s="925"/>
      <c r="D29" s="925"/>
      <c r="E29" s="925"/>
      <c r="F29" s="925"/>
      <c r="G29" s="925"/>
      <c r="H29" s="925"/>
      <c r="I29" s="925"/>
      <c r="J29" s="925"/>
      <c r="K29" s="925"/>
      <c r="L29" s="925"/>
      <c r="M29" s="925"/>
      <c r="N29" s="926"/>
      <c r="O29" s="199"/>
      <c r="P29" s="193">
        <v>304</v>
      </c>
      <c r="Q29" s="193">
        <v>482</v>
      </c>
      <c r="R29" s="193">
        <v>318</v>
      </c>
      <c r="S29" s="193">
        <v>182</v>
      </c>
      <c r="T29" s="193">
        <v>126</v>
      </c>
      <c r="U29" s="193">
        <v>67</v>
      </c>
      <c r="V29" s="208">
        <f t="shared" si="2"/>
        <v>1479</v>
      </c>
    </row>
    <row r="30" spans="1:22" ht="16.5" customHeight="1">
      <c r="A30" s="202"/>
      <c r="B30" s="930" t="s">
        <v>101</v>
      </c>
      <c r="C30" s="925"/>
      <c r="D30" s="925"/>
      <c r="E30" s="925"/>
      <c r="F30" s="925"/>
      <c r="G30" s="925"/>
      <c r="H30" s="925"/>
      <c r="I30" s="925"/>
      <c r="J30" s="925"/>
      <c r="K30" s="925"/>
      <c r="L30" s="925"/>
      <c r="M30" s="925"/>
      <c r="N30" s="926"/>
      <c r="O30" s="199"/>
      <c r="P30" s="193">
        <v>265</v>
      </c>
      <c r="Q30" s="193">
        <v>347</v>
      </c>
      <c r="R30" s="193">
        <v>207</v>
      </c>
      <c r="S30" s="193">
        <v>103</v>
      </c>
      <c r="T30" s="193">
        <v>57</v>
      </c>
      <c r="U30" s="193">
        <v>31</v>
      </c>
      <c r="V30" s="208">
        <f t="shared" si="2"/>
        <v>1010</v>
      </c>
    </row>
    <row r="31" spans="1:22" ht="16.5" customHeight="1">
      <c r="A31" s="198" t="s">
        <v>301</v>
      </c>
      <c r="B31" s="203"/>
      <c r="C31" s="203"/>
      <c r="D31" s="203"/>
      <c r="E31" s="203"/>
      <c r="F31" s="203"/>
      <c r="G31" s="203"/>
      <c r="H31" s="203"/>
      <c r="I31" s="203"/>
      <c r="J31" s="203"/>
      <c r="K31" s="203"/>
      <c r="L31" s="203"/>
      <c r="M31" s="203"/>
      <c r="N31" s="204"/>
      <c r="O31" s="209">
        <f>SUM(O32:O34)</f>
        <v>12</v>
      </c>
      <c r="P31" s="209">
        <f aca="true" t="shared" si="5" ref="P31:U31">SUM(P32:P34)</f>
        <v>36</v>
      </c>
      <c r="Q31" s="209">
        <f t="shared" si="5"/>
        <v>2843</v>
      </c>
      <c r="R31" s="209">
        <f t="shared" si="5"/>
        <v>3608</v>
      </c>
      <c r="S31" s="209">
        <f t="shared" si="5"/>
        <v>3608</v>
      </c>
      <c r="T31" s="209">
        <f t="shared" si="5"/>
        <v>5433</v>
      </c>
      <c r="U31" s="209">
        <f t="shared" si="5"/>
        <v>6068</v>
      </c>
      <c r="V31" s="208">
        <f t="shared" si="2"/>
        <v>21608</v>
      </c>
    </row>
    <row r="32" spans="1:22" ht="16.5" customHeight="1">
      <c r="A32" s="201"/>
      <c r="B32" s="195"/>
      <c r="C32" s="196" t="s">
        <v>1212</v>
      </c>
      <c r="D32" s="196"/>
      <c r="E32" s="196"/>
      <c r="F32" s="196"/>
      <c r="G32" s="196"/>
      <c r="H32" s="196"/>
      <c r="I32" s="196"/>
      <c r="J32" s="196"/>
      <c r="K32" s="196"/>
      <c r="L32" s="196"/>
      <c r="M32" s="196"/>
      <c r="N32" s="197"/>
      <c r="O32" s="193">
        <v>12</v>
      </c>
      <c r="P32" s="193">
        <v>36</v>
      </c>
      <c r="Q32" s="193">
        <v>944</v>
      </c>
      <c r="R32" s="193">
        <v>1452</v>
      </c>
      <c r="S32" s="193">
        <v>1520</v>
      </c>
      <c r="T32" s="193">
        <v>2545</v>
      </c>
      <c r="U32" s="193">
        <v>2938</v>
      </c>
      <c r="V32" s="208">
        <f t="shared" si="2"/>
        <v>9447</v>
      </c>
    </row>
    <row r="33" spans="1:22" ht="16.5" customHeight="1">
      <c r="A33" s="201"/>
      <c r="B33" s="195"/>
      <c r="C33" s="196" t="s">
        <v>49</v>
      </c>
      <c r="D33" s="196"/>
      <c r="E33" s="196"/>
      <c r="F33" s="196"/>
      <c r="G33" s="196"/>
      <c r="H33" s="196"/>
      <c r="I33" s="196"/>
      <c r="J33" s="196"/>
      <c r="K33" s="196"/>
      <c r="L33" s="196"/>
      <c r="M33" s="196"/>
      <c r="N33" s="197"/>
      <c r="O33" s="199"/>
      <c r="P33" s="199"/>
      <c r="Q33" s="193">
        <v>1613</v>
      </c>
      <c r="R33" s="193">
        <v>1799</v>
      </c>
      <c r="S33" s="193">
        <v>1611</v>
      </c>
      <c r="T33" s="193">
        <v>1803</v>
      </c>
      <c r="U33" s="193">
        <v>1067</v>
      </c>
      <c r="V33" s="208">
        <f t="shared" si="2"/>
        <v>7893</v>
      </c>
    </row>
    <row r="34" spans="1:22" ht="16.5" customHeight="1">
      <c r="A34" s="201"/>
      <c r="B34" s="195"/>
      <c r="C34" s="196" t="s">
        <v>1190</v>
      </c>
      <c r="D34" s="196"/>
      <c r="E34" s="196"/>
      <c r="F34" s="196"/>
      <c r="G34" s="196"/>
      <c r="H34" s="196"/>
      <c r="I34" s="196"/>
      <c r="J34" s="196"/>
      <c r="K34" s="196"/>
      <c r="L34" s="196"/>
      <c r="M34" s="196"/>
      <c r="N34" s="197"/>
      <c r="O34" s="199"/>
      <c r="P34" s="199"/>
      <c r="Q34" s="193">
        <v>286</v>
      </c>
      <c r="R34" s="193">
        <v>357</v>
      </c>
      <c r="S34" s="193">
        <v>477</v>
      </c>
      <c r="T34" s="193">
        <v>1085</v>
      </c>
      <c r="U34" s="193">
        <v>2063</v>
      </c>
      <c r="V34" s="208">
        <f t="shared" si="2"/>
        <v>4268</v>
      </c>
    </row>
    <row r="35" spans="1:22" ht="16.5" customHeight="1">
      <c r="A35" s="201"/>
      <c r="B35" s="198" t="s">
        <v>302</v>
      </c>
      <c r="C35" s="196"/>
      <c r="D35" s="196"/>
      <c r="E35" s="196"/>
      <c r="F35" s="196"/>
      <c r="G35" s="196"/>
      <c r="H35" s="196"/>
      <c r="I35" s="196"/>
      <c r="J35" s="196"/>
      <c r="K35" s="196"/>
      <c r="L35" s="196"/>
      <c r="M35" s="196"/>
      <c r="N35" s="197"/>
      <c r="O35" s="209">
        <f>SUM(O36:O38)</f>
        <v>12</v>
      </c>
      <c r="P35" s="209">
        <f aca="true" t="shared" si="6" ref="P35:U35">SUM(P36:P38)</f>
        <v>36</v>
      </c>
      <c r="Q35" s="209">
        <f t="shared" si="6"/>
        <v>2838</v>
      </c>
      <c r="R35" s="209">
        <f t="shared" si="6"/>
        <v>3604</v>
      </c>
      <c r="S35" s="209">
        <f t="shared" si="6"/>
        <v>3594</v>
      </c>
      <c r="T35" s="209">
        <f t="shared" si="6"/>
        <v>5410</v>
      </c>
      <c r="U35" s="209">
        <f t="shared" si="6"/>
        <v>5939</v>
      </c>
      <c r="V35" s="208">
        <f t="shared" si="2"/>
        <v>21433</v>
      </c>
    </row>
    <row r="36" spans="1:22" ht="16.5" customHeight="1">
      <c r="A36" s="201"/>
      <c r="B36" s="200"/>
      <c r="C36" s="195" t="s">
        <v>1212</v>
      </c>
      <c r="D36" s="196"/>
      <c r="E36" s="196"/>
      <c r="F36" s="196"/>
      <c r="G36" s="196"/>
      <c r="H36" s="196"/>
      <c r="I36" s="196"/>
      <c r="J36" s="196"/>
      <c r="K36" s="196"/>
      <c r="L36" s="196"/>
      <c r="M36" s="196"/>
      <c r="N36" s="197"/>
      <c r="O36" s="193">
        <v>12</v>
      </c>
      <c r="P36" s="193">
        <v>36</v>
      </c>
      <c r="Q36" s="193">
        <v>939</v>
      </c>
      <c r="R36" s="193">
        <v>1450</v>
      </c>
      <c r="S36" s="193">
        <v>1511</v>
      </c>
      <c r="T36" s="193">
        <v>2529</v>
      </c>
      <c r="U36" s="193">
        <v>2851</v>
      </c>
      <c r="V36" s="208">
        <f t="shared" si="2"/>
        <v>9328</v>
      </c>
    </row>
    <row r="37" spans="1:22" ht="16.5" customHeight="1">
      <c r="A37" s="201"/>
      <c r="B37" s="201"/>
      <c r="C37" s="195" t="s">
        <v>49</v>
      </c>
      <c r="D37" s="196"/>
      <c r="E37" s="196"/>
      <c r="F37" s="196"/>
      <c r="G37" s="196"/>
      <c r="H37" s="196"/>
      <c r="I37" s="196"/>
      <c r="J37" s="196"/>
      <c r="K37" s="196"/>
      <c r="L37" s="196"/>
      <c r="M37" s="196"/>
      <c r="N37" s="197"/>
      <c r="O37" s="199"/>
      <c r="P37" s="199"/>
      <c r="Q37" s="193">
        <v>1613</v>
      </c>
      <c r="R37" s="193">
        <v>1799</v>
      </c>
      <c r="S37" s="193">
        <v>1611</v>
      </c>
      <c r="T37" s="193">
        <v>1803</v>
      </c>
      <c r="U37" s="193">
        <v>1067</v>
      </c>
      <c r="V37" s="208">
        <f t="shared" si="2"/>
        <v>7893</v>
      </c>
    </row>
    <row r="38" spans="1:22" ht="16.5" customHeight="1">
      <c r="A38" s="202"/>
      <c r="B38" s="202"/>
      <c r="C38" s="195" t="s">
        <v>1190</v>
      </c>
      <c r="D38" s="196"/>
      <c r="E38" s="196"/>
      <c r="F38" s="196"/>
      <c r="G38" s="196"/>
      <c r="H38" s="196"/>
      <c r="I38" s="196"/>
      <c r="J38" s="196"/>
      <c r="K38" s="196"/>
      <c r="L38" s="196"/>
      <c r="M38" s="196"/>
      <c r="N38" s="197"/>
      <c r="O38" s="199"/>
      <c r="P38" s="199"/>
      <c r="Q38" s="193">
        <v>286</v>
      </c>
      <c r="R38" s="193">
        <v>355</v>
      </c>
      <c r="S38" s="193">
        <v>472</v>
      </c>
      <c r="T38" s="193">
        <v>1078</v>
      </c>
      <c r="U38" s="193">
        <v>2021</v>
      </c>
      <c r="V38" s="208">
        <f t="shared" si="2"/>
        <v>4212</v>
      </c>
    </row>
    <row r="39" spans="1:22" ht="16.5" customHeight="1">
      <c r="A39" s="931" t="s">
        <v>191</v>
      </c>
      <c r="B39" s="932"/>
      <c r="C39" s="932"/>
      <c r="D39" s="932"/>
      <c r="E39" s="932"/>
      <c r="F39" s="932"/>
      <c r="G39" s="932"/>
      <c r="H39" s="932"/>
      <c r="I39" s="932"/>
      <c r="J39" s="932"/>
      <c r="K39" s="932"/>
      <c r="L39" s="932"/>
      <c r="M39" s="932"/>
      <c r="N39" s="933"/>
      <c r="O39" s="209">
        <f>SUM(O11,O31)</f>
        <v>12</v>
      </c>
      <c r="P39" s="209">
        <f aca="true" t="shared" si="7" ref="P39:U39">SUM(P11,P31)</f>
        <v>30602</v>
      </c>
      <c r="Q39" s="209">
        <f t="shared" si="7"/>
        <v>55763</v>
      </c>
      <c r="R39" s="209">
        <f t="shared" si="7"/>
        <v>39424</v>
      </c>
      <c r="S39" s="209">
        <f t="shared" si="7"/>
        <v>26159</v>
      </c>
      <c r="T39" s="209">
        <f t="shared" si="7"/>
        <v>22381</v>
      </c>
      <c r="U39" s="209">
        <f t="shared" si="7"/>
        <v>26457</v>
      </c>
      <c r="V39" s="208">
        <f t="shared" si="2"/>
        <v>200798</v>
      </c>
    </row>
    <row r="40" spans="1:22" ht="16.5" customHeight="1">
      <c r="A40" s="195" t="s">
        <v>303</v>
      </c>
      <c r="B40" s="196"/>
      <c r="C40" s="196"/>
      <c r="D40" s="196"/>
      <c r="E40" s="196"/>
      <c r="F40" s="196"/>
      <c r="G40" s="196"/>
      <c r="H40" s="196"/>
      <c r="I40" s="196"/>
      <c r="J40" s="196"/>
      <c r="K40" s="196"/>
      <c r="L40" s="196"/>
      <c r="M40" s="196"/>
      <c r="N40" s="197"/>
      <c r="O40" s="196"/>
      <c r="P40" s="196"/>
      <c r="Q40" s="196"/>
      <c r="R40" s="196"/>
      <c r="S40" s="196"/>
      <c r="T40" s="196"/>
      <c r="U40" s="196"/>
      <c r="V40" s="213"/>
    </row>
    <row r="41" spans="1:22" ht="16.5" customHeight="1">
      <c r="A41" s="198" t="s">
        <v>1052</v>
      </c>
      <c r="B41" s="196"/>
      <c r="C41" s="196"/>
      <c r="D41" s="196"/>
      <c r="E41" s="196"/>
      <c r="F41" s="196"/>
      <c r="G41" s="196"/>
      <c r="H41" s="196"/>
      <c r="I41" s="196"/>
      <c r="J41" s="196"/>
      <c r="K41" s="196"/>
      <c r="L41" s="196"/>
      <c r="M41" s="196"/>
      <c r="N41" s="197"/>
      <c r="O41" s="207"/>
      <c r="P41" s="208">
        <f aca="true" t="shared" si="8" ref="P41:U41">SUM(P42,P50,P54)</f>
        <v>45962943</v>
      </c>
      <c r="Q41" s="208">
        <f t="shared" si="8"/>
        <v>141205826</v>
      </c>
      <c r="R41" s="208">
        <f t="shared" si="8"/>
        <v>118111964</v>
      </c>
      <c r="S41" s="208">
        <f t="shared" si="8"/>
        <v>95339205</v>
      </c>
      <c r="T41" s="208">
        <f t="shared" si="8"/>
        <v>74118816</v>
      </c>
      <c r="U41" s="208">
        <f t="shared" si="8"/>
        <v>95942556</v>
      </c>
      <c r="V41" s="208">
        <f t="shared" si="2"/>
        <v>570681310</v>
      </c>
    </row>
    <row r="42" spans="1:22" ht="16.5" customHeight="1">
      <c r="A42" s="201"/>
      <c r="B42" s="198" t="s">
        <v>1053</v>
      </c>
      <c r="C42" s="196"/>
      <c r="D42" s="196"/>
      <c r="E42" s="196"/>
      <c r="F42" s="196"/>
      <c r="G42" s="196"/>
      <c r="H42" s="196"/>
      <c r="I42" s="196"/>
      <c r="J42" s="196"/>
      <c r="K42" s="196"/>
      <c r="L42" s="196"/>
      <c r="M42" s="196"/>
      <c r="N42" s="197"/>
      <c r="O42" s="207"/>
      <c r="P42" s="208">
        <f aca="true" t="shared" si="9" ref="P42:U42">SUM(P43:P49)</f>
        <v>36248122</v>
      </c>
      <c r="Q42" s="208">
        <f t="shared" si="9"/>
        <v>113420830</v>
      </c>
      <c r="R42" s="208">
        <f t="shared" si="9"/>
        <v>91642367</v>
      </c>
      <c r="S42" s="208">
        <f t="shared" si="9"/>
        <v>69372865</v>
      </c>
      <c r="T42" s="208">
        <f t="shared" si="9"/>
        <v>56307873</v>
      </c>
      <c r="U42" s="208">
        <f t="shared" si="9"/>
        <v>77334707</v>
      </c>
      <c r="V42" s="208">
        <f t="shared" si="2"/>
        <v>444326764</v>
      </c>
    </row>
    <row r="43" spans="1:22" ht="16.5" customHeight="1">
      <c r="A43" s="201"/>
      <c r="B43" s="200"/>
      <c r="C43" s="195" t="s">
        <v>86</v>
      </c>
      <c r="D43" s="196"/>
      <c r="E43" s="196"/>
      <c r="F43" s="196"/>
      <c r="G43" s="196"/>
      <c r="H43" s="196"/>
      <c r="I43" s="196"/>
      <c r="J43" s="196"/>
      <c r="K43" s="196"/>
      <c r="L43" s="196"/>
      <c r="M43" s="196"/>
      <c r="N43" s="197"/>
      <c r="O43" s="199"/>
      <c r="P43" s="193">
        <v>24113691</v>
      </c>
      <c r="Q43" s="193">
        <v>57284667</v>
      </c>
      <c r="R43" s="193">
        <v>40217198</v>
      </c>
      <c r="S43" s="193">
        <v>26002735</v>
      </c>
      <c r="T43" s="193">
        <v>22924717</v>
      </c>
      <c r="U43" s="193">
        <v>35943999</v>
      </c>
      <c r="V43" s="208">
        <f t="shared" si="2"/>
        <v>206487007</v>
      </c>
    </row>
    <row r="44" spans="1:22" ht="16.5" customHeight="1">
      <c r="A44" s="201"/>
      <c r="B44" s="200"/>
      <c r="C44" s="195" t="s">
        <v>87</v>
      </c>
      <c r="D44" s="196"/>
      <c r="E44" s="196"/>
      <c r="F44" s="196"/>
      <c r="G44" s="196"/>
      <c r="H44" s="196"/>
      <c r="I44" s="196"/>
      <c r="J44" s="196"/>
      <c r="K44" s="196"/>
      <c r="L44" s="196"/>
      <c r="M44" s="196"/>
      <c r="N44" s="197"/>
      <c r="O44" s="199"/>
      <c r="P44" s="193">
        <v>6250</v>
      </c>
      <c r="Q44" s="193">
        <v>173875</v>
      </c>
      <c r="R44" s="193">
        <v>1137126</v>
      </c>
      <c r="S44" s="193">
        <v>1509256</v>
      </c>
      <c r="T44" s="193">
        <v>2558629</v>
      </c>
      <c r="U44" s="193">
        <v>8669035</v>
      </c>
      <c r="V44" s="208">
        <f t="shared" si="2"/>
        <v>14054171</v>
      </c>
    </row>
    <row r="45" spans="1:22" ht="16.5" customHeight="1">
      <c r="A45" s="201"/>
      <c r="B45" s="200"/>
      <c r="C45" s="195" t="s">
        <v>88</v>
      </c>
      <c r="D45" s="196"/>
      <c r="E45" s="196"/>
      <c r="F45" s="196"/>
      <c r="G45" s="196"/>
      <c r="H45" s="196"/>
      <c r="I45" s="196"/>
      <c r="J45" s="196"/>
      <c r="K45" s="196"/>
      <c r="L45" s="196"/>
      <c r="M45" s="196"/>
      <c r="N45" s="197"/>
      <c r="O45" s="199"/>
      <c r="P45" s="193">
        <v>910552</v>
      </c>
      <c r="Q45" s="193">
        <v>7206716</v>
      </c>
      <c r="R45" s="193">
        <v>8675284</v>
      </c>
      <c r="S45" s="193">
        <v>8348902</v>
      </c>
      <c r="T45" s="193">
        <v>7753455</v>
      </c>
      <c r="U45" s="193">
        <v>13930826</v>
      </c>
      <c r="V45" s="208">
        <f t="shared" si="2"/>
        <v>46825735</v>
      </c>
    </row>
    <row r="46" spans="1:22" ht="16.5" customHeight="1">
      <c r="A46" s="201"/>
      <c r="B46" s="200"/>
      <c r="C46" s="195" t="s">
        <v>89</v>
      </c>
      <c r="D46" s="196"/>
      <c r="E46" s="196"/>
      <c r="F46" s="196"/>
      <c r="G46" s="196"/>
      <c r="H46" s="196"/>
      <c r="I46" s="196"/>
      <c r="J46" s="196"/>
      <c r="K46" s="196"/>
      <c r="L46" s="196"/>
      <c r="M46" s="196"/>
      <c r="N46" s="197"/>
      <c r="O46" s="199"/>
      <c r="P46" s="193">
        <v>15400</v>
      </c>
      <c r="Q46" s="193">
        <v>260150</v>
      </c>
      <c r="R46" s="193">
        <v>317900</v>
      </c>
      <c r="S46" s="193">
        <v>260700</v>
      </c>
      <c r="T46" s="193">
        <v>167200</v>
      </c>
      <c r="U46" s="193">
        <v>522500</v>
      </c>
      <c r="V46" s="208">
        <f t="shared" si="2"/>
        <v>1543850</v>
      </c>
    </row>
    <row r="47" spans="1:22" ht="16.5" customHeight="1">
      <c r="A47" s="201"/>
      <c r="B47" s="200"/>
      <c r="C47" s="195" t="s">
        <v>1054</v>
      </c>
      <c r="D47" s="196"/>
      <c r="E47" s="196"/>
      <c r="F47" s="196"/>
      <c r="G47" s="196"/>
      <c r="H47" s="196"/>
      <c r="I47" s="196"/>
      <c r="J47" s="196"/>
      <c r="K47" s="196"/>
      <c r="L47" s="196"/>
      <c r="M47" s="196"/>
      <c r="N47" s="197"/>
      <c r="O47" s="199"/>
      <c r="P47" s="193">
        <v>6874964</v>
      </c>
      <c r="Q47" s="193">
        <v>30291091</v>
      </c>
      <c r="R47" s="193">
        <v>25239026</v>
      </c>
      <c r="S47" s="193">
        <v>22266301</v>
      </c>
      <c r="T47" s="193">
        <v>15008111</v>
      </c>
      <c r="U47" s="193">
        <v>10738464</v>
      </c>
      <c r="V47" s="208">
        <f t="shared" si="2"/>
        <v>110417957</v>
      </c>
    </row>
    <row r="48" spans="1:22" ht="16.5" customHeight="1">
      <c r="A48" s="201"/>
      <c r="B48" s="200"/>
      <c r="C48" s="195" t="s">
        <v>1055</v>
      </c>
      <c r="D48" s="196"/>
      <c r="E48" s="196"/>
      <c r="F48" s="196"/>
      <c r="G48" s="196"/>
      <c r="H48" s="196"/>
      <c r="I48" s="196"/>
      <c r="J48" s="196"/>
      <c r="K48" s="196"/>
      <c r="L48" s="196"/>
      <c r="M48" s="196"/>
      <c r="N48" s="197"/>
      <c r="O48" s="199"/>
      <c r="P48" s="193">
        <v>1157118</v>
      </c>
      <c r="Q48" s="193">
        <v>9452198</v>
      </c>
      <c r="R48" s="193">
        <v>8710050</v>
      </c>
      <c r="S48" s="193">
        <v>5859960</v>
      </c>
      <c r="T48" s="193">
        <v>3413636</v>
      </c>
      <c r="U48" s="193">
        <v>2274535</v>
      </c>
      <c r="V48" s="208">
        <f t="shared" si="2"/>
        <v>30867497</v>
      </c>
    </row>
    <row r="49" spans="1:22" ht="16.5" customHeight="1">
      <c r="A49" s="201"/>
      <c r="B49" s="202"/>
      <c r="C49" s="195" t="s">
        <v>92</v>
      </c>
      <c r="D49" s="196"/>
      <c r="E49" s="196"/>
      <c r="F49" s="196"/>
      <c r="G49" s="196"/>
      <c r="H49" s="196"/>
      <c r="I49" s="196"/>
      <c r="J49" s="196"/>
      <c r="K49" s="196"/>
      <c r="L49" s="196"/>
      <c r="M49" s="196"/>
      <c r="N49" s="197"/>
      <c r="O49" s="199"/>
      <c r="P49" s="193">
        <v>3170147</v>
      </c>
      <c r="Q49" s="193">
        <v>8752133</v>
      </c>
      <c r="R49" s="193">
        <v>7345783</v>
      </c>
      <c r="S49" s="193">
        <v>5125011</v>
      </c>
      <c r="T49" s="193">
        <v>4482125</v>
      </c>
      <c r="U49" s="193">
        <v>5255348</v>
      </c>
      <c r="V49" s="208">
        <f t="shared" si="2"/>
        <v>34130547</v>
      </c>
    </row>
    <row r="50" spans="1:22" ht="16.5" customHeight="1">
      <c r="A50" s="201"/>
      <c r="B50" s="924" t="s">
        <v>93</v>
      </c>
      <c r="C50" s="925"/>
      <c r="D50" s="925"/>
      <c r="E50" s="925"/>
      <c r="F50" s="925"/>
      <c r="G50" s="925"/>
      <c r="H50" s="925"/>
      <c r="I50" s="925"/>
      <c r="J50" s="925"/>
      <c r="K50" s="925"/>
      <c r="L50" s="925"/>
      <c r="M50" s="925"/>
      <c r="N50" s="926"/>
      <c r="O50" s="207"/>
      <c r="P50" s="208">
        <f aca="true" t="shared" si="10" ref="P50:U50">SUM(P51:P53)</f>
        <v>444581</v>
      </c>
      <c r="Q50" s="208">
        <f t="shared" si="10"/>
        <v>5448292</v>
      </c>
      <c r="R50" s="208">
        <f t="shared" si="10"/>
        <v>9602050</v>
      </c>
      <c r="S50" s="208">
        <f t="shared" si="10"/>
        <v>12511381</v>
      </c>
      <c r="T50" s="208">
        <f t="shared" si="10"/>
        <v>9897884</v>
      </c>
      <c r="U50" s="208">
        <f t="shared" si="10"/>
        <v>11138447</v>
      </c>
      <c r="V50" s="208">
        <f t="shared" si="2"/>
        <v>49042635</v>
      </c>
    </row>
    <row r="51" spans="1:22" ht="16.5" customHeight="1">
      <c r="A51" s="201"/>
      <c r="B51" s="200"/>
      <c r="C51" s="195" t="s">
        <v>94</v>
      </c>
      <c r="D51" s="196"/>
      <c r="E51" s="196"/>
      <c r="F51" s="196"/>
      <c r="G51" s="196"/>
      <c r="H51" s="196"/>
      <c r="I51" s="196"/>
      <c r="J51" s="196"/>
      <c r="K51" s="196"/>
      <c r="L51" s="196"/>
      <c r="M51" s="196"/>
      <c r="N51" s="197"/>
      <c r="O51" s="199"/>
      <c r="P51" s="193">
        <v>342707</v>
      </c>
      <c r="Q51" s="193">
        <v>4277096</v>
      </c>
      <c r="R51" s="193">
        <v>6919282</v>
      </c>
      <c r="S51" s="193">
        <v>10348222</v>
      </c>
      <c r="T51" s="193">
        <v>8178238</v>
      </c>
      <c r="U51" s="193">
        <v>8662430</v>
      </c>
      <c r="V51" s="208">
        <f t="shared" si="2"/>
        <v>38727975</v>
      </c>
    </row>
    <row r="52" spans="1:22" ht="16.5" customHeight="1">
      <c r="A52" s="201"/>
      <c r="B52" s="200"/>
      <c r="C52" s="927" t="s">
        <v>1056</v>
      </c>
      <c r="D52" s="928"/>
      <c r="E52" s="928"/>
      <c r="F52" s="928"/>
      <c r="G52" s="928"/>
      <c r="H52" s="928"/>
      <c r="I52" s="928"/>
      <c r="J52" s="928"/>
      <c r="K52" s="928"/>
      <c r="L52" s="928"/>
      <c r="M52" s="928"/>
      <c r="N52" s="929"/>
      <c r="O52" s="199"/>
      <c r="P52" s="193">
        <v>101874</v>
      </c>
      <c r="Q52" s="193">
        <v>1167239</v>
      </c>
      <c r="R52" s="193">
        <v>2668524</v>
      </c>
      <c r="S52" s="193">
        <v>2155919</v>
      </c>
      <c r="T52" s="193">
        <v>1692949</v>
      </c>
      <c r="U52" s="193">
        <v>2197415</v>
      </c>
      <c r="V52" s="208">
        <f t="shared" si="2"/>
        <v>9983920</v>
      </c>
    </row>
    <row r="53" spans="1:22" ht="16.5" customHeight="1">
      <c r="A53" s="201"/>
      <c r="B53" s="202"/>
      <c r="C53" s="927" t="s">
        <v>1057</v>
      </c>
      <c r="D53" s="928"/>
      <c r="E53" s="928"/>
      <c r="F53" s="928"/>
      <c r="G53" s="928"/>
      <c r="H53" s="928"/>
      <c r="I53" s="928"/>
      <c r="J53" s="928"/>
      <c r="K53" s="928"/>
      <c r="L53" s="928"/>
      <c r="M53" s="928"/>
      <c r="N53" s="929"/>
      <c r="O53" s="199"/>
      <c r="P53" s="193">
        <v>0</v>
      </c>
      <c r="Q53" s="193">
        <v>3957</v>
      </c>
      <c r="R53" s="193">
        <v>14244</v>
      </c>
      <c r="S53" s="193">
        <v>7240</v>
      </c>
      <c r="T53" s="193">
        <v>26697</v>
      </c>
      <c r="U53" s="193">
        <v>278602</v>
      </c>
      <c r="V53" s="208">
        <f t="shared" si="2"/>
        <v>330740</v>
      </c>
    </row>
    <row r="54" spans="1:22" ht="16.5" customHeight="1">
      <c r="A54" s="201"/>
      <c r="B54" s="924" t="s">
        <v>96</v>
      </c>
      <c r="C54" s="925"/>
      <c r="D54" s="925"/>
      <c r="E54" s="925"/>
      <c r="F54" s="925"/>
      <c r="G54" s="925"/>
      <c r="H54" s="925"/>
      <c r="I54" s="925"/>
      <c r="J54" s="925"/>
      <c r="K54" s="925"/>
      <c r="L54" s="925"/>
      <c r="M54" s="925"/>
      <c r="N54" s="926"/>
      <c r="O54" s="207"/>
      <c r="P54" s="208">
        <f aca="true" t="shared" si="11" ref="P54:U54">SUM(P55:P58)</f>
        <v>9270240</v>
      </c>
      <c r="Q54" s="208">
        <f t="shared" si="11"/>
        <v>22336704</v>
      </c>
      <c r="R54" s="208">
        <f t="shared" si="11"/>
        <v>16867547</v>
      </c>
      <c r="S54" s="208">
        <f t="shared" si="11"/>
        <v>13454959</v>
      </c>
      <c r="T54" s="208">
        <f t="shared" si="11"/>
        <v>7913059</v>
      </c>
      <c r="U54" s="208">
        <f t="shared" si="11"/>
        <v>7469402</v>
      </c>
      <c r="V54" s="208">
        <f t="shared" si="2"/>
        <v>77311911</v>
      </c>
    </row>
    <row r="55" spans="1:22" ht="16.5" customHeight="1">
      <c r="A55" s="201"/>
      <c r="B55" s="200"/>
      <c r="C55" s="195" t="s">
        <v>97</v>
      </c>
      <c r="D55" s="196"/>
      <c r="E55" s="196"/>
      <c r="F55" s="196"/>
      <c r="G55" s="196"/>
      <c r="H55" s="196"/>
      <c r="I55" s="196"/>
      <c r="J55" s="196"/>
      <c r="K55" s="196"/>
      <c r="L55" s="196"/>
      <c r="M55" s="196"/>
      <c r="N55" s="197"/>
      <c r="O55" s="199"/>
      <c r="P55" s="193">
        <v>207720</v>
      </c>
      <c r="Q55" s="193">
        <v>905480</v>
      </c>
      <c r="R55" s="193">
        <v>574660</v>
      </c>
      <c r="S55" s="193">
        <v>718270</v>
      </c>
      <c r="T55" s="193">
        <v>716600</v>
      </c>
      <c r="U55" s="193">
        <v>1364550</v>
      </c>
      <c r="V55" s="208">
        <f t="shared" si="2"/>
        <v>4487280</v>
      </c>
    </row>
    <row r="56" spans="1:22" ht="16.5" customHeight="1">
      <c r="A56" s="201"/>
      <c r="B56" s="200"/>
      <c r="C56" s="927" t="s">
        <v>98</v>
      </c>
      <c r="D56" s="928"/>
      <c r="E56" s="928"/>
      <c r="F56" s="928"/>
      <c r="G56" s="928"/>
      <c r="H56" s="928"/>
      <c r="I56" s="928"/>
      <c r="J56" s="928"/>
      <c r="K56" s="928"/>
      <c r="L56" s="928"/>
      <c r="M56" s="928"/>
      <c r="N56" s="929"/>
      <c r="O56" s="199"/>
      <c r="P56" s="199"/>
      <c r="Q56" s="193">
        <v>2932819</v>
      </c>
      <c r="R56" s="193">
        <v>4733355</v>
      </c>
      <c r="S56" s="193">
        <v>3742776</v>
      </c>
      <c r="T56" s="193">
        <v>1742367</v>
      </c>
      <c r="U56" s="193">
        <v>1299146</v>
      </c>
      <c r="V56" s="208">
        <f t="shared" si="2"/>
        <v>14450463</v>
      </c>
    </row>
    <row r="57" spans="1:22" ht="16.5" customHeight="1">
      <c r="A57" s="201"/>
      <c r="B57" s="200"/>
      <c r="C57" s="927" t="s">
        <v>99</v>
      </c>
      <c r="D57" s="928"/>
      <c r="E57" s="928"/>
      <c r="F57" s="928"/>
      <c r="G57" s="928"/>
      <c r="H57" s="928"/>
      <c r="I57" s="928"/>
      <c r="J57" s="928"/>
      <c r="K57" s="928"/>
      <c r="L57" s="928"/>
      <c r="M57" s="928"/>
      <c r="N57" s="929"/>
      <c r="O57" s="199"/>
      <c r="P57" s="193">
        <v>372670</v>
      </c>
      <c r="Q57" s="193">
        <v>4743597</v>
      </c>
      <c r="R57" s="193">
        <v>3267112</v>
      </c>
      <c r="S57" s="193">
        <v>3544833</v>
      </c>
      <c r="T57" s="193">
        <v>1769472</v>
      </c>
      <c r="U57" s="193">
        <v>1024866</v>
      </c>
      <c r="V57" s="208">
        <f t="shared" si="2"/>
        <v>14722550</v>
      </c>
    </row>
    <row r="58" spans="1:22" ht="16.5" customHeight="1">
      <c r="A58" s="202"/>
      <c r="B58" s="202"/>
      <c r="C58" s="195" t="s">
        <v>1058</v>
      </c>
      <c r="D58" s="196"/>
      <c r="E58" s="196"/>
      <c r="F58" s="196"/>
      <c r="G58" s="196"/>
      <c r="H58" s="196"/>
      <c r="I58" s="196"/>
      <c r="J58" s="196"/>
      <c r="K58" s="196"/>
      <c r="L58" s="196"/>
      <c r="M58" s="196"/>
      <c r="N58" s="197"/>
      <c r="O58" s="199"/>
      <c r="P58" s="193">
        <v>8689850</v>
      </c>
      <c r="Q58" s="193">
        <v>13754808</v>
      </c>
      <c r="R58" s="193">
        <v>8292420</v>
      </c>
      <c r="S58" s="193">
        <v>5449080</v>
      </c>
      <c r="T58" s="193">
        <v>3684620</v>
      </c>
      <c r="U58" s="193">
        <v>3780840</v>
      </c>
      <c r="V58" s="208">
        <f t="shared" si="2"/>
        <v>43651618</v>
      </c>
    </row>
    <row r="59" spans="1:22" ht="16.5" customHeight="1">
      <c r="A59" s="198" t="s">
        <v>301</v>
      </c>
      <c r="B59" s="203"/>
      <c r="C59" s="203"/>
      <c r="D59" s="203"/>
      <c r="E59" s="203"/>
      <c r="F59" s="203"/>
      <c r="G59" s="203"/>
      <c r="H59" s="203"/>
      <c r="I59" s="203"/>
      <c r="J59" s="203"/>
      <c r="K59" s="203"/>
      <c r="L59" s="203"/>
      <c r="M59" s="203"/>
      <c r="N59" s="204"/>
      <c r="O59" s="209">
        <f aca="true" t="shared" si="12" ref="O59:U59">SUM(O60:O62)</f>
        <v>272736</v>
      </c>
      <c r="P59" s="209">
        <f t="shared" si="12"/>
        <v>884376</v>
      </c>
      <c r="Q59" s="209">
        <f t="shared" si="12"/>
        <v>70581560</v>
      </c>
      <c r="R59" s="209">
        <f t="shared" si="12"/>
        <v>94158790</v>
      </c>
      <c r="S59" s="209">
        <f t="shared" si="12"/>
        <v>100861882</v>
      </c>
      <c r="T59" s="209">
        <f t="shared" si="12"/>
        <v>162479295</v>
      </c>
      <c r="U59" s="209">
        <f t="shared" si="12"/>
        <v>193765724</v>
      </c>
      <c r="V59" s="208">
        <f t="shared" si="2"/>
        <v>623004363</v>
      </c>
    </row>
    <row r="60" spans="1:22" ht="16.5" customHeight="1">
      <c r="A60" s="201"/>
      <c r="B60" s="198"/>
      <c r="C60" s="196" t="s">
        <v>1212</v>
      </c>
      <c r="D60" s="196"/>
      <c r="E60" s="196"/>
      <c r="F60" s="196"/>
      <c r="G60" s="196"/>
      <c r="H60" s="196"/>
      <c r="I60" s="196"/>
      <c r="J60" s="196"/>
      <c r="K60" s="196"/>
      <c r="L60" s="196"/>
      <c r="M60" s="196"/>
      <c r="N60" s="197"/>
      <c r="O60" s="193">
        <v>272736</v>
      </c>
      <c r="P60" s="193">
        <v>884376</v>
      </c>
      <c r="Q60" s="193">
        <v>22333438</v>
      </c>
      <c r="R60" s="193">
        <v>36773343</v>
      </c>
      <c r="S60" s="193">
        <v>39924888</v>
      </c>
      <c r="T60" s="193">
        <v>71079697</v>
      </c>
      <c r="U60" s="193">
        <v>83198135</v>
      </c>
      <c r="V60" s="208">
        <f t="shared" si="2"/>
        <v>254466613</v>
      </c>
    </row>
    <row r="61" spans="1:22" ht="16.5" customHeight="1">
      <c r="A61" s="201"/>
      <c r="B61" s="195"/>
      <c r="C61" s="196" t="s">
        <v>49</v>
      </c>
      <c r="D61" s="196"/>
      <c r="E61" s="196"/>
      <c r="F61" s="196"/>
      <c r="G61" s="196"/>
      <c r="H61" s="196"/>
      <c r="I61" s="196"/>
      <c r="J61" s="196"/>
      <c r="K61" s="196"/>
      <c r="L61" s="196"/>
      <c r="M61" s="196"/>
      <c r="N61" s="197"/>
      <c r="O61" s="199"/>
      <c r="P61" s="199"/>
      <c r="Q61" s="193">
        <v>39050356</v>
      </c>
      <c r="R61" s="193">
        <v>45871562</v>
      </c>
      <c r="S61" s="193">
        <v>43673246</v>
      </c>
      <c r="T61" s="193">
        <v>51429206</v>
      </c>
      <c r="U61" s="193">
        <v>31803126</v>
      </c>
      <c r="V61" s="208">
        <f t="shared" si="2"/>
        <v>211827496</v>
      </c>
    </row>
    <row r="62" spans="1:22" ht="16.5" customHeight="1">
      <c r="A62" s="201"/>
      <c r="B62" s="202"/>
      <c r="C62" s="196" t="s">
        <v>1190</v>
      </c>
      <c r="D62" s="196"/>
      <c r="E62" s="196"/>
      <c r="F62" s="196"/>
      <c r="G62" s="196"/>
      <c r="H62" s="196"/>
      <c r="I62" s="196"/>
      <c r="J62" s="196"/>
      <c r="K62" s="196"/>
      <c r="L62" s="196"/>
      <c r="M62" s="196"/>
      <c r="N62" s="197"/>
      <c r="O62" s="199"/>
      <c r="P62" s="199"/>
      <c r="Q62" s="193">
        <v>9197766</v>
      </c>
      <c r="R62" s="193">
        <v>11513885</v>
      </c>
      <c r="S62" s="193">
        <v>17263748</v>
      </c>
      <c r="T62" s="193">
        <v>39970392</v>
      </c>
      <c r="U62" s="193">
        <v>78764463</v>
      </c>
      <c r="V62" s="208">
        <f t="shared" si="2"/>
        <v>156710254</v>
      </c>
    </row>
    <row r="63" spans="1:22" ht="16.5" customHeight="1">
      <c r="A63" s="201"/>
      <c r="B63" s="198" t="s">
        <v>1059</v>
      </c>
      <c r="C63" s="196"/>
      <c r="D63" s="196"/>
      <c r="E63" s="196"/>
      <c r="F63" s="196"/>
      <c r="G63" s="196"/>
      <c r="H63" s="196"/>
      <c r="I63" s="196"/>
      <c r="J63" s="196"/>
      <c r="K63" s="196"/>
      <c r="L63" s="196"/>
      <c r="M63" s="196"/>
      <c r="N63" s="197"/>
      <c r="O63" s="209">
        <f>SUM(O64:O66)</f>
        <v>332</v>
      </c>
      <c r="P63" s="209">
        <f aca="true" t="shared" si="13" ref="P63:U63">SUM(P64:P66)</f>
        <v>1092</v>
      </c>
      <c r="Q63" s="209">
        <f t="shared" si="13"/>
        <v>79188</v>
      </c>
      <c r="R63" s="209">
        <f t="shared" si="13"/>
        <v>100875</v>
      </c>
      <c r="S63" s="209">
        <f t="shared" si="13"/>
        <v>102148</v>
      </c>
      <c r="T63" s="209">
        <f t="shared" si="13"/>
        <v>154082</v>
      </c>
      <c r="U63" s="209">
        <f t="shared" si="13"/>
        <v>169926</v>
      </c>
      <c r="V63" s="208">
        <f t="shared" si="2"/>
        <v>607643</v>
      </c>
    </row>
    <row r="64" spans="1:22" ht="16.5" customHeight="1">
      <c r="A64" s="201"/>
      <c r="B64" s="201"/>
      <c r="C64" s="195" t="s">
        <v>1212</v>
      </c>
      <c r="D64" s="196"/>
      <c r="E64" s="196"/>
      <c r="F64" s="196"/>
      <c r="G64" s="196"/>
      <c r="H64" s="196"/>
      <c r="I64" s="196"/>
      <c r="J64" s="196"/>
      <c r="K64" s="196"/>
      <c r="L64" s="196"/>
      <c r="M64" s="196"/>
      <c r="N64" s="197"/>
      <c r="O64" s="193">
        <v>332</v>
      </c>
      <c r="P64" s="193">
        <v>1092</v>
      </c>
      <c r="Q64" s="193">
        <v>27556</v>
      </c>
      <c r="R64" s="193">
        <v>42669</v>
      </c>
      <c r="S64" s="193">
        <v>44869</v>
      </c>
      <c r="T64" s="193">
        <v>74398</v>
      </c>
      <c r="U64" s="193">
        <v>83186</v>
      </c>
      <c r="V64" s="208">
        <f t="shared" si="2"/>
        <v>274102</v>
      </c>
    </row>
    <row r="65" spans="1:22" ht="16.5" customHeight="1">
      <c r="A65" s="201"/>
      <c r="B65" s="201"/>
      <c r="C65" s="195" t="s">
        <v>49</v>
      </c>
      <c r="D65" s="196"/>
      <c r="E65" s="196"/>
      <c r="F65" s="196"/>
      <c r="G65" s="196"/>
      <c r="H65" s="196"/>
      <c r="I65" s="196"/>
      <c r="J65" s="196"/>
      <c r="K65" s="196"/>
      <c r="L65" s="196"/>
      <c r="M65" s="196"/>
      <c r="N65" s="197"/>
      <c r="O65" s="199"/>
      <c r="P65" s="199"/>
      <c r="Q65" s="193">
        <v>43674</v>
      </c>
      <c r="R65" s="193">
        <v>48471</v>
      </c>
      <c r="S65" s="193">
        <v>43756</v>
      </c>
      <c r="T65" s="193">
        <v>49023</v>
      </c>
      <c r="U65" s="193">
        <v>28952</v>
      </c>
      <c r="V65" s="208">
        <f t="shared" si="2"/>
        <v>213876</v>
      </c>
    </row>
    <row r="66" spans="1:22" ht="16.5" customHeight="1">
      <c r="A66" s="202"/>
      <c r="B66" s="202"/>
      <c r="C66" s="195" t="s">
        <v>1190</v>
      </c>
      <c r="D66" s="196"/>
      <c r="E66" s="196"/>
      <c r="F66" s="196"/>
      <c r="G66" s="196"/>
      <c r="H66" s="196"/>
      <c r="I66" s="196"/>
      <c r="J66" s="196"/>
      <c r="K66" s="196"/>
      <c r="L66" s="196"/>
      <c r="M66" s="196"/>
      <c r="N66" s="197"/>
      <c r="O66" s="199"/>
      <c r="P66" s="199"/>
      <c r="Q66" s="193">
        <v>7958</v>
      </c>
      <c r="R66" s="193">
        <v>9735</v>
      </c>
      <c r="S66" s="193">
        <v>13523</v>
      </c>
      <c r="T66" s="193">
        <v>30661</v>
      </c>
      <c r="U66" s="193">
        <v>57788</v>
      </c>
      <c r="V66" s="208">
        <f t="shared" si="2"/>
        <v>119665</v>
      </c>
    </row>
    <row r="67" spans="1:22" ht="16.5" customHeight="1">
      <c r="A67" s="931" t="s">
        <v>191</v>
      </c>
      <c r="B67" s="932"/>
      <c r="C67" s="932"/>
      <c r="D67" s="932"/>
      <c r="E67" s="932"/>
      <c r="F67" s="932"/>
      <c r="G67" s="932"/>
      <c r="H67" s="932"/>
      <c r="I67" s="932"/>
      <c r="J67" s="932"/>
      <c r="K67" s="932"/>
      <c r="L67" s="932"/>
      <c r="M67" s="932"/>
      <c r="N67" s="933"/>
      <c r="O67" s="209">
        <f>SUM(O41,O59)</f>
        <v>272736</v>
      </c>
      <c r="P67" s="209">
        <f aca="true" t="shared" si="14" ref="P67:U67">SUM(P41,P59)</f>
        <v>46847319</v>
      </c>
      <c r="Q67" s="209">
        <f t="shared" si="14"/>
        <v>211787386</v>
      </c>
      <c r="R67" s="209">
        <f t="shared" si="14"/>
        <v>212270754</v>
      </c>
      <c r="S67" s="209">
        <f t="shared" si="14"/>
        <v>196201087</v>
      </c>
      <c r="T67" s="209">
        <f t="shared" si="14"/>
        <v>236598111</v>
      </c>
      <c r="U67" s="209">
        <f t="shared" si="14"/>
        <v>289708280</v>
      </c>
      <c r="V67" s="208">
        <f t="shared" si="2"/>
        <v>1193685673</v>
      </c>
    </row>
    <row r="68" spans="1:22" ht="16.5" customHeight="1">
      <c r="A68" s="195" t="s">
        <v>304</v>
      </c>
      <c r="B68" s="196"/>
      <c r="C68" s="196"/>
      <c r="D68" s="196"/>
      <c r="E68" s="196"/>
      <c r="F68" s="196"/>
      <c r="G68" s="196"/>
      <c r="H68" s="196"/>
      <c r="I68" s="196"/>
      <c r="J68" s="196"/>
      <c r="K68" s="196"/>
      <c r="L68" s="196"/>
      <c r="M68" s="196"/>
      <c r="N68" s="197"/>
      <c r="O68" s="196"/>
      <c r="P68" s="196"/>
      <c r="Q68" s="196"/>
      <c r="R68" s="196"/>
      <c r="S68" s="196"/>
      <c r="T68" s="196"/>
      <c r="U68" s="196"/>
      <c r="V68" s="213"/>
    </row>
    <row r="69" spans="1:22" ht="16.5" customHeight="1">
      <c r="A69" s="198" t="s">
        <v>1052</v>
      </c>
      <c r="B69" s="196"/>
      <c r="C69" s="196"/>
      <c r="D69" s="196"/>
      <c r="E69" s="196"/>
      <c r="F69" s="196"/>
      <c r="G69" s="196"/>
      <c r="H69" s="196"/>
      <c r="I69" s="196"/>
      <c r="J69" s="196"/>
      <c r="K69" s="196"/>
      <c r="L69" s="196"/>
      <c r="M69" s="196"/>
      <c r="N69" s="197"/>
      <c r="O69" s="207"/>
      <c r="P69" s="208">
        <f aca="true" t="shared" si="15" ref="P69:U69">SUM(P70,P78,P82,P87,P88)</f>
        <v>521764935</v>
      </c>
      <c r="Q69" s="208">
        <f t="shared" si="15"/>
        <v>1534565854</v>
      </c>
      <c r="R69" s="208">
        <f t="shared" si="15"/>
        <v>1271706326</v>
      </c>
      <c r="S69" s="208">
        <f t="shared" si="15"/>
        <v>1015016669</v>
      </c>
      <c r="T69" s="208">
        <f t="shared" si="15"/>
        <v>787535956</v>
      </c>
      <c r="U69" s="208">
        <f t="shared" si="15"/>
        <v>1011670264</v>
      </c>
      <c r="V69" s="208">
        <f t="shared" si="2"/>
        <v>6142260004</v>
      </c>
    </row>
    <row r="70" spans="1:22" ht="16.5" customHeight="1">
      <c r="A70" s="201"/>
      <c r="B70" s="198" t="s">
        <v>1053</v>
      </c>
      <c r="C70" s="196"/>
      <c r="D70" s="196"/>
      <c r="E70" s="196"/>
      <c r="F70" s="196"/>
      <c r="G70" s="196"/>
      <c r="H70" s="196"/>
      <c r="I70" s="196"/>
      <c r="J70" s="196"/>
      <c r="K70" s="196"/>
      <c r="L70" s="196"/>
      <c r="M70" s="196"/>
      <c r="N70" s="197"/>
      <c r="O70" s="207"/>
      <c r="P70" s="208">
        <f aca="true" t="shared" si="16" ref="P70:U70">SUM(P71:P77)</f>
        <v>381812172</v>
      </c>
      <c r="Q70" s="208">
        <f t="shared" si="16"/>
        <v>1193115811</v>
      </c>
      <c r="R70" s="208">
        <f t="shared" si="16"/>
        <v>962991451</v>
      </c>
      <c r="S70" s="208">
        <f t="shared" si="16"/>
        <v>728598150</v>
      </c>
      <c r="T70" s="208">
        <f t="shared" si="16"/>
        <v>591636415</v>
      </c>
      <c r="U70" s="208">
        <f t="shared" si="16"/>
        <v>813129889</v>
      </c>
      <c r="V70" s="208">
        <f t="shared" si="2"/>
        <v>4671283888</v>
      </c>
    </row>
    <row r="71" spans="1:22" ht="16.5" customHeight="1">
      <c r="A71" s="201"/>
      <c r="B71" s="200"/>
      <c r="C71" s="195" t="s">
        <v>86</v>
      </c>
      <c r="D71" s="196"/>
      <c r="E71" s="196"/>
      <c r="F71" s="196"/>
      <c r="G71" s="196"/>
      <c r="H71" s="196"/>
      <c r="I71" s="196"/>
      <c r="J71" s="196"/>
      <c r="K71" s="196"/>
      <c r="L71" s="196"/>
      <c r="M71" s="196"/>
      <c r="N71" s="197"/>
      <c r="O71" s="199"/>
      <c r="P71" s="193">
        <v>255524173</v>
      </c>
      <c r="Q71" s="193">
        <v>606971911</v>
      </c>
      <c r="R71" s="193">
        <v>426118990</v>
      </c>
      <c r="S71" s="193">
        <v>275210517</v>
      </c>
      <c r="T71" s="193">
        <v>242742654</v>
      </c>
      <c r="U71" s="193">
        <v>380907031</v>
      </c>
      <c r="V71" s="208">
        <f t="shared" si="2"/>
        <v>2187475276</v>
      </c>
    </row>
    <row r="72" spans="1:22" ht="16.5" customHeight="1">
      <c r="A72" s="201"/>
      <c r="B72" s="200"/>
      <c r="C72" s="195" t="s">
        <v>87</v>
      </c>
      <c r="D72" s="196"/>
      <c r="E72" s="196"/>
      <c r="F72" s="196"/>
      <c r="G72" s="196"/>
      <c r="H72" s="196"/>
      <c r="I72" s="196"/>
      <c r="J72" s="196"/>
      <c r="K72" s="196"/>
      <c r="L72" s="196"/>
      <c r="M72" s="196"/>
      <c r="N72" s="197"/>
      <c r="O72" s="199"/>
      <c r="P72" s="193">
        <v>66250</v>
      </c>
      <c r="Q72" s="193">
        <v>1843075</v>
      </c>
      <c r="R72" s="193">
        <v>12053535</v>
      </c>
      <c r="S72" s="193">
        <v>15998110</v>
      </c>
      <c r="T72" s="193">
        <v>27119891</v>
      </c>
      <c r="U72" s="193">
        <v>91891769</v>
      </c>
      <c r="V72" s="208">
        <f t="shared" si="2"/>
        <v>148972630</v>
      </c>
    </row>
    <row r="73" spans="1:22" ht="16.5" customHeight="1">
      <c r="A73" s="201"/>
      <c r="B73" s="200"/>
      <c r="C73" s="195" t="s">
        <v>88</v>
      </c>
      <c r="D73" s="196"/>
      <c r="E73" s="196"/>
      <c r="F73" s="196"/>
      <c r="G73" s="196"/>
      <c r="H73" s="196"/>
      <c r="I73" s="196"/>
      <c r="J73" s="196"/>
      <c r="K73" s="196"/>
      <c r="L73" s="196"/>
      <c r="M73" s="196"/>
      <c r="N73" s="197"/>
      <c r="O73" s="199"/>
      <c r="P73" s="193">
        <v>9469726</v>
      </c>
      <c r="Q73" s="193">
        <v>74938155</v>
      </c>
      <c r="R73" s="193">
        <v>90207797</v>
      </c>
      <c r="S73" s="193">
        <v>86771039</v>
      </c>
      <c r="T73" s="193">
        <v>80628569</v>
      </c>
      <c r="U73" s="193">
        <v>144880221</v>
      </c>
      <c r="V73" s="208">
        <f t="shared" si="2"/>
        <v>486895507</v>
      </c>
    </row>
    <row r="74" spans="1:22" ht="16.5" customHeight="1">
      <c r="A74" s="201"/>
      <c r="B74" s="200"/>
      <c r="C74" s="195" t="s">
        <v>89</v>
      </c>
      <c r="D74" s="196"/>
      <c r="E74" s="196"/>
      <c r="F74" s="196"/>
      <c r="G74" s="196"/>
      <c r="H74" s="196"/>
      <c r="I74" s="196"/>
      <c r="J74" s="196"/>
      <c r="K74" s="196"/>
      <c r="L74" s="196"/>
      <c r="M74" s="196"/>
      <c r="N74" s="197"/>
      <c r="O74" s="199"/>
      <c r="P74" s="193">
        <v>160160</v>
      </c>
      <c r="Q74" s="193">
        <v>2705560</v>
      </c>
      <c r="R74" s="193">
        <v>3300770</v>
      </c>
      <c r="S74" s="193">
        <v>2711280</v>
      </c>
      <c r="T74" s="193">
        <v>1738880</v>
      </c>
      <c r="U74" s="193">
        <v>5434000</v>
      </c>
      <c r="V74" s="208">
        <f t="shared" si="2"/>
        <v>16050650</v>
      </c>
    </row>
    <row r="75" spans="1:22" ht="16.5" customHeight="1">
      <c r="A75" s="201"/>
      <c r="B75" s="200"/>
      <c r="C75" s="195" t="s">
        <v>1054</v>
      </c>
      <c r="D75" s="196"/>
      <c r="E75" s="196"/>
      <c r="F75" s="196"/>
      <c r="G75" s="196"/>
      <c r="H75" s="196"/>
      <c r="I75" s="196"/>
      <c r="J75" s="196"/>
      <c r="K75" s="196"/>
      <c r="L75" s="196"/>
      <c r="M75" s="196"/>
      <c r="N75" s="197"/>
      <c r="O75" s="199"/>
      <c r="P75" s="193">
        <v>72858487</v>
      </c>
      <c r="Q75" s="193">
        <v>320954635</v>
      </c>
      <c r="R75" s="193">
        <v>267320054</v>
      </c>
      <c r="S75" s="193">
        <v>235810736</v>
      </c>
      <c r="T75" s="193">
        <v>159085292</v>
      </c>
      <c r="U75" s="193">
        <v>113808356</v>
      </c>
      <c r="V75" s="208">
        <f t="shared" si="2"/>
        <v>1169837560</v>
      </c>
    </row>
    <row r="76" spans="1:22" ht="16.5" customHeight="1">
      <c r="A76" s="201"/>
      <c r="B76" s="200"/>
      <c r="C76" s="195" t="s">
        <v>1055</v>
      </c>
      <c r="D76" s="196"/>
      <c r="E76" s="196"/>
      <c r="F76" s="196"/>
      <c r="G76" s="196"/>
      <c r="H76" s="196"/>
      <c r="I76" s="196"/>
      <c r="J76" s="196"/>
      <c r="K76" s="196"/>
      <c r="L76" s="196"/>
      <c r="M76" s="196"/>
      <c r="N76" s="197"/>
      <c r="O76" s="199"/>
      <c r="P76" s="193">
        <v>12031906</v>
      </c>
      <c r="Q76" s="193">
        <v>98181145</v>
      </c>
      <c r="R76" s="193">
        <v>90532475</v>
      </c>
      <c r="S76" s="193">
        <v>60846358</v>
      </c>
      <c r="T76" s="193">
        <v>35499879</v>
      </c>
      <c r="U76" s="193">
        <v>23655032</v>
      </c>
      <c r="V76" s="208">
        <f aca="true" t="shared" si="17" ref="V76:V127">SUM(O76:U76)</f>
        <v>320746795</v>
      </c>
    </row>
    <row r="77" spans="1:22" ht="16.5" customHeight="1">
      <c r="A77" s="201"/>
      <c r="B77" s="202"/>
      <c r="C77" s="195" t="s">
        <v>92</v>
      </c>
      <c r="D77" s="196"/>
      <c r="E77" s="196"/>
      <c r="F77" s="196"/>
      <c r="G77" s="196"/>
      <c r="H77" s="196"/>
      <c r="I77" s="196"/>
      <c r="J77" s="196"/>
      <c r="K77" s="196"/>
      <c r="L77" s="196"/>
      <c r="M77" s="196"/>
      <c r="N77" s="197"/>
      <c r="O77" s="199"/>
      <c r="P77" s="193">
        <v>31701470</v>
      </c>
      <c r="Q77" s="193">
        <v>87521330</v>
      </c>
      <c r="R77" s="193">
        <v>73457830</v>
      </c>
      <c r="S77" s="193">
        <v>51250110</v>
      </c>
      <c r="T77" s="193">
        <v>44821250</v>
      </c>
      <c r="U77" s="193">
        <v>52553480</v>
      </c>
      <c r="V77" s="208">
        <f t="shared" si="17"/>
        <v>341305470</v>
      </c>
    </row>
    <row r="78" spans="1:22" ht="16.5" customHeight="1">
      <c r="A78" s="201"/>
      <c r="B78" s="924" t="s">
        <v>93</v>
      </c>
      <c r="C78" s="925"/>
      <c r="D78" s="925"/>
      <c r="E78" s="925"/>
      <c r="F78" s="925"/>
      <c r="G78" s="925"/>
      <c r="H78" s="925"/>
      <c r="I78" s="925"/>
      <c r="J78" s="925"/>
      <c r="K78" s="925"/>
      <c r="L78" s="925"/>
      <c r="M78" s="925"/>
      <c r="N78" s="926"/>
      <c r="O78" s="207"/>
      <c r="P78" s="208">
        <f aca="true" t="shared" si="18" ref="P78:U78">SUM(P79:P81)</f>
        <v>4622472</v>
      </c>
      <c r="Q78" s="208">
        <f t="shared" si="18"/>
        <v>56635485</v>
      </c>
      <c r="R78" s="208">
        <f t="shared" si="18"/>
        <v>99790218</v>
      </c>
      <c r="S78" s="208">
        <f t="shared" si="18"/>
        <v>130067320</v>
      </c>
      <c r="T78" s="208">
        <f t="shared" si="18"/>
        <v>102907344</v>
      </c>
      <c r="U78" s="208">
        <f t="shared" si="18"/>
        <v>115829599</v>
      </c>
      <c r="V78" s="208">
        <f t="shared" si="17"/>
        <v>509852438</v>
      </c>
    </row>
    <row r="79" spans="1:22" ht="16.5" customHeight="1">
      <c r="A79" s="201"/>
      <c r="B79" s="200"/>
      <c r="C79" s="195" t="s">
        <v>94</v>
      </c>
      <c r="D79" s="196"/>
      <c r="E79" s="196"/>
      <c r="F79" s="196"/>
      <c r="G79" s="196"/>
      <c r="H79" s="196"/>
      <c r="I79" s="196"/>
      <c r="J79" s="196"/>
      <c r="K79" s="196"/>
      <c r="L79" s="196"/>
      <c r="M79" s="196"/>
      <c r="N79" s="197"/>
      <c r="O79" s="199"/>
      <c r="P79" s="193">
        <v>3562989</v>
      </c>
      <c r="Q79" s="193">
        <v>44464917</v>
      </c>
      <c r="R79" s="193">
        <v>71901251</v>
      </c>
      <c r="S79" s="193">
        <v>107581866</v>
      </c>
      <c r="T79" s="193">
        <v>85039959</v>
      </c>
      <c r="U79" s="193">
        <v>90087076</v>
      </c>
      <c r="V79" s="208">
        <f t="shared" si="17"/>
        <v>402638058</v>
      </c>
    </row>
    <row r="80" spans="1:22" ht="16.5" customHeight="1">
      <c r="A80" s="201"/>
      <c r="B80" s="200"/>
      <c r="C80" s="927" t="s">
        <v>1056</v>
      </c>
      <c r="D80" s="928"/>
      <c r="E80" s="928"/>
      <c r="F80" s="928"/>
      <c r="G80" s="928"/>
      <c r="H80" s="928"/>
      <c r="I80" s="928"/>
      <c r="J80" s="928"/>
      <c r="K80" s="928"/>
      <c r="L80" s="928"/>
      <c r="M80" s="928"/>
      <c r="N80" s="929"/>
      <c r="O80" s="199"/>
      <c r="P80" s="193">
        <v>1059483</v>
      </c>
      <c r="Q80" s="193">
        <v>12129416</v>
      </c>
      <c r="R80" s="193">
        <v>27744161</v>
      </c>
      <c r="S80" s="193">
        <v>22410159</v>
      </c>
      <c r="T80" s="193">
        <v>17591013</v>
      </c>
      <c r="U80" s="193">
        <v>22853013</v>
      </c>
      <c r="V80" s="208">
        <f t="shared" si="17"/>
        <v>103787245</v>
      </c>
    </row>
    <row r="81" spans="1:22" ht="16.5" customHeight="1">
      <c r="A81" s="201"/>
      <c r="B81" s="202"/>
      <c r="C81" s="927" t="s">
        <v>1057</v>
      </c>
      <c r="D81" s="928"/>
      <c r="E81" s="928"/>
      <c r="F81" s="928"/>
      <c r="G81" s="928"/>
      <c r="H81" s="928"/>
      <c r="I81" s="928"/>
      <c r="J81" s="928"/>
      <c r="K81" s="928"/>
      <c r="L81" s="928"/>
      <c r="M81" s="928"/>
      <c r="N81" s="929"/>
      <c r="O81" s="199"/>
      <c r="P81" s="193">
        <v>0</v>
      </c>
      <c r="Q81" s="193">
        <v>41152</v>
      </c>
      <c r="R81" s="193">
        <v>144806</v>
      </c>
      <c r="S81" s="193">
        <v>75295</v>
      </c>
      <c r="T81" s="193">
        <v>276372</v>
      </c>
      <c r="U81" s="193">
        <v>2889510</v>
      </c>
      <c r="V81" s="208">
        <f t="shared" si="17"/>
        <v>3427135</v>
      </c>
    </row>
    <row r="82" spans="1:22" ht="16.5" customHeight="1">
      <c r="A82" s="201"/>
      <c r="B82" s="924" t="s">
        <v>96</v>
      </c>
      <c r="C82" s="925"/>
      <c r="D82" s="925"/>
      <c r="E82" s="925"/>
      <c r="F82" s="925"/>
      <c r="G82" s="925"/>
      <c r="H82" s="925"/>
      <c r="I82" s="925"/>
      <c r="J82" s="925"/>
      <c r="K82" s="925"/>
      <c r="L82" s="925"/>
      <c r="M82" s="925"/>
      <c r="N82" s="926"/>
      <c r="O82" s="207"/>
      <c r="P82" s="208">
        <f aca="true" t="shared" si="19" ref="P82:U82">SUM(P83:P86)</f>
        <v>92897283</v>
      </c>
      <c r="Q82" s="208">
        <f t="shared" si="19"/>
        <v>227598392</v>
      </c>
      <c r="R82" s="208">
        <f t="shared" si="19"/>
        <v>173181727</v>
      </c>
      <c r="S82" s="208">
        <f t="shared" si="19"/>
        <v>138326288</v>
      </c>
      <c r="T82" s="208">
        <f t="shared" si="19"/>
        <v>81036710</v>
      </c>
      <c r="U82" s="208">
        <f t="shared" si="19"/>
        <v>76030921</v>
      </c>
      <c r="V82" s="208">
        <f t="shared" si="17"/>
        <v>789071321</v>
      </c>
    </row>
    <row r="83" spans="1:22" ht="16.5" customHeight="1">
      <c r="A83" s="201"/>
      <c r="B83" s="201"/>
      <c r="C83" s="195" t="s">
        <v>97</v>
      </c>
      <c r="D83" s="196"/>
      <c r="E83" s="196"/>
      <c r="F83" s="196"/>
      <c r="G83" s="196"/>
      <c r="H83" s="196"/>
      <c r="I83" s="196"/>
      <c r="J83" s="196"/>
      <c r="K83" s="196"/>
      <c r="L83" s="196"/>
      <c r="M83" s="196"/>
      <c r="N83" s="197"/>
      <c r="O83" s="199"/>
      <c r="P83" s="193">
        <v>2077200</v>
      </c>
      <c r="Q83" s="193">
        <v>9054800</v>
      </c>
      <c r="R83" s="193">
        <v>5746600</v>
      </c>
      <c r="S83" s="193">
        <v>7182700</v>
      </c>
      <c r="T83" s="193">
        <v>7166000</v>
      </c>
      <c r="U83" s="193">
        <v>13645500</v>
      </c>
      <c r="V83" s="208">
        <f t="shared" si="17"/>
        <v>44872800</v>
      </c>
    </row>
    <row r="84" spans="1:22" ht="16.5" customHeight="1">
      <c r="A84" s="201"/>
      <c r="B84" s="201"/>
      <c r="C84" s="927" t="s">
        <v>98</v>
      </c>
      <c r="D84" s="928"/>
      <c r="E84" s="928"/>
      <c r="F84" s="928"/>
      <c r="G84" s="928"/>
      <c r="H84" s="928"/>
      <c r="I84" s="928"/>
      <c r="J84" s="928"/>
      <c r="K84" s="928"/>
      <c r="L84" s="928"/>
      <c r="M84" s="928"/>
      <c r="N84" s="929"/>
      <c r="O84" s="199"/>
      <c r="P84" s="199"/>
      <c r="Q84" s="193">
        <v>30916220</v>
      </c>
      <c r="R84" s="193">
        <v>50173563</v>
      </c>
      <c r="S84" s="193">
        <v>39489189</v>
      </c>
      <c r="T84" s="193">
        <v>18469079</v>
      </c>
      <c r="U84" s="193">
        <v>13770934</v>
      </c>
      <c r="V84" s="208">
        <f t="shared" si="17"/>
        <v>152818985</v>
      </c>
    </row>
    <row r="85" spans="1:22" ht="16.5" customHeight="1">
      <c r="A85" s="201"/>
      <c r="B85" s="201"/>
      <c r="C85" s="927" t="s">
        <v>99</v>
      </c>
      <c r="D85" s="928"/>
      <c r="E85" s="928"/>
      <c r="F85" s="928"/>
      <c r="G85" s="928"/>
      <c r="H85" s="928"/>
      <c r="I85" s="928"/>
      <c r="J85" s="928"/>
      <c r="K85" s="928"/>
      <c r="L85" s="928"/>
      <c r="M85" s="928"/>
      <c r="N85" s="929"/>
      <c r="O85" s="199"/>
      <c r="P85" s="193">
        <v>3921583</v>
      </c>
      <c r="Q85" s="193">
        <v>50079292</v>
      </c>
      <c r="R85" s="193">
        <v>34337364</v>
      </c>
      <c r="S85" s="193">
        <v>37163599</v>
      </c>
      <c r="T85" s="193">
        <v>18555431</v>
      </c>
      <c r="U85" s="193">
        <v>10806087</v>
      </c>
      <c r="V85" s="208">
        <f t="shared" si="17"/>
        <v>154863356</v>
      </c>
    </row>
    <row r="86" spans="1:22" ht="16.5" customHeight="1">
      <c r="A86" s="201"/>
      <c r="B86" s="202"/>
      <c r="C86" s="195" t="s">
        <v>1058</v>
      </c>
      <c r="D86" s="196"/>
      <c r="E86" s="196"/>
      <c r="F86" s="196"/>
      <c r="G86" s="196"/>
      <c r="H86" s="196"/>
      <c r="I86" s="196"/>
      <c r="J86" s="196"/>
      <c r="K86" s="196"/>
      <c r="L86" s="196"/>
      <c r="M86" s="196"/>
      <c r="N86" s="197"/>
      <c r="O86" s="199"/>
      <c r="P86" s="193">
        <v>86898500</v>
      </c>
      <c r="Q86" s="193">
        <v>137548080</v>
      </c>
      <c r="R86" s="193">
        <v>82924200</v>
      </c>
      <c r="S86" s="193">
        <v>54490800</v>
      </c>
      <c r="T86" s="193">
        <v>36846200</v>
      </c>
      <c r="U86" s="193">
        <v>37808400</v>
      </c>
      <c r="V86" s="208">
        <f t="shared" si="17"/>
        <v>436516180</v>
      </c>
    </row>
    <row r="87" spans="1:22" ht="16.5" customHeight="1">
      <c r="A87" s="201"/>
      <c r="B87" s="930" t="s">
        <v>100</v>
      </c>
      <c r="C87" s="925"/>
      <c r="D87" s="925"/>
      <c r="E87" s="925"/>
      <c r="F87" s="925"/>
      <c r="G87" s="925"/>
      <c r="H87" s="925"/>
      <c r="I87" s="925"/>
      <c r="J87" s="925"/>
      <c r="K87" s="925"/>
      <c r="L87" s="925"/>
      <c r="M87" s="925"/>
      <c r="N87" s="926"/>
      <c r="O87" s="199"/>
      <c r="P87" s="193">
        <v>6543593</v>
      </c>
      <c r="Q87" s="193">
        <v>12145507</v>
      </c>
      <c r="R87" s="193">
        <v>8704833</v>
      </c>
      <c r="S87" s="193">
        <v>5260464</v>
      </c>
      <c r="T87" s="193">
        <v>4311271</v>
      </c>
      <c r="U87" s="193">
        <v>2426891</v>
      </c>
      <c r="V87" s="208">
        <f t="shared" si="17"/>
        <v>39392559</v>
      </c>
    </row>
    <row r="88" spans="1:22" ht="16.5" customHeight="1">
      <c r="A88" s="202"/>
      <c r="B88" s="930" t="s">
        <v>101</v>
      </c>
      <c r="C88" s="925"/>
      <c r="D88" s="925"/>
      <c r="E88" s="925"/>
      <c r="F88" s="925"/>
      <c r="G88" s="925"/>
      <c r="H88" s="925"/>
      <c r="I88" s="925"/>
      <c r="J88" s="925"/>
      <c r="K88" s="925"/>
      <c r="L88" s="925"/>
      <c r="M88" s="925"/>
      <c r="N88" s="926"/>
      <c r="O88" s="199"/>
      <c r="P88" s="193">
        <v>35889415</v>
      </c>
      <c r="Q88" s="193">
        <v>45070659</v>
      </c>
      <c r="R88" s="193">
        <v>27038097</v>
      </c>
      <c r="S88" s="193">
        <v>12764447</v>
      </c>
      <c r="T88" s="193">
        <v>7644216</v>
      </c>
      <c r="U88" s="193">
        <v>4252964</v>
      </c>
      <c r="V88" s="208">
        <f t="shared" si="17"/>
        <v>132659798</v>
      </c>
    </row>
    <row r="89" spans="1:22" ht="16.5" customHeight="1">
      <c r="A89" s="198" t="s">
        <v>301</v>
      </c>
      <c r="B89" s="203"/>
      <c r="C89" s="203"/>
      <c r="D89" s="203"/>
      <c r="E89" s="203"/>
      <c r="F89" s="203"/>
      <c r="G89" s="203"/>
      <c r="H89" s="203"/>
      <c r="I89" s="203"/>
      <c r="J89" s="203"/>
      <c r="K89" s="203"/>
      <c r="L89" s="203"/>
      <c r="M89" s="203"/>
      <c r="N89" s="204"/>
      <c r="O89" s="209">
        <f>SUM(O90:O92)</f>
        <v>3431200</v>
      </c>
      <c r="P89" s="209">
        <f aca="true" t="shared" si="20" ref="P89:U89">SUM(P90:P92)</f>
        <v>11575894</v>
      </c>
      <c r="Q89" s="209">
        <f t="shared" si="20"/>
        <v>902941151</v>
      </c>
      <c r="R89" s="209">
        <f t="shared" si="20"/>
        <v>1191624815</v>
      </c>
      <c r="S89" s="209">
        <f t="shared" si="20"/>
        <v>1264695269</v>
      </c>
      <c r="T89" s="209">
        <f t="shared" si="20"/>
        <v>2014616351</v>
      </c>
      <c r="U89" s="209">
        <f t="shared" si="20"/>
        <v>2378384424</v>
      </c>
      <c r="V89" s="208">
        <f t="shared" si="17"/>
        <v>7767269104</v>
      </c>
    </row>
    <row r="90" spans="1:22" ht="16.5" customHeight="1">
      <c r="A90" s="201"/>
      <c r="B90" s="195"/>
      <c r="C90" s="196" t="s">
        <v>1212</v>
      </c>
      <c r="D90" s="196"/>
      <c r="E90" s="196"/>
      <c r="F90" s="196"/>
      <c r="G90" s="196"/>
      <c r="H90" s="196"/>
      <c r="I90" s="196"/>
      <c r="J90" s="196"/>
      <c r="K90" s="196"/>
      <c r="L90" s="196"/>
      <c r="M90" s="196"/>
      <c r="N90" s="197"/>
      <c r="O90" s="193">
        <v>3431200</v>
      </c>
      <c r="P90" s="193">
        <v>11575894</v>
      </c>
      <c r="Q90" s="193">
        <v>290905890</v>
      </c>
      <c r="R90" s="193">
        <v>471605658</v>
      </c>
      <c r="S90" s="193">
        <v>509512425</v>
      </c>
      <c r="T90" s="193">
        <v>894901608</v>
      </c>
      <c r="U90" s="193">
        <v>1039596157</v>
      </c>
      <c r="V90" s="208">
        <f t="shared" si="17"/>
        <v>3221528832</v>
      </c>
    </row>
    <row r="91" spans="1:22" ht="16.5" customHeight="1">
      <c r="A91" s="201"/>
      <c r="B91" s="195"/>
      <c r="C91" s="196" t="s">
        <v>49</v>
      </c>
      <c r="D91" s="196"/>
      <c r="E91" s="196"/>
      <c r="F91" s="196"/>
      <c r="G91" s="196"/>
      <c r="H91" s="196"/>
      <c r="I91" s="196"/>
      <c r="J91" s="196"/>
      <c r="K91" s="196"/>
      <c r="L91" s="196"/>
      <c r="M91" s="196"/>
      <c r="N91" s="197"/>
      <c r="O91" s="199"/>
      <c r="P91" s="199"/>
      <c r="Q91" s="193">
        <v>499345686</v>
      </c>
      <c r="R91" s="193">
        <v>579971961</v>
      </c>
      <c r="S91" s="193">
        <v>547479027</v>
      </c>
      <c r="T91" s="193">
        <v>638987020</v>
      </c>
      <c r="U91" s="193">
        <v>393374710</v>
      </c>
      <c r="V91" s="208">
        <f t="shared" si="17"/>
        <v>2659158404</v>
      </c>
    </row>
    <row r="92" spans="1:22" ht="16.5" customHeight="1">
      <c r="A92" s="201"/>
      <c r="B92" s="195"/>
      <c r="C92" s="196" t="s">
        <v>1190</v>
      </c>
      <c r="D92" s="196"/>
      <c r="E92" s="196"/>
      <c r="F92" s="196"/>
      <c r="G92" s="196"/>
      <c r="H92" s="196"/>
      <c r="I92" s="196"/>
      <c r="J92" s="196"/>
      <c r="K92" s="196"/>
      <c r="L92" s="196"/>
      <c r="M92" s="196"/>
      <c r="N92" s="197"/>
      <c r="O92" s="199"/>
      <c r="P92" s="199"/>
      <c r="Q92" s="193">
        <v>112689575</v>
      </c>
      <c r="R92" s="193">
        <v>140047196</v>
      </c>
      <c r="S92" s="193">
        <v>207703817</v>
      </c>
      <c r="T92" s="193">
        <v>480727723</v>
      </c>
      <c r="U92" s="193">
        <v>945413557</v>
      </c>
      <c r="V92" s="208">
        <f t="shared" si="17"/>
        <v>1886581868</v>
      </c>
    </row>
    <row r="93" spans="1:22" ht="16.5" customHeight="1">
      <c r="A93" s="201"/>
      <c r="B93" s="198" t="s">
        <v>302</v>
      </c>
      <c r="C93" s="196"/>
      <c r="D93" s="196"/>
      <c r="E93" s="196"/>
      <c r="F93" s="196"/>
      <c r="G93" s="196"/>
      <c r="H93" s="196"/>
      <c r="I93" s="196"/>
      <c r="J93" s="196"/>
      <c r="K93" s="196"/>
      <c r="L93" s="196"/>
      <c r="M93" s="196"/>
      <c r="N93" s="197"/>
      <c r="O93" s="209">
        <f>SUM(O94:O96)</f>
        <v>703840</v>
      </c>
      <c r="P93" s="209">
        <f aca="true" t="shared" si="21" ref="P93:U93">SUM(P94:P96)</f>
        <v>2378390</v>
      </c>
      <c r="Q93" s="209">
        <f t="shared" si="21"/>
        <v>171386160</v>
      </c>
      <c r="R93" s="209">
        <f t="shared" si="21"/>
        <v>216426650</v>
      </c>
      <c r="S93" s="209">
        <f t="shared" si="21"/>
        <v>219777010</v>
      </c>
      <c r="T93" s="209">
        <f t="shared" si="21"/>
        <v>332303040</v>
      </c>
      <c r="U93" s="209">
        <f t="shared" si="21"/>
        <v>371852420</v>
      </c>
      <c r="V93" s="208">
        <f t="shared" si="17"/>
        <v>1314827510</v>
      </c>
    </row>
    <row r="94" spans="1:22" ht="16.5" customHeight="1">
      <c r="A94" s="201"/>
      <c r="B94" s="200"/>
      <c r="C94" s="195" t="s">
        <v>1212</v>
      </c>
      <c r="D94" s="196"/>
      <c r="E94" s="196"/>
      <c r="F94" s="196"/>
      <c r="G94" s="196"/>
      <c r="H94" s="196"/>
      <c r="I94" s="196"/>
      <c r="J94" s="196"/>
      <c r="K94" s="196"/>
      <c r="L94" s="196"/>
      <c r="M94" s="196"/>
      <c r="N94" s="197"/>
      <c r="O94" s="193">
        <v>703840</v>
      </c>
      <c r="P94" s="193">
        <v>2378390</v>
      </c>
      <c r="Q94" s="193">
        <v>59160270</v>
      </c>
      <c r="R94" s="193">
        <v>90426780</v>
      </c>
      <c r="S94" s="193">
        <v>95528330</v>
      </c>
      <c r="T94" s="193">
        <v>158598510</v>
      </c>
      <c r="U94" s="193">
        <v>177111320</v>
      </c>
      <c r="V94" s="208">
        <f t="shared" si="17"/>
        <v>583907440</v>
      </c>
    </row>
    <row r="95" spans="1:22" ht="16.5" customHeight="1">
      <c r="A95" s="201"/>
      <c r="B95" s="201"/>
      <c r="C95" s="195" t="s">
        <v>49</v>
      </c>
      <c r="D95" s="196"/>
      <c r="E95" s="196"/>
      <c r="F95" s="196"/>
      <c r="G95" s="196"/>
      <c r="H95" s="196"/>
      <c r="I95" s="196"/>
      <c r="J95" s="196"/>
      <c r="K95" s="196"/>
      <c r="L95" s="196"/>
      <c r="M95" s="196"/>
      <c r="N95" s="197"/>
      <c r="O95" s="199"/>
      <c r="P95" s="199"/>
      <c r="Q95" s="193">
        <v>94655580</v>
      </c>
      <c r="R95" s="193">
        <v>104675070</v>
      </c>
      <c r="S95" s="193">
        <v>94291620</v>
      </c>
      <c r="T95" s="193">
        <v>105692160</v>
      </c>
      <c r="U95" s="193">
        <v>63436140</v>
      </c>
      <c r="V95" s="208">
        <f t="shared" si="17"/>
        <v>462750570</v>
      </c>
    </row>
    <row r="96" spans="1:22" ht="16.5" customHeight="1">
      <c r="A96" s="202"/>
      <c r="B96" s="202"/>
      <c r="C96" s="195" t="s">
        <v>1190</v>
      </c>
      <c r="D96" s="196"/>
      <c r="E96" s="196"/>
      <c r="F96" s="196"/>
      <c r="G96" s="196"/>
      <c r="H96" s="196"/>
      <c r="I96" s="196"/>
      <c r="J96" s="196"/>
      <c r="K96" s="196"/>
      <c r="L96" s="196"/>
      <c r="M96" s="196"/>
      <c r="N96" s="197"/>
      <c r="O96" s="199"/>
      <c r="P96" s="199"/>
      <c r="Q96" s="193">
        <v>17570310</v>
      </c>
      <c r="R96" s="193">
        <v>21324800</v>
      </c>
      <c r="S96" s="193">
        <v>29957060</v>
      </c>
      <c r="T96" s="193">
        <v>68012370</v>
      </c>
      <c r="U96" s="193">
        <v>131304960</v>
      </c>
      <c r="V96" s="208">
        <f t="shared" si="17"/>
        <v>268169500</v>
      </c>
    </row>
    <row r="97" spans="1:22" ht="16.5" customHeight="1">
      <c r="A97" s="931" t="s">
        <v>191</v>
      </c>
      <c r="B97" s="932"/>
      <c r="C97" s="932"/>
      <c r="D97" s="932"/>
      <c r="E97" s="932"/>
      <c r="F97" s="932"/>
      <c r="G97" s="932"/>
      <c r="H97" s="932"/>
      <c r="I97" s="932"/>
      <c r="J97" s="932"/>
      <c r="K97" s="932"/>
      <c r="L97" s="932"/>
      <c r="M97" s="932"/>
      <c r="N97" s="933"/>
      <c r="O97" s="209">
        <f>SUM(O69,O89)</f>
        <v>3431200</v>
      </c>
      <c r="P97" s="209">
        <f aca="true" t="shared" si="22" ref="P97:U97">SUM(P69,P89)</f>
        <v>533340829</v>
      </c>
      <c r="Q97" s="209">
        <f t="shared" si="22"/>
        <v>2437507005</v>
      </c>
      <c r="R97" s="209">
        <f t="shared" si="22"/>
        <v>2463331141</v>
      </c>
      <c r="S97" s="209">
        <f t="shared" si="22"/>
        <v>2279711938</v>
      </c>
      <c r="T97" s="209">
        <f t="shared" si="22"/>
        <v>2802152307</v>
      </c>
      <c r="U97" s="209">
        <f t="shared" si="22"/>
        <v>3390054688</v>
      </c>
      <c r="V97" s="208">
        <f t="shared" si="17"/>
        <v>13909529108</v>
      </c>
    </row>
    <row r="98" spans="1:22" ht="16.5" customHeight="1">
      <c r="A98" s="195" t="s">
        <v>305</v>
      </c>
      <c r="B98" s="196"/>
      <c r="C98" s="196"/>
      <c r="D98" s="196"/>
      <c r="E98" s="196"/>
      <c r="F98" s="196"/>
      <c r="G98" s="196"/>
      <c r="H98" s="196"/>
      <c r="I98" s="196"/>
      <c r="J98" s="196"/>
      <c r="K98" s="196"/>
      <c r="L98" s="196"/>
      <c r="M98" s="196"/>
      <c r="N98" s="197"/>
      <c r="O98" s="196"/>
      <c r="P98" s="196"/>
      <c r="Q98" s="196"/>
      <c r="R98" s="196"/>
      <c r="S98" s="196"/>
      <c r="T98" s="196"/>
      <c r="U98" s="196"/>
      <c r="V98" s="213"/>
    </row>
    <row r="99" spans="1:22" ht="16.5" customHeight="1">
      <c r="A99" s="198" t="s">
        <v>1052</v>
      </c>
      <c r="B99" s="196"/>
      <c r="C99" s="196"/>
      <c r="D99" s="196"/>
      <c r="E99" s="196"/>
      <c r="F99" s="196"/>
      <c r="G99" s="196"/>
      <c r="H99" s="196"/>
      <c r="I99" s="196"/>
      <c r="J99" s="196"/>
      <c r="K99" s="196"/>
      <c r="L99" s="196"/>
      <c r="M99" s="196"/>
      <c r="N99" s="197"/>
      <c r="O99" s="207"/>
      <c r="P99" s="208">
        <f aca="true" t="shared" si="23" ref="P99:U99">SUM(P100,P108,P112,P117,P118)</f>
        <v>478279596</v>
      </c>
      <c r="Q99" s="208">
        <f t="shared" si="23"/>
        <v>1394861885</v>
      </c>
      <c r="R99" s="208">
        <f t="shared" si="23"/>
        <v>1152830091</v>
      </c>
      <c r="S99" s="208">
        <f t="shared" si="23"/>
        <v>918978681</v>
      </c>
      <c r="T99" s="208">
        <f t="shared" si="23"/>
        <v>712462749</v>
      </c>
      <c r="U99" s="208">
        <f t="shared" si="23"/>
        <v>914280241</v>
      </c>
      <c r="V99" s="208">
        <f t="shared" si="17"/>
        <v>5571693243</v>
      </c>
    </row>
    <row r="100" spans="1:22" ht="16.5" customHeight="1">
      <c r="A100" s="201"/>
      <c r="B100" s="198" t="s">
        <v>1053</v>
      </c>
      <c r="C100" s="196"/>
      <c r="D100" s="196"/>
      <c r="E100" s="196"/>
      <c r="F100" s="196"/>
      <c r="G100" s="196"/>
      <c r="H100" s="196"/>
      <c r="I100" s="196"/>
      <c r="J100" s="196"/>
      <c r="K100" s="196"/>
      <c r="L100" s="196"/>
      <c r="M100" s="196"/>
      <c r="N100" s="197"/>
      <c r="O100" s="207"/>
      <c r="P100" s="208">
        <f aca="true" t="shared" si="24" ref="P100:U100">SUM(P101:P107)</f>
        <v>343624577</v>
      </c>
      <c r="Q100" s="208">
        <f t="shared" si="24"/>
        <v>1073802845</v>
      </c>
      <c r="R100" s="208">
        <f t="shared" si="24"/>
        <v>866685471</v>
      </c>
      <c r="S100" s="208">
        <f t="shared" si="24"/>
        <v>655752846</v>
      </c>
      <c r="T100" s="208">
        <f t="shared" si="24"/>
        <v>532465998</v>
      </c>
      <c r="U100" s="208">
        <f t="shared" si="24"/>
        <v>731813672</v>
      </c>
      <c r="V100" s="208">
        <f t="shared" si="17"/>
        <v>4204145409</v>
      </c>
    </row>
    <row r="101" spans="1:22" ht="16.5" customHeight="1">
      <c r="A101" s="201"/>
      <c r="B101" s="201"/>
      <c r="C101" s="195" t="s">
        <v>86</v>
      </c>
      <c r="D101" s="196"/>
      <c r="E101" s="196"/>
      <c r="F101" s="196"/>
      <c r="G101" s="196"/>
      <c r="H101" s="196"/>
      <c r="I101" s="196"/>
      <c r="J101" s="196"/>
      <c r="K101" s="196"/>
      <c r="L101" s="196"/>
      <c r="M101" s="196"/>
      <c r="N101" s="197"/>
      <c r="O101" s="199"/>
      <c r="P101" s="193">
        <v>229966755</v>
      </c>
      <c r="Q101" s="193">
        <v>546263401</v>
      </c>
      <c r="R101" s="193">
        <v>383504009</v>
      </c>
      <c r="S101" s="193">
        <v>247687953</v>
      </c>
      <c r="T101" s="193">
        <v>218467267</v>
      </c>
      <c r="U101" s="193">
        <v>342814872</v>
      </c>
      <c r="V101" s="208">
        <f t="shared" si="17"/>
        <v>1968704257</v>
      </c>
    </row>
    <row r="102" spans="1:22" ht="16.5" customHeight="1">
      <c r="A102" s="201"/>
      <c r="B102" s="201"/>
      <c r="C102" s="195" t="s">
        <v>87</v>
      </c>
      <c r="D102" s="196"/>
      <c r="E102" s="196"/>
      <c r="F102" s="196"/>
      <c r="G102" s="196"/>
      <c r="H102" s="196"/>
      <c r="I102" s="196"/>
      <c r="J102" s="196"/>
      <c r="K102" s="196"/>
      <c r="L102" s="196"/>
      <c r="M102" s="196"/>
      <c r="N102" s="197"/>
      <c r="O102" s="199"/>
      <c r="P102" s="193">
        <v>59625</v>
      </c>
      <c r="Q102" s="193">
        <v>1658766</v>
      </c>
      <c r="R102" s="193">
        <v>10848180</v>
      </c>
      <c r="S102" s="193">
        <v>14398292</v>
      </c>
      <c r="T102" s="193">
        <v>24407895</v>
      </c>
      <c r="U102" s="193">
        <v>82702574</v>
      </c>
      <c r="V102" s="208">
        <f t="shared" si="17"/>
        <v>134075332</v>
      </c>
    </row>
    <row r="103" spans="1:22" ht="16.5" customHeight="1">
      <c r="A103" s="201"/>
      <c r="B103" s="201"/>
      <c r="C103" s="195" t="s">
        <v>88</v>
      </c>
      <c r="D103" s="196"/>
      <c r="E103" s="196"/>
      <c r="F103" s="196"/>
      <c r="G103" s="196"/>
      <c r="H103" s="196"/>
      <c r="I103" s="196"/>
      <c r="J103" s="196"/>
      <c r="K103" s="196"/>
      <c r="L103" s="196"/>
      <c r="M103" s="196"/>
      <c r="N103" s="197"/>
      <c r="O103" s="199"/>
      <c r="P103" s="193">
        <v>8522645</v>
      </c>
      <c r="Q103" s="193">
        <v>67443717</v>
      </c>
      <c r="R103" s="193">
        <v>81186289</v>
      </c>
      <c r="S103" s="193">
        <v>78095877</v>
      </c>
      <c r="T103" s="193">
        <v>72565108</v>
      </c>
      <c r="U103" s="193">
        <v>130391255</v>
      </c>
      <c r="V103" s="208">
        <f t="shared" si="17"/>
        <v>438204891</v>
      </c>
    </row>
    <row r="104" spans="1:22" ht="16.5" customHeight="1">
      <c r="A104" s="201"/>
      <c r="B104" s="201"/>
      <c r="C104" s="195" t="s">
        <v>89</v>
      </c>
      <c r="D104" s="196"/>
      <c r="E104" s="196"/>
      <c r="F104" s="196"/>
      <c r="G104" s="196"/>
      <c r="H104" s="196"/>
      <c r="I104" s="196"/>
      <c r="J104" s="196"/>
      <c r="K104" s="196"/>
      <c r="L104" s="196"/>
      <c r="M104" s="196"/>
      <c r="N104" s="197"/>
      <c r="O104" s="199"/>
      <c r="P104" s="193">
        <v>144144</v>
      </c>
      <c r="Q104" s="193">
        <v>2435004</v>
      </c>
      <c r="R104" s="193">
        <v>2970689</v>
      </c>
      <c r="S104" s="193">
        <v>2440152</v>
      </c>
      <c r="T104" s="193">
        <v>1564992</v>
      </c>
      <c r="U104" s="193">
        <v>4890600</v>
      </c>
      <c r="V104" s="208">
        <f t="shared" si="17"/>
        <v>14445581</v>
      </c>
    </row>
    <row r="105" spans="1:22" ht="16.5" customHeight="1">
      <c r="A105" s="201"/>
      <c r="B105" s="201"/>
      <c r="C105" s="195" t="s">
        <v>1054</v>
      </c>
      <c r="D105" s="196"/>
      <c r="E105" s="196"/>
      <c r="F105" s="196"/>
      <c r="G105" s="196"/>
      <c r="H105" s="196"/>
      <c r="I105" s="196"/>
      <c r="J105" s="196"/>
      <c r="K105" s="196"/>
      <c r="L105" s="196"/>
      <c r="M105" s="196"/>
      <c r="N105" s="197"/>
      <c r="O105" s="199"/>
      <c r="P105" s="193">
        <v>65571505</v>
      </c>
      <c r="Q105" s="193">
        <v>288856043</v>
      </c>
      <c r="R105" s="193">
        <v>240585711</v>
      </c>
      <c r="S105" s="193">
        <v>212241304</v>
      </c>
      <c r="T105" s="193">
        <v>143175973</v>
      </c>
      <c r="U105" s="193">
        <v>102426851</v>
      </c>
      <c r="V105" s="208">
        <f t="shared" si="17"/>
        <v>1052857387</v>
      </c>
    </row>
    <row r="106" spans="1:22" ht="16.5" customHeight="1">
      <c r="A106" s="201"/>
      <c r="B106" s="201"/>
      <c r="C106" s="195" t="s">
        <v>1055</v>
      </c>
      <c r="D106" s="196"/>
      <c r="E106" s="196"/>
      <c r="F106" s="196"/>
      <c r="G106" s="196"/>
      <c r="H106" s="196"/>
      <c r="I106" s="196"/>
      <c r="J106" s="196"/>
      <c r="K106" s="196"/>
      <c r="L106" s="196"/>
      <c r="M106" s="196"/>
      <c r="N106" s="197"/>
      <c r="O106" s="199"/>
      <c r="P106" s="193">
        <v>10828580</v>
      </c>
      <c r="Q106" s="193">
        <v>88374817</v>
      </c>
      <c r="R106" s="193">
        <v>81478546</v>
      </c>
      <c r="S106" s="193">
        <v>54761282</v>
      </c>
      <c r="T106" s="193">
        <v>31949638</v>
      </c>
      <c r="U106" s="193">
        <v>21289388</v>
      </c>
      <c r="V106" s="208">
        <f t="shared" si="17"/>
        <v>288682251</v>
      </c>
    </row>
    <row r="107" spans="1:22" ht="16.5" customHeight="1">
      <c r="A107" s="201"/>
      <c r="B107" s="202"/>
      <c r="C107" s="195" t="s">
        <v>92</v>
      </c>
      <c r="D107" s="196"/>
      <c r="E107" s="196"/>
      <c r="F107" s="196"/>
      <c r="G107" s="196"/>
      <c r="H107" s="196"/>
      <c r="I107" s="196"/>
      <c r="J107" s="196"/>
      <c r="K107" s="196"/>
      <c r="L107" s="196"/>
      <c r="M107" s="196"/>
      <c r="N107" s="197"/>
      <c r="O107" s="199"/>
      <c r="P107" s="193">
        <v>28531323</v>
      </c>
      <c r="Q107" s="193">
        <v>78771097</v>
      </c>
      <c r="R107" s="193">
        <v>66112047</v>
      </c>
      <c r="S107" s="193">
        <v>46127986</v>
      </c>
      <c r="T107" s="193">
        <v>40335125</v>
      </c>
      <c r="U107" s="193">
        <v>47298132</v>
      </c>
      <c r="V107" s="208">
        <f t="shared" si="17"/>
        <v>307175710</v>
      </c>
    </row>
    <row r="108" spans="1:22" ht="16.5" customHeight="1">
      <c r="A108" s="201"/>
      <c r="B108" s="924" t="s">
        <v>93</v>
      </c>
      <c r="C108" s="925"/>
      <c r="D108" s="925"/>
      <c r="E108" s="925"/>
      <c r="F108" s="925"/>
      <c r="G108" s="925"/>
      <c r="H108" s="925"/>
      <c r="I108" s="925"/>
      <c r="J108" s="925"/>
      <c r="K108" s="925"/>
      <c r="L108" s="925"/>
      <c r="M108" s="925"/>
      <c r="N108" s="926"/>
      <c r="O108" s="207"/>
      <c r="P108" s="208">
        <f aca="true" t="shared" si="25" ref="P108:U108">SUM(P109:P111)</f>
        <v>4160184</v>
      </c>
      <c r="Q108" s="208">
        <f t="shared" si="25"/>
        <v>50971498</v>
      </c>
      <c r="R108" s="208">
        <f t="shared" si="25"/>
        <v>89820166</v>
      </c>
      <c r="S108" s="208">
        <f t="shared" si="25"/>
        <v>117059955</v>
      </c>
      <c r="T108" s="208">
        <f t="shared" si="25"/>
        <v>92619199</v>
      </c>
      <c r="U108" s="208">
        <f t="shared" si="25"/>
        <v>104246084</v>
      </c>
      <c r="V108" s="208">
        <f t="shared" si="17"/>
        <v>458877086</v>
      </c>
    </row>
    <row r="109" spans="1:22" ht="16.5" customHeight="1">
      <c r="A109" s="201"/>
      <c r="B109" s="200"/>
      <c r="C109" s="195" t="s">
        <v>94</v>
      </c>
      <c r="D109" s="196"/>
      <c r="E109" s="196"/>
      <c r="F109" s="196"/>
      <c r="G109" s="196"/>
      <c r="H109" s="196"/>
      <c r="I109" s="196"/>
      <c r="J109" s="196"/>
      <c r="K109" s="196"/>
      <c r="L109" s="196"/>
      <c r="M109" s="196"/>
      <c r="N109" s="197"/>
      <c r="O109" s="199"/>
      <c r="P109" s="193">
        <v>3206660</v>
      </c>
      <c r="Q109" s="193">
        <v>40018083</v>
      </c>
      <c r="R109" s="193">
        <v>64720250</v>
      </c>
      <c r="S109" s="193">
        <v>96823168</v>
      </c>
      <c r="T109" s="193">
        <v>76535619</v>
      </c>
      <c r="U109" s="193">
        <v>81077941</v>
      </c>
      <c r="V109" s="208">
        <f t="shared" si="17"/>
        <v>362381721</v>
      </c>
    </row>
    <row r="110" spans="1:22" ht="16.5" customHeight="1">
      <c r="A110" s="201"/>
      <c r="B110" s="200"/>
      <c r="C110" s="927" t="s">
        <v>1056</v>
      </c>
      <c r="D110" s="928"/>
      <c r="E110" s="928"/>
      <c r="F110" s="928"/>
      <c r="G110" s="928"/>
      <c r="H110" s="928"/>
      <c r="I110" s="928"/>
      <c r="J110" s="928"/>
      <c r="K110" s="928"/>
      <c r="L110" s="928"/>
      <c r="M110" s="928"/>
      <c r="N110" s="929"/>
      <c r="O110" s="199"/>
      <c r="P110" s="193">
        <v>953524</v>
      </c>
      <c r="Q110" s="193">
        <v>10916379</v>
      </c>
      <c r="R110" s="193">
        <v>24969592</v>
      </c>
      <c r="S110" s="193">
        <v>20169023</v>
      </c>
      <c r="T110" s="193">
        <v>15831817</v>
      </c>
      <c r="U110" s="193">
        <v>20567588</v>
      </c>
      <c r="V110" s="208">
        <f t="shared" si="17"/>
        <v>93407923</v>
      </c>
    </row>
    <row r="111" spans="1:22" ht="16.5" customHeight="1">
      <c r="A111" s="201"/>
      <c r="B111" s="202"/>
      <c r="C111" s="927" t="s">
        <v>1057</v>
      </c>
      <c r="D111" s="928"/>
      <c r="E111" s="928"/>
      <c r="F111" s="928"/>
      <c r="G111" s="928"/>
      <c r="H111" s="928"/>
      <c r="I111" s="928"/>
      <c r="J111" s="928"/>
      <c r="K111" s="928"/>
      <c r="L111" s="928"/>
      <c r="M111" s="928"/>
      <c r="N111" s="929"/>
      <c r="O111" s="199"/>
      <c r="P111" s="193">
        <v>0</v>
      </c>
      <c r="Q111" s="193">
        <v>37036</v>
      </c>
      <c r="R111" s="193">
        <v>130324</v>
      </c>
      <c r="S111" s="193">
        <v>67764</v>
      </c>
      <c r="T111" s="193">
        <v>251763</v>
      </c>
      <c r="U111" s="193">
        <v>2600555</v>
      </c>
      <c r="V111" s="208">
        <f t="shared" si="17"/>
        <v>3087442</v>
      </c>
    </row>
    <row r="112" spans="1:22" ht="16.5" customHeight="1">
      <c r="A112" s="201"/>
      <c r="B112" s="924" t="s">
        <v>96</v>
      </c>
      <c r="C112" s="925"/>
      <c r="D112" s="925"/>
      <c r="E112" s="925"/>
      <c r="F112" s="925"/>
      <c r="G112" s="925"/>
      <c r="H112" s="925"/>
      <c r="I112" s="925"/>
      <c r="J112" s="925"/>
      <c r="K112" s="925"/>
      <c r="L112" s="925"/>
      <c r="M112" s="925"/>
      <c r="N112" s="926"/>
      <c r="O112" s="207"/>
      <c r="P112" s="208">
        <f aca="true" t="shared" si="26" ref="P112:U112">SUM(P113:P116)</f>
        <v>92297382</v>
      </c>
      <c r="Q112" s="208">
        <f t="shared" si="26"/>
        <v>218593076</v>
      </c>
      <c r="R112" s="208">
        <f t="shared" si="26"/>
        <v>164155860</v>
      </c>
      <c r="S112" s="208">
        <f t="shared" si="26"/>
        <v>129942563</v>
      </c>
      <c r="T112" s="208">
        <f t="shared" si="26"/>
        <v>76617632</v>
      </c>
      <c r="U112" s="208">
        <f t="shared" si="26"/>
        <v>72208625</v>
      </c>
      <c r="V112" s="208">
        <f t="shared" si="17"/>
        <v>753815138</v>
      </c>
    </row>
    <row r="113" spans="1:22" ht="16.5" customHeight="1">
      <c r="A113" s="201"/>
      <c r="B113" s="200"/>
      <c r="C113" s="195" t="s">
        <v>97</v>
      </c>
      <c r="D113" s="196"/>
      <c r="E113" s="196"/>
      <c r="F113" s="196"/>
      <c r="G113" s="196"/>
      <c r="H113" s="196"/>
      <c r="I113" s="196"/>
      <c r="J113" s="196"/>
      <c r="K113" s="196"/>
      <c r="L113" s="196"/>
      <c r="M113" s="196"/>
      <c r="N113" s="197"/>
      <c r="O113" s="199"/>
      <c r="P113" s="193">
        <v>1869480</v>
      </c>
      <c r="Q113" s="193">
        <v>8149320</v>
      </c>
      <c r="R113" s="193">
        <v>5171940</v>
      </c>
      <c r="S113" s="193">
        <v>6464430</v>
      </c>
      <c r="T113" s="193">
        <v>6449400</v>
      </c>
      <c r="U113" s="193">
        <v>12280950</v>
      </c>
      <c r="V113" s="208">
        <f t="shared" si="17"/>
        <v>40385520</v>
      </c>
    </row>
    <row r="114" spans="1:22" ht="16.5" customHeight="1">
      <c r="A114" s="201"/>
      <c r="B114" s="200"/>
      <c r="C114" s="927" t="s">
        <v>98</v>
      </c>
      <c r="D114" s="928"/>
      <c r="E114" s="928"/>
      <c r="F114" s="928"/>
      <c r="G114" s="928"/>
      <c r="H114" s="928"/>
      <c r="I114" s="928"/>
      <c r="J114" s="928"/>
      <c r="K114" s="928"/>
      <c r="L114" s="928"/>
      <c r="M114" s="928"/>
      <c r="N114" s="929"/>
      <c r="O114" s="199"/>
      <c r="P114" s="199"/>
      <c r="Q114" s="193">
        <v>27824535</v>
      </c>
      <c r="R114" s="193">
        <v>45156147</v>
      </c>
      <c r="S114" s="193">
        <v>35540196</v>
      </c>
      <c r="T114" s="193">
        <v>16622158</v>
      </c>
      <c r="U114" s="193">
        <v>12393814</v>
      </c>
      <c r="V114" s="208">
        <f t="shared" si="17"/>
        <v>137536850</v>
      </c>
    </row>
    <row r="115" spans="1:22" ht="16.5" customHeight="1">
      <c r="A115" s="201"/>
      <c r="B115" s="200"/>
      <c r="C115" s="927" t="s">
        <v>99</v>
      </c>
      <c r="D115" s="928"/>
      <c r="E115" s="928"/>
      <c r="F115" s="928"/>
      <c r="G115" s="928"/>
      <c r="H115" s="928"/>
      <c r="I115" s="928"/>
      <c r="J115" s="928"/>
      <c r="K115" s="928"/>
      <c r="L115" s="928"/>
      <c r="M115" s="928"/>
      <c r="N115" s="929"/>
      <c r="O115" s="199"/>
      <c r="P115" s="193">
        <v>3529402</v>
      </c>
      <c r="Q115" s="193">
        <v>45071141</v>
      </c>
      <c r="R115" s="193">
        <v>30903573</v>
      </c>
      <c r="S115" s="193">
        <v>33447137</v>
      </c>
      <c r="T115" s="193">
        <v>16699874</v>
      </c>
      <c r="U115" s="193">
        <v>9725461</v>
      </c>
      <c r="V115" s="208">
        <f t="shared" si="17"/>
        <v>139376588</v>
      </c>
    </row>
    <row r="116" spans="1:22" ht="16.5" customHeight="1">
      <c r="A116" s="201"/>
      <c r="B116" s="202"/>
      <c r="C116" s="195" t="s">
        <v>1058</v>
      </c>
      <c r="D116" s="196"/>
      <c r="E116" s="196"/>
      <c r="F116" s="196"/>
      <c r="G116" s="196"/>
      <c r="H116" s="196"/>
      <c r="I116" s="196"/>
      <c r="J116" s="196"/>
      <c r="K116" s="196"/>
      <c r="L116" s="196"/>
      <c r="M116" s="196"/>
      <c r="N116" s="197"/>
      <c r="O116" s="199"/>
      <c r="P116" s="193">
        <v>86898500</v>
      </c>
      <c r="Q116" s="193">
        <v>137548080</v>
      </c>
      <c r="R116" s="193">
        <v>82924200</v>
      </c>
      <c r="S116" s="193">
        <v>54490800</v>
      </c>
      <c r="T116" s="193">
        <v>36846200</v>
      </c>
      <c r="U116" s="193">
        <v>37808400</v>
      </c>
      <c r="V116" s="208">
        <f t="shared" si="17"/>
        <v>436516180</v>
      </c>
    </row>
    <row r="117" spans="1:22" ht="16.5" customHeight="1">
      <c r="A117" s="201"/>
      <c r="B117" s="930" t="s">
        <v>100</v>
      </c>
      <c r="C117" s="925"/>
      <c r="D117" s="925"/>
      <c r="E117" s="925"/>
      <c r="F117" s="925"/>
      <c r="G117" s="925"/>
      <c r="H117" s="925"/>
      <c r="I117" s="925"/>
      <c r="J117" s="925"/>
      <c r="K117" s="925"/>
      <c r="L117" s="925"/>
      <c r="M117" s="925"/>
      <c r="N117" s="926"/>
      <c r="O117" s="199"/>
      <c r="P117" s="193">
        <v>5889710</v>
      </c>
      <c r="Q117" s="193">
        <v>10930914</v>
      </c>
      <c r="R117" s="193">
        <v>7834334</v>
      </c>
      <c r="S117" s="193">
        <v>4735326</v>
      </c>
      <c r="T117" s="193">
        <v>3880133</v>
      </c>
      <c r="U117" s="193">
        <v>2184196</v>
      </c>
      <c r="V117" s="208">
        <f t="shared" si="17"/>
        <v>35454613</v>
      </c>
    </row>
    <row r="118" spans="1:22" ht="16.5" customHeight="1">
      <c r="A118" s="202"/>
      <c r="B118" s="930" t="s">
        <v>101</v>
      </c>
      <c r="C118" s="925"/>
      <c r="D118" s="925"/>
      <c r="E118" s="925"/>
      <c r="F118" s="925"/>
      <c r="G118" s="925"/>
      <c r="H118" s="925"/>
      <c r="I118" s="925"/>
      <c r="J118" s="925"/>
      <c r="K118" s="925"/>
      <c r="L118" s="925"/>
      <c r="M118" s="925"/>
      <c r="N118" s="926"/>
      <c r="O118" s="199"/>
      <c r="P118" s="193">
        <v>32307743</v>
      </c>
      <c r="Q118" s="193">
        <v>40563552</v>
      </c>
      <c r="R118" s="193">
        <v>24334260</v>
      </c>
      <c r="S118" s="193">
        <v>11487991</v>
      </c>
      <c r="T118" s="193">
        <v>6879787</v>
      </c>
      <c r="U118" s="193">
        <v>3827664</v>
      </c>
      <c r="V118" s="208">
        <f t="shared" si="17"/>
        <v>119400997</v>
      </c>
    </row>
    <row r="119" spans="1:22" ht="16.5" customHeight="1">
      <c r="A119" s="198" t="s">
        <v>301</v>
      </c>
      <c r="B119" s="203"/>
      <c r="C119" s="203"/>
      <c r="D119" s="203"/>
      <c r="E119" s="203"/>
      <c r="F119" s="203"/>
      <c r="G119" s="203"/>
      <c r="H119" s="203"/>
      <c r="I119" s="203"/>
      <c r="J119" s="203"/>
      <c r="K119" s="203"/>
      <c r="L119" s="203"/>
      <c r="M119" s="203"/>
      <c r="N119" s="204"/>
      <c r="O119" s="209">
        <f>SUM(O120:O122)</f>
        <v>2899504</v>
      </c>
      <c r="P119" s="209">
        <f aca="true" t="shared" si="27" ref="P119:U119">SUM(P120:P122)</f>
        <v>10110117</v>
      </c>
      <c r="Q119" s="209">
        <f t="shared" si="27"/>
        <v>785678043</v>
      </c>
      <c r="R119" s="209">
        <f t="shared" si="27"/>
        <v>1036671638</v>
      </c>
      <c r="S119" s="209">
        <f t="shared" si="27"/>
        <v>1104304853</v>
      </c>
      <c r="T119" s="209">
        <f t="shared" si="27"/>
        <v>1765679948</v>
      </c>
      <c r="U119" s="209">
        <f t="shared" si="27"/>
        <v>2093391402</v>
      </c>
      <c r="V119" s="208">
        <f t="shared" si="17"/>
        <v>6798735505</v>
      </c>
    </row>
    <row r="120" spans="1:22" ht="16.5" customHeight="1">
      <c r="A120" s="201"/>
      <c r="B120" s="195"/>
      <c r="C120" s="196" t="s">
        <v>1212</v>
      </c>
      <c r="D120" s="196"/>
      <c r="E120" s="196"/>
      <c r="F120" s="196"/>
      <c r="G120" s="196"/>
      <c r="H120" s="196"/>
      <c r="I120" s="196"/>
      <c r="J120" s="196"/>
      <c r="K120" s="196"/>
      <c r="L120" s="196"/>
      <c r="M120" s="196"/>
      <c r="N120" s="197"/>
      <c r="O120" s="193">
        <v>2899504</v>
      </c>
      <c r="P120" s="193">
        <v>10110117</v>
      </c>
      <c r="Q120" s="193">
        <v>257606745</v>
      </c>
      <c r="R120" s="193">
        <v>414774392</v>
      </c>
      <c r="S120" s="193">
        <v>451249256</v>
      </c>
      <c r="T120" s="193">
        <v>793602682</v>
      </c>
      <c r="U120" s="193">
        <v>928171923</v>
      </c>
      <c r="V120" s="208">
        <f t="shared" si="17"/>
        <v>2858414619</v>
      </c>
    </row>
    <row r="121" spans="1:22" ht="16.5" customHeight="1">
      <c r="A121" s="201"/>
      <c r="B121" s="195"/>
      <c r="C121" s="196" t="s">
        <v>49</v>
      </c>
      <c r="D121" s="196"/>
      <c r="E121" s="196"/>
      <c r="F121" s="196"/>
      <c r="G121" s="196"/>
      <c r="H121" s="196"/>
      <c r="I121" s="196"/>
      <c r="J121" s="196"/>
      <c r="K121" s="196"/>
      <c r="L121" s="196"/>
      <c r="M121" s="196"/>
      <c r="N121" s="197"/>
      <c r="O121" s="199"/>
      <c r="P121" s="199"/>
      <c r="Q121" s="193">
        <v>429941754</v>
      </c>
      <c r="R121" s="193">
        <v>500270911</v>
      </c>
      <c r="S121" s="193">
        <v>472218074</v>
      </c>
      <c r="T121" s="193">
        <v>552721228</v>
      </c>
      <c r="U121" s="193">
        <v>340427686</v>
      </c>
      <c r="V121" s="208">
        <f t="shared" si="17"/>
        <v>2295579653</v>
      </c>
    </row>
    <row r="122" spans="1:22" ht="16.5" customHeight="1">
      <c r="A122" s="201"/>
      <c r="B122" s="195"/>
      <c r="C122" s="196" t="s">
        <v>1190</v>
      </c>
      <c r="D122" s="196"/>
      <c r="E122" s="196"/>
      <c r="F122" s="196"/>
      <c r="G122" s="196"/>
      <c r="H122" s="196"/>
      <c r="I122" s="196"/>
      <c r="J122" s="196"/>
      <c r="K122" s="196"/>
      <c r="L122" s="196"/>
      <c r="M122" s="196"/>
      <c r="N122" s="197"/>
      <c r="O122" s="199"/>
      <c r="P122" s="199"/>
      <c r="Q122" s="193">
        <v>98129544</v>
      </c>
      <c r="R122" s="193">
        <v>121626335</v>
      </c>
      <c r="S122" s="193">
        <v>180837523</v>
      </c>
      <c r="T122" s="193">
        <v>419356038</v>
      </c>
      <c r="U122" s="193">
        <v>824791793</v>
      </c>
      <c r="V122" s="208">
        <f t="shared" si="17"/>
        <v>1644741233</v>
      </c>
    </row>
    <row r="123" spans="1:22" ht="16.5" customHeight="1">
      <c r="A123" s="201"/>
      <c r="B123" s="198" t="s">
        <v>302</v>
      </c>
      <c r="C123" s="196"/>
      <c r="D123" s="196"/>
      <c r="E123" s="196"/>
      <c r="F123" s="196"/>
      <c r="G123" s="196"/>
      <c r="H123" s="196"/>
      <c r="I123" s="196"/>
      <c r="J123" s="196"/>
      <c r="K123" s="196"/>
      <c r="L123" s="196"/>
      <c r="M123" s="196"/>
      <c r="N123" s="197"/>
      <c r="O123" s="209">
        <f>SUM(O124:O126)</f>
        <v>444880</v>
      </c>
      <c r="P123" s="209">
        <f aca="true" t="shared" si="28" ref="P123:U123">SUM(P124:P126)</f>
        <v>1832390</v>
      </c>
      <c r="Q123" s="209">
        <f t="shared" si="28"/>
        <v>123377200</v>
      </c>
      <c r="R123" s="209">
        <f t="shared" si="28"/>
        <v>154189430</v>
      </c>
      <c r="S123" s="209">
        <f t="shared" si="28"/>
        <v>157463450</v>
      </c>
      <c r="T123" s="209">
        <f t="shared" si="28"/>
        <v>240461900</v>
      </c>
      <c r="U123" s="209">
        <f t="shared" si="28"/>
        <v>270320390</v>
      </c>
      <c r="V123" s="208">
        <f t="shared" si="17"/>
        <v>948089640</v>
      </c>
    </row>
    <row r="124" spans="1:22" ht="16.5" customHeight="1">
      <c r="A124" s="201"/>
      <c r="B124" s="201"/>
      <c r="C124" s="195" t="s">
        <v>1212</v>
      </c>
      <c r="D124" s="196"/>
      <c r="E124" s="196"/>
      <c r="F124" s="196"/>
      <c r="G124" s="196"/>
      <c r="H124" s="196"/>
      <c r="I124" s="196"/>
      <c r="J124" s="196"/>
      <c r="K124" s="196"/>
      <c r="L124" s="196"/>
      <c r="M124" s="196"/>
      <c r="N124" s="197"/>
      <c r="O124" s="193">
        <v>444880</v>
      </c>
      <c r="P124" s="193">
        <v>1832390</v>
      </c>
      <c r="Q124" s="193">
        <v>45133630</v>
      </c>
      <c r="R124" s="193">
        <v>66908780</v>
      </c>
      <c r="S124" s="193">
        <v>72247850</v>
      </c>
      <c r="T124" s="193">
        <v>119792610</v>
      </c>
      <c r="U124" s="193">
        <v>134741970</v>
      </c>
      <c r="V124" s="208">
        <f t="shared" si="17"/>
        <v>441102110</v>
      </c>
    </row>
    <row r="125" spans="1:22" ht="16.5" customHeight="1">
      <c r="A125" s="201"/>
      <c r="B125" s="201"/>
      <c r="C125" s="195" t="s">
        <v>49</v>
      </c>
      <c r="D125" s="196"/>
      <c r="E125" s="196"/>
      <c r="F125" s="196"/>
      <c r="G125" s="196"/>
      <c r="H125" s="196"/>
      <c r="I125" s="196"/>
      <c r="J125" s="196"/>
      <c r="K125" s="196"/>
      <c r="L125" s="196"/>
      <c r="M125" s="196"/>
      <c r="N125" s="197"/>
      <c r="O125" s="199"/>
      <c r="P125" s="199"/>
      <c r="Q125" s="193">
        <v>65721220</v>
      </c>
      <c r="R125" s="193">
        <v>72504350</v>
      </c>
      <c r="S125" s="193">
        <v>64349980</v>
      </c>
      <c r="T125" s="193">
        <v>72756520</v>
      </c>
      <c r="U125" s="193">
        <v>43483340</v>
      </c>
      <c r="V125" s="208">
        <f t="shared" si="17"/>
        <v>318815410</v>
      </c>
    </row>
    <row r="126" spans="1:22" ht="16.5" customHeight="1">
      <c r="A126" s="202"/>
      <c r="B126" s="202"/>
      <c r="C126" s="195" t="s">
        <v>1190</v>
      </c>
      <c r="D126" s="196"/>
      <c r="E126" s="196"/>
      <c r="F126" s="196"/>
      <c r="G126" s="196"/>
      <c r="H126" s="196"/>
      <c r="I126" s="196"/>
      <c r="J126" s="196"/>
      <c r="K126" s="196"/>
      <c r="L126" s="196"/>
      <c r="M126" s="196"/>
      <c r="N126" s="197"/>
      <c r="O126" s="199"/>
      <c r="P126" s="199"/>
      <c r="Q126" s="193">
        <v>12522350</v>
      </c>
      <c r="R126" s="193">
        <v>14776300</v>
      </c>
      <c r="S126" s="193">
        <v>20865620</v>
      </c>
      <c r="T126" s="193">
        <v>47912770</v>
      </c>
      <c r="U126" s="193">
        <v>92095080</v>
      </c>
      <c r="V126" s="208">
        <f t="shared" si="17"/>
        <v>188172120</v>
      </c>
    </row>
    <row r="127" spans="1:22" ht="16.5" customHeight="1">
      <c r="A127" s="931" t="s">
        <v>191</v>
      </c>
      <c r="B127" s="932"/>
      <c r="C127" s="932"/>
      <c r="D127" s="932"/>
      <c r="E127" s="932"/>
      <c r="F127" s="932"/>
      <c r="G127" s="932"/>
      <c r="H127" s="932"/>
      <c r="I127" s="932"/>
      <c r="J127" s="932"/>
      <c r="K127" s="932"/>
      <c r="L127" s="932"/>
      <c r="M127" s="932"/>
      <c r="N127" s="933"/>
      <c r="O127" s="209">
        <f>SUM(O99,O119)</f>
        <v>2899504</v>
      </c>
      <c r="P127" s="209">
        <f aca="true" t="shared" si="29" ref="P127:U127">SUM(P99,P119)</f>
        <v>488389713</v>
      </c>
      <c r="Q127" s="209">
        <f t="shared" si="29"/>
        <v>2180539928</v>
      </c>
      <c r="R127" s="209">
        <f t="shared" si="29"/>
        <v>2189501729</v>
      </c>
      <c r="S127" s="209">
        <f t="shared" si="29"/>
        <v>2023283534</v>
      </c>
      <c r="T127" s="209">
        <f t="shared" si="29"/>
        <v>2478142697</v>
      </c>
      <c r="U127" s="209">
        <f t="shared" si="29"/>
        <v>3007671643</v>
      </c>
      <c r="V127" s="208">
        <f t="shared" si="17"/>
        <v>12370428748</v>
      </c>
    </row>
  </sheetData>
  <sheetProtection/>
  <mergeCells count="37">
    <mergeCell ref="C26:N26"/>
    <mergeCell ref="C27:N27"/>
    <mergeCell ref="C81:N81"/>
    <mergeCell ref="C52:N52"/>
    <mergeCell ref="C53:N53"/>
    <mergeCell ref="C56:N56"/>
    <mergeCell ref="C57:N57"/>
    <mergeCell ref="A67:N67"/>
    <mergeCell ref="A39:N39"/>
    <mergeCell ref="B78:N78"/>
    <mergeCell ref="A127:N127"/>
    <mergeCell ref="B118:N118"/>
    <mergeCell ref="B117:N117"/>
    <mergeCell ref="B112:N112"/>
    <mergeCell ref="C114:N114"/>
    <mergeCell ref="C115:N115"/>
    <mergeCell ref="A2:V2"/>
    <mergeCell ref="A3:V3"/>
    <mergeCell ref="B20:N20"/>
    <mergeCell ref="B24:N24"/>
    <mergeCell ref="C22:N22"/>
    <mergeCell ref="C23:N23"/>
    <mergeCell ref="A9:N9"/>
    <mergeCell ref="C111:N111"/>
    <mergeCell ref="B29:N29"/>
    <mergeCell ref="B30:N30"/>
    <mergeCell ref="B50:N50"/>
    <mergeCell ref="B54:N54"/>
    <mergeCell ref="C80:N80"/>
    <mergeCell ref="B108:N108"/>
    <mergeCell ref="A97:N97"/>
    <mergeCell ref="B88:N88"/>
    <mergeCell ref="B87:N87"/>
    <mergeCell ref="B82:N82"/>
    <mergeCell ref="C84:N84"/>
    <mergeCell ref="C85:N85"/>
    <mergeCell ref="C110:N110"/>
  </mergeCells>
  <printOptions/>
  <pageMargins left="0.7874015748031497" right="0.3937007874015748" top="0.5905511811023623" bottom="0.5905511811023623" header="0.5118110236220472" footer="0.5118110236220472"/>
  <pageSetup firstPageNumber="28" useFirstPageNumber="1" horizontalDpi="600" verticalDpi="600" orientation="portrait" paperSize="9" scale="70" r:id="rId1"/>
  <headerFooter alignWithMargins="0">
    <oddFooter>&amp;C－&amp;P－</oddFooter>
  </headerFooter>
  <rowBreaks count="1" manualBreakCount="1">
    <brk id="67" max="255" man="1"/>
  </rowBreaks>
</worksheet>
</file>

<file path=xl/worksheets/sheet18.xml><?xml version="1.0" encoding="utf-8"?>
<worksheet xmlns="http://schemas.openxmlformats.org/spreadsheetml/2006/main" xmlns:r="http://schemas.openxmlformats.org/officeDocument/2006/relationships">
  <dimension ref="A1:V127"/>
  <sheetViews>
    <sheetView workbookViewId="0" topLeftCell="A1">
      <pane xSplit="14" ySplit="9" topLeftCell="O10" activePane="bottomRight" state="frozen"/>
      <selection pane="topLeft" activeCell="C35" sqref="C35"/>
      <selection pane="topRight" activeCell="C35" sqref="C35"/>
      <selection pane="bottomLeft" activeCell="C35" sqref="C35"/>
      <selection pane="bottomRight" activeCell="A1" sqref="A1"/>
    </sheetView>
  </sheetViews>
  <sheetFormatPr defaultColWidth="9.00390625" defaultRowHeight="16.5" customHeight="1"/>
  <cols>
    <col min="1" max="14" width="1.625" style="39" customWidth="1"/>
    <col min="15" max="22" width="12.625" style="39" customWidth="1"/>
    <col min="23" max="16384" width="8.625" style="39" customWidth="1"/>
  </cols>
  <sheetData>
    <row r="1" ht="16.5" customHeight="1">
      <c r="A1" s="58" t="s">
        <v>1051</v>
      </c>
    </row>
    <row r="2" spans="1:22" ht="16.5" customHeight="1">
      <c r="A2" s="934" t="s">
        <v>297</v>
      </c>
      <c r="B2" s="934"/>
      <c r="C2" s="934"/>
      <c r="D2" s="934"/>
      <c r="E2" s="934"/>
      <c r="F2" s="934"/>
      <c r="G2" s="934"/>
      <c r="H2" s="934"/>
      <c r="I2" s="934"/>
      <c r="J2" s="934"/>
      <c r="K2" s="934"/>
      <c r="L2" s="934"/>
      <c r="M2" s="934"/>
      <c r="N2" s="934"/>
      <c r="O2" s="934"/>
      <c r="P2" s="934"/>
      <c r="Q2" s="934"/>
      <c r="R2" s="934"/>
      <c r="S2" s="934"/>
      <c r="T2" s="934"/>
      <c r="U2" s="934"/>
      <c r="V2" s="934"/>
    </row>
    <row r="3" spans="1:22" ht="16.5" customHeight="1">
      <c r="A3" s="934" t="s">
        <v>1141</v>
      </c>
      <c r="B3" s="934"/>
      <c r="C3" s="934"/>
      <c r="D3" s="934"/>
      <c r="E3" s="934"/>
      <c r="F3" s="934"/>
      <c r="G3" s="934"/>
      <c r="H3" s="934"/>
      <c r="I3" s="934"/>
      <c r="J3" s="934"/>
      <c r="K3" s="934"/>
      <c r="L3" s="934"/>
      <c r="M3" s="934"/>
      <c r="N3" s="934"/>
      <c r="O3" s="934"/>
      <c r="P3" s="934"/>
      <c r="Q3" s="934"/>
      <c r="R3" s="934"/>
      <c r="S3" s="934"/>
      <c r="T3" s="934"/>
      <c r="U3" s="934"/>
      <c r="V3" s="934"/>
    </row>
    <row r="5" spans="21:22" ht="16.5" customHeight="1">
      <c r="U5" s="210" t="s">
        <v>323</v>
      </c>
      <c r="V5" s="211" t="s">
        <v>1104</v>
      </c>
    </row>
    <row r="6" spans="1:22" ht="16.5" customHeight="1">
      <c r="A6" s="59" t="s">
        <v>1060</v>
      </c>
      <c r="U6" s="212" t="s">
        <v>322</v>
      </c>
      <c r="V6" s="212" t="s">
        <v>1108</v>
      </c>
    </row>
    <row r="7" ht="16.5" customHeight="1">
      <c r="B7" s="59" t="s">
        <v>1003</v>
      </c>
    </row>
    <row r="8" ht="16.5" customHeight="1">
      <c r="B8" s="59" t="s">
        <v>1011</v>
      </c>
    </row>
    <row r="9" spans="1:22" ht="16.5" customHeight="1">
      <c r="A9" s="935" t="s">
        <v>192</v>
      </c>
      <c r="B9" s="935"/>
      <c r="C9" s="935"/>
      <c r="D9" s="935"/>
      <c r="E9" s="935"/>
      <c r="F9" s="935"/>
      <c r="G9" s="935"/>
      <c r="H9" s="935"/>
      <c r="I9" s="935"/>
      <c r="J9" s="935"/>
      <c r="K9" s="935"/>
      <c r="L9" s="935"/>
      <c r="M9" s="935"/>
      <c r="N9" s="935"/>
      <c r="O9" s="194" t="s">
        <v>190</v>
      </c>
      <c r="P9" s="194" t="s">
        <v>325</v>
      </c>
      <c r="Q9" s="194" t="s">
        <v>326</v>
      </c>
      <c r="R9" s="194" t="s">
        <v>327</v>
      </c>
      <c r="S9" s="194" t="s">
        <v>328</v>
      </c>
      <c r="T9" s="194" t="s">
        <v>882</v>
      </c>
      <c r="U9" s="194" t="s">
        <v>883</v>
      </c>
      <c r="V9" s="194" t="s">
        <v>1202</v>
      </c>
    </row>
    <row r="10" spans="1:22" ht="16.5" customHeight="1">
      <c r="A10" s="195" t="s">
        <v>300</v>
      </c>
      <c r="B10" s="196"/>
      <c r="C10" s="196"/>
      <c r="D10" s="196"/>
      <c r="E10" s="196"/>
      <c r="F10" s="196"/>
      <c r="G10" s="196"/>
      <c r="H10" s="196"/>
      <c r="I10" s="196"/>
      <c r="J10" s="196"/>
      <c r="K10" s="196"/>
      <c r="L10" s="196"/>
      <c r="M10" s="196"/>
      <c r="N10" s="197"/>
      <c r="O10" s="196"/>
      <c r="P10" s="196"/>
      <c r="Q10" s="196"/>
      <c r="R10" s="196"/>
      <c r="S10" s="196"/>
      <c r="T10" s="196"/>
      <c r="U10" s="196"/>
      <c r="V10" s="197"/>
    </row>
    <row r="11" spans="1:22" ht="16.5" customHeight="1">
      <c r="A11" s="198" t="s">
        <v>1052</v>
      </c>
      <c r="B11" s="196"/>
      <c r="C11" s="196"/>
      <c r="D11" s="196"/>
      <c r="E11" s="196"/>
      <c r="F11" s="196"/>
      <c r="G11" s="196"/>
      <c r="H11" s="196"/>
      <c r="I11" s="196"/>
      <c r="J11" s="196"/>
      <c r="K11" s="196"/>
      <c r="L11" s="196"/>
      <c r="M11" s="196"/>
      <c r="N11" s="197"/>
      <c r="O11" s="207"/>
      <c r="P11" s="208">
        <f aca="true" t="shared" si="0" ref="P11:U11">SUM(P12,P20,P24,P29,P30)</f>
        <v>528</v>
      </c>
      <c r="Q11" s="208">
        <f t="shared" si="0"/>
        <v>1912</v>
      </c>
      <c r="R11" s="208">
        <f t="shared" si="0"/>
        <v>1881</v>
      </c>
      <c r="S11" s="208">
        <f t="shared" si="0"/>
        <v>1241</v>
      </c>
      <c r="T11" s="208">
        <f t="shared" si="0"/>
        <v>723</v>
      </c>
      <c r="U11" s="208">
        <f t="shared" si="0"/>
        <v>1472</v>
      </c>
      <c r="V11" s="208">
        <f aca="true" t="shared" si="1" ref="V11:V39">SUM(O11:U11)</f>
        <v>7757</v>
      </c>
    </row>
    <row r="12" spans="1:22" ht="16.5" customHeight="1">
      <c r="A12" s="200"/>
      <c r="B12" s="198" t="s">
        <v>1053</v>
      </c>
      <c r="C12" s="196"/>
      <c r="D12" s="196"/>
      <c r="E12" s="196"/>
      <c r="F12" s="196"/>
      <c r="G12" s="196"/>
      <c r="H12" s="196"/>
      <c r="I12" s="196"/>
      <c r="J12" s="196"/>
      <c r="K12" s="196"/>
      <c r="L12" s="196"/>
      <c r="M12" s="196"/>
      <c r="N12" s="197"/>
      <c r="O12" s="207"/>
      <c r="P12" s="208">
        <f aca="true" t="shared" si="2" ref="P12:U12">SUM(P13:P19)</f>
        <v>273</v>
      </c>
      <c r="Q12" s="208">
        <f t="shared" si="2"/>
        <v>1126</v>
      </c>
      <c r="R12" s="208">
        <f t="shared" si="2"/>
        <v>1172</v>
      </c>
      <c r="S12" s="208">
        <f t="shared" si="2"/>
        <v>824</v>
      </c>
      <c r="T12" s="208">
        <f t="shared" si="2"/>
        <v>491</v>
      </c>
      <c r="U12" s="208">
        <f t="shared" si="2"/>
        <v>962</v>
      </c>
      <c r="V12" s="208">
        <f t="shared" si="1"/>
        <v>4848</v>
      </c>
    </row>
    <row r="13" spans="1:22" ht="16.5" customHeight="1">
      <c r="A13" s="200"/>
      <c r="B13" s="200"/>
      <c r="C13" s="195" t="s">
        <v>86</v>
      </c>
      <c r="D13" s="196"/>
      <c r="E13" s="196"/>
      <c r="F13" s="196"/>
      <c r="G13" s="196"/>
      <c r="H13" s="196"/>
      <c r="I13" s="196"/>
      <c r="J13" s="196"/>
      <c r="K13" s="196"/>
      <c r="L13" s="196"/>
      <c r="M13" s="196"/>
      <c r="N13" s="197"/>
      <c r="O13" s="199"/>
      <c r="P13" s="193">
        <v>233</v>
      </c>
      <c r="Q13" s="193">
        <v>647</v>
      </c>
      <c r="R13" s="193">
        <v>404</v>
      </c>
      <c r="S13" s="193">
        <v>225</v>
      </c>
      <c r="T13" s="193">
        <v>100</v>
      </c>
      <c r="U13" s="193">
        <v>296</v>
      </c>
      <c r="V13" s="208">
        <f t="shared" si="1"/>
        <v>1905</v>
      </c>
    </row>
    <row r="14" spans="1:22" ht="16.5" customHeight="1">
      <c r="A14" s="200"/>
      <c r="B14" s="200"/>
      <c r="C14" s="195" t="s">
        <v>87</v>
      </c>
      <c r="D14" s="196"/>
      <c r="E14" s="196"/>
      <c r="F14" s="196"/>
      <c r="G14" s="196"/>
      <c r="H14" s="196"/>
      <c r="I14" s="196"/>
      <c r="J14" s="196"/>
      <c r="K14" s="196"/>
      <c r="L14" s="196"/>
      <c r="M14" s="196"/>
      <c r="N14" s="197"/>
      <c r="O14" s="199"/>
      <c r="P14" s="193">
        <v>0</v>
      </c>
      <c r="Q14" s="193">
        <v>0</v>
      </c>
      <c r="R14" s="193">
        <v>4</v>
      </c>
      <c r="S14" s="193">
        <v>6</v>
      </c>
      <c r="T14" s="193">
        <v>13</v>
      </c>
      <c r="U14" s="193">
        <v>165</v>
      </c>
      <c r="V14" s="208">
        <f t="shared" si="1"/>
        <v>188</v>
      </c>
    </row>
    <row r="15" spans="1:22" ht="16.5" customHeight="1">
      <c r="A15" s="200"/>
      <c r="B15" s="200"/>
      <c r="C15" s="195" t="s">
        <v>88</v>
      </c>
      <c r="D15" s="196"/>
      <c r="E15" s="196"/>
      <c r="F15" s="196"/>
      <c r="G15" s="196"/>
      <c r="H15" s="196"/>
      <c r="I15" s="196"/>
      <c r="J15" s="196"/>
      <c r="K15" s="196"/>
      <c r="L15" s="196"/>
      <c r="M15" s="196"/>
      <c r="N15" s="197"/>
      <c r="O15" s="199"/>
      <c r="P15" s="193">
        <v>0</v>
      </c>
      <c r="Q15" s="193">
        <v>67</v>
      </c>
      <c r="R15" s="193">
        <v>119</v>
      </c>
      <c r="S15" s="193">
        <v>116</v>
      </c>
      <c r="T15" s="193">
        <v>39</v>
      </c>
      <c r="U15" s="193">
        <v>121</v>
      </c>
      <c r="V15" s="208">
        <f t="shared" si="1"/>
        <v>462</v>
      </c>
    </row>
    <row r="16" spans="1:22" ht="16.5" customHeight="1">
      <c r="A16" s="200"/>
      <c r="B16" s="200"/>
      <c r="C16" s="195" t="s">
        <v>89</v>
      </c>
      <c r="D16" s="196"/>
      <c r="E16" s="196"/>
      <c r="F16" s="196"/>
      <c r="G16" s="196"/>
      <c r="H16" s="196"/>
      <c r="I16" s="196"/>
      <c r="J16" s="196"/>
      <c r="K16" s="196"/>
      <c r="L16" s="196"/>
      <c r="M16" s="196"/>
      <c r="N16" s="197"/>
      <c r="O16" s="199"/>
      <c r="P16" s="193">
        <v>1</v>
      </c>
      <c r="Q16" s="193">
        <v>26</v>
      </c>
      <c r="R16" s="193">
        <v>13</v>
      </c>
      <c r="S16" s="193">
        <v>5</v>
      </c>
      <c r="T16" s="193">
        <v>13</v>
      </c>
      <c r="U16" s="193">
        <v>35</v>
      </c>
      <c r="V16" s="208">
        <f t="shared" si="1"/>
        <v>93</v>
      </c>
    </row>
    <row r="17" spans="1:22" ht="16.5" customHeight="1">
      <c r="A17" s="200"/>
      <c r="B17" s="200"/>
      <c r="C17" s="195" t="s">
        <v>1054</v>
      </c>
      <c r="D17" s="196"/>
      <c r="E17" s="196"/>
      <c r="F17" s="196"/>
      <c r="G17" s="196"/>
      <c r="H17" s="196"/>
      <c r="I17" s="196"/>
      <c r="J17" s="196"/>
      <c r="K17" s="196"/>
      <c r="L17" s="196"/>
      <c r="M17" s="196"/>
      <c r="N17" s="197"/>
      <c r="O17" s="199"/>
      <c r="P17" s="193">
        <v>0</v>
      </c>
      <c r="Q17" s="193">
        <v>63</v>
      </c>
      <c r="R17" s="193">
        <v>128</v>
      </c>
      <c r="S17" s="193">
        <v>130</v>
      </c>
      <c r="T17" s="193">
        <v>84</v>
      </c>
      <c r="U17" s="193">
        <v>56</v>
      </c>
      <c r="V17" s="208">
        <f t="shared" si="1"/>
        <v>461</v>
      </c>
    </row>
    <row r="18" spans="1:22" ht="16.5" customHeight="1">
      <c r="A18" s="200"/>
      <c r="B18" s="200"/>
      <c r="C18" s="195" t="s">
        <v>1055</v>
      </c>
      <c r="D18" s="196"/>
      <c r="E18" s="196"/>
      <c r="F18" s="196"/>
      <c r="G18" s="196"/>
      <c r="H18" s="196"/>
      <c r="I18" s="196"/>
      <c r="J18" s="196"/>
      <c r="K18" s="196"/>
      <c r="L18" s="196"/>
      <c r="M18" s="196"/>
      <c r="N18" s="197"/>
      <c r="O18" s="199"/>
      <c r="P18" s="193">
        <v>5</v>
      </c>
      <c r="Q18" s="193">
        <v>69</v>
      </c>
      <c r="R18" s="193">
        <v>147</v>
      </c>
      <c r="S18" s="193">
        <v>80</v>
      </c>
      <c r="T18" s="193">
        <v>65</v>
      </c>
      <c r="U18" s="193">
        <v>3</v>
      </c>
      <c r="V18" s="208">
        <f t="shared" si="1"/>
        <v>369</v>
      </c>
    </row>
    <row r="19" spans="1:22" ht="16.5" customHeight="1">
      <c r="A19" s="201"/>
      <c r="B19" s="202"/>
      <c r="C19" s="195" t="s">
        <v>92</v>
      </c>
      <c r="D19" s="196"/>
      <c r="E19" s="196"/>
      <c r="F19" s="196"/>
      <c r="G19" s="196"/>
      <c r="H19" s="196"/>
      <c r="I19" s="196"/>
      <c r="J19" s="196"/>
      <c r="K19" s="196"/>
      <c r="L19" s="196"/>
      <c r="M19" s="196"/>
      <c r="N19" s="197"/>
      <c r="O19" s="199"/>
      <c r="P19" s="193">
        <v>34</v>
      </c>
      <c r="Q19" s="193">
        <v>254</v>
      </c>
      <c r="R19" s="193">
        <v>357</v>
      </c>
      <c r="S19" s="193">
        <v>262</v>
      </c>
      <c r="T19" s="193">
        <v>177</v>
      </c>
      <c r="U19" s="193">
        <v>286</v>
      </c>
      <c r="V19" s="208">
        <f t="shared" si="1"/>
        <v>1370</v>
      </c>
    </row>
    <row r="20" spans="1:22" ht="16.5" customHeight="1">
      <c r="A20" s="200"/>
      <c r="B20" s="924" t="s">
        <v>93</v>
      </c>
      <c r="C20" s="925"/>
      <c r="D20" s="925"/>
      <c r="E20" s="925"/>
      <c r="F20" s="925"/>
      <c r="G20" s="925"/>
      <c r="H20" s="925"/>
      <c r="I20" s="925"/>
      <c r="J20" s="925"/>
      <c r="K20" s="925"/>
      <c r="L20" s="925"/>
      <c r="M20" s="925"/>
      <c r="N20" s="926"/>
      <c r="O20" s="207"/>
      <c r="P20" s="208">
        <f aca="true" t="shared" si="3" ref="P20:U20">SUM(P21:P23)</f>
        <v>0</v>
      </c>
      <c r="Q20" s="208">
        <f t="shared" si="3"/>
        <v>7</v>
      </c>
      <c r="R20" s="208">
        <f t="shared" si="3"/>
        <v>32</v>
      </c>
      <c r="S20" s="208">
        <f t="shared" si="3"/>
        <v>23</v>
      </c>
      <c r="T20" s="208">
        <f t="shared" si="3"/>
        <v>5</v>
      </c>
      <c r="U20" s="208">
        <f t="shared" si="3"/>
        <v>17</v>
      </c>
      <c r="V20" s="208">
        <f t="shared" si="1"/>
        <v>84</v>
      </c>
    </row>
    <row r="21" spans="1:22" ht="16.5" customHeight="1">
      <c r="A21" s="200"/>
      <c r="B21" s="200"/>
      <c r="C21" s="195" t="s">
        <v>94</v>
      </c>
      <c r="D21" s="196"/>
      <c r="E21" s="196"/>
      <c r="F21" s="196"/>
      <c r="G21" s="196"/>
      <c r="H21" s="196"/>
      <c r="I21" s="196"/>
      <c r="J21" s="196"/>
      <c r="K21" s="196"/>
      <c r="L21" s="196"/>
      <c r="M21" s="196"/>
      <c r="N21" s="197"/>
      <c r="O21" s="199"/>
      <c r="P21" s="193">
        <v>0</v>
      </c>
      <c r="Q21" s="193">
        <v>7</v>
      </c>
      <c r="R21" s="193">
        <v>18</v>
      </c>
      <c r="S21" s="193">
        <v>8</v>
      </c>
      <c r="T21" s="193">
        <v>4</v>
      </c>
      <c r="U21" s="193">
        <v>16</v>
      </c>
      <c r="V21" s="208">
        <f t="shared" si="1"/>
        <v>53</v>
      </c>
    </row>
    <row r="22" spans="1:22" ht="16.5" customHeight="1">
      <c r="A22" s="200"/>
      <c r="B22" s="200"/>
      <c r="C22" s="927" t="s">
        <v>1056</v>
      </c>
      <c r="D22" s="928"/>
      <c r="E22" s="928"/>
      <c r="F22" s="928"/>
      <c r="G22" s="928"/>
      <c r="H22" s="928"/>
      <c r="I22" s="928"/>
      <c r="J22" s="928"/>
      <c r="K22" s="928"/>
      <c r="L22" s="928"/>
      <c r="M22" s="928"/>
      <c r="N22" s="929"/>
      <c r="O22" s="199"/>
      <c r="P22" s="193">
        <v>0</v>
      </c>
      <c r="Q22" s="193">
        <v>0</v>
      </c>
      <c r="R22" s="193">
        <v>13</v>
      </c>
      <c r="S22" s="193">
        <v>15</v>
      </c>
      <c r="T22" s="193">
        <v>1</v>
      </c>
      <c r="U22" s="193">
        <v>1</v>
      </c>
      <c r="V22" s="208">
        <f t="shared" si="1"/>
        <v>30</v>
      </c>
    </row>
    <row r="23" spans="1:22" ht="16.5" customHeight="1">
      <c r="A23" s="201"/>
      <c r="B23" s="202"/>
      <c r="C23" s="927" t="s">
        <v>1057</v>
      </c>
      <c r="D23" s="928"/>
      <c r="E23" s="928"/>
      <c r="F23" s="928"/>
      <c r="G23" s="928"/>
      <c r="H23" s="928"/>
      <c r="I23" s="928"/>
      <c r="J23" s="928"/>
      <c r="K23" s="928"/>
      <c r="L23" s="928"/>
      <c r="M23" s="928"/>
      <c r="N23" s="929"/>
      <c r="O23" s="199"/>
      <c r="P23" s="193">
        <v>0</v>
      </c>
      <c r="Q23" s="193">
        <v>0</v>
      </c>
      <c r="R23" s="193">
        <v>1</v>
      </c>
      <c r="S23" s="193">
        <v>0</v>
      </c>
      <c r="T23" s="193">
        <v>0</v>
      </c>
      <c r="U23" s="193">
        <v>0</v>
      </c>
      <c r="V23" s="208">
        <f t="shared" si="1"/>
        <v>1</v>
      </c>
    </row>
    <row r="24" spans="1:22" ht="16.5" customHeight="1">
      <c r="A24" s="200"/>
      <c r="B24" s="924" t="s">
        <v>96</v>
      </c>
      <c r="C24" s="925"/>
      <c r="D24" s="925"/>
      <c r="E24" s="925"/>
      <c r="F24" s="925"/>
      <c r="G24" s="925"/>
      <c r="H24" s="925"/>
      <c r="I24" s="925"/>
      <c r="J24" s="925"/>
      <c r="K24" s="925"/>
      <c r="L24" s="925"/>
      <c r="M24" s="925"/>
      <c r="N24" s="926"/>
      <c r="O24" s="207"/>
      <c r="P24" s="208">
        <f aca="true" t="shared" si="4" ref="P24:U24">SUM(P25:P28)</f>
        <v>238</v>
      </c>
      <c r="Q24" s="208">
        <f t="shared" si="4"/>
        <v>732</v>
      </c>
      <c r="R24" s="208">
        <f t="shared" si="4"/>
        <v>640</v>
      </c>
      <c r="S24" s="208">
        <f t="shared" si="4"/>
        <v>380</v>
      </c>
      <c r="T24" s="208">
        <f t="shared" si="4"/>
        <v>220</v>
      </c>
      <c r="U24" s="208">
        <f t="shared" si="4"/>
        <v>486</v>
      </c>
      <c r="V24" s="208">
        <f t="shared" si="1"/>
        <v>2696</v>
      </c>
    </row>
    <row r="25" spans="1:22" ht="16.5" customHeight="1">
      <c r="A25" s="200"/>
      <c r="B25" s="200"/>
      <c r="C25" s="195" t="s">
        <v>97</v>
      </c>
      <c r="D25" s="196"/>
      <c r="E25" s="196"/>
      <c r="F25" s="196"/>
      <c r="G25" s="196"/>
      <c r="H25" s="196"/>
      <c r="I25" s="196"/>
      <c r="J25" s="196"/>
      <c r="K25" s="196"/>
      <c r="L25" s="196"/>
      <c r="M25" s="196"/>
      <c r="N25" s="197"/>
      <c r="O25" s="199"/>
      <c r="P25" s="193">
        <v>0</v>
      </c>
      <c r="Q25" s="193">
        <v>13</v>
      </c>
      <c r="R25" s="193">
        <v>0</v>
      </c>
      <c r="S25" s="193">
        <v>17</v>
      </c>
      <c r="T25" s="193">
        <v>28</v>
      </c>
      <c r="U25" s="193">
        <v>154</v>
      </c>
      <c r="V25" s="208">
        <f t="shared" si="1"/>
        <v>212</v>
      </c>
    </row>
    <row r="26" spans="1:22" ht="16.5" customHeight="1">
      <c r="A26" s="200"/>
      <c r="B26" s="200"/>
      <c r="C26" s="927" t="s">
        <v>98</v>
      </c>
      <c r="D26" s="928"/>
      <c r="E26" s="928"/>
      <c r="F26" s="928"/>
      <c r="G26" s="928"/>
      <c r="H26" s="928"/>
      <c r="I26" s="928"/>
      <c r="J26" s="928"/>
      <c r="K26" s="928"/>
      <c r="L26" s="928"/>
      <c r="M26" s="928"/>
      <c r="N26" s="929"/>
      <c r="O26" s="199"/>
      <c r="P26" s="199"/>
      <c r="Q26" s="193">
        <v>3</v>
      </c>
      <c r="R26" s="193">
        <v>0</v>
      </c>
      <c r="S26" s="193">
        <v>0</v>
      </c>
      <c r="T26" s="193">
        <v>0</v>
      </c>
      <c r="U26" s="193">
        <v>0</v>
      </c>
      <c r="V26" s="208">
        <f t="shared" si="1"/>
        <v>3</v>
      </c>
    </row>
    <row r="27" spans="1:22" ht="16.5" customHeight="1">
      <c r="A27" s="200"/>
      <c r="B27" s="200"/>
      <c r="C27" s="927" t="s">
        <v>99</v>
      </c>
      <c r="D27" s="928"/>
      <c r="E27" s="928"/>
      <c r="F27" s="928"/>
      <c r="G27" s="928"/>
      <c r="H27" s="928"/>
      <c r="I27" s="928"/>
      <c r="J27" s="928"/>
      <c r="K27" s="928"/>
      <c r="L27" s="928"/>
      <c r="M27" s="928"/>
      <c r="N27" s="929"/>
      <c r="O27" s="199"/>
      <c r="P27" s="193">
        <v>0</v>
      </c>
      <c r="Q27" s="193">
        <v>0</v>
      </c>
      <c r="R27" s="193">
        <v>0</v>
      </c>
      <c r="S27" s="193">
        <v>0</v>
      </c>
      <c r="T27" s="193">
        <v>0</v>
      </c>
      <c r="U27" s="193">
        <v>0</v>
      </c>
      <c r="V27" s="208">
        <f t="shared" si="1"/>
        <v>0</v>
      </c>
    </row>
    <row r="28" spans="1:22" ht="16.5" customHeight="1">
      <c r="A28" s="201"/>
      <c r="B28" s="202"/>
      <c r="C28" s="195" t="s">
        <v>1058</v>
      </c>
      <c r="D28" s="196"/>
      <c r="E28" s="196"/>
      <c r="F28" s="196"/>
      <c r="G28" s="196"/>
      <c r="H28" s="196"/>
      <c r="I28" s="196"/>
      <c r="J28" s="196"/>
      <c r="K28" s="196"/>
      <c r="L28" s="196"/>
      <c r="M28" s="196"/>
      <c r="N28" s="197"/>
      <c r="O28" s="199"/>
      <c r="P28" s="193">
        <v>238</v>
      </c>
      <c r="Q28" s="193">
        <v>716</v>
      </c>
      <c r="R28" s="193">
        <v>640</v>
      </c>
      <c r="S28" s="193">
        <v>363</v>
      </c>
      <c r="T28" s="193">
        <v>192</v>
      </c>
      <c r="U28" s="193">
        <v>332</v>
      </c>
      <c r="V28" s="208">
        <f t="shared" si="1"/>
        <v>2481</v>
      </c>
    </row>
    <row r="29" spans="1:22" ht="16.5" customHeight="1">
      <c r="A29" s="201"/>
      <c r="B29" s="930" t="s">
        <v>100</v>
      </c>
      <c r="C29" s="925"/>
      <c r="D29" s="925"/>
      <c r="E29" s="925"/>
      <c r="F29" s="925"/>
      <c r="G29" s="925"/>
      <c r="H29" s="925"/>
      <c r="I29" s="925"/>
      <c r="J29" s="925"/>
      <c r="K29" s="925"/>
      <c r="L29" s="925"/>
      <c r="M29" s="925"/>
      <c r="N29" s="926"/>
      <c r="O29" s="199"/>
      <c r="P29" s="193">
        <v>9</v>
      </c>
      <c r="Q29" s="193">
        <v>31</v>
      </c>
      <c r="R29" s="193">
        <v>19</v>
      </c>
      <c r="S29" s="193">
        <v>7</v>
      </c>
      <c r="T29" s="193">
        <v>5</v>
      </c>
      <c r="U29" s="193">
        <v>5</v>
      </c>
      <c r="V29" s="208">
        <f t="shared" si="1"/>
        <v>76</v>
      </c>
    </row>
    <row r="30" spans="1:22" ht="16.5" customHeight="1">
      <c r="A30" s="202"/>
      <c r="B30" s="930" t="s">
        <v>101</v>
      </c>
      <c r="C30" s="925"/>
      <c r="D30" s="925"/>
      <c r="E30" s="925"/>
      <c r="F30" s="925"/>
      <c r="G30" s="925"/>
      <c r="H30" s="925"/>
      <c r="I30" s="925"/>
      <c r="J30" s="925"/>
      <c r="K30" s="925"/>
      <c r="L30" s="925"/>
      <c r="M30" s="925"/>
      <c r="N30" s="926"/>
      <c r="O30" s="199"/>
      <c r="P30" s="193">
        <v>8</v>
      </c>
      <c r="Q30" s="193">
        <v>16</v>
      </c>
      <c r="R30" s="193">
        <v>18</v>
      </c>
      <c r="S30" s="193">
        <v>7</v>
      </c>
      <c r="T30" s="193">
        <v>2</v>
      </c>
      <c r="U30" s="193">
        <v>2</v>
      </c>
      <c r="V30" s="208">
        <f t="shared" si="1"/>
        <v>53</v>
      </c>
    </row>
    <row r="31" spans="1:22" ht="16.5" customHeight="1">
      <c r="A31" s="198" t="s">
        <v>301</v>
      </c>
      <c r="B31" s="203"/>
      <c r="C31" s="203"/>
      <c r="D31" s="203"/>
      <c r="E31" s="203"/>
      <c r="F31" s="203"/>
      <c r="G31" s="203"/>
      <c r="H31" s="203"/>
      <c r="I31" s="203"/>
      <c r="J31" s="203"/>
      <c r="K31" s="203"/>
      <c r="L31" s="203"/>
      <c r="M31" s="203"/>
      <c r="N31" s="204"/>
      <c r="O31" s="209">
        <f aca="true" t="shared" si="5" ref="O31:U31">SUM(O32:O34)</f>
        <v>0</v>
      </c>
      <c r="P31" s="209">
        <f t="shared" si="5"/>
        <v>0</v>
      </c>
      <c r="Q31" s="209">
        <f t="shared" si="5"/>
        <v>34</v>
      </c>
      <c r="R31" s="209">
        <f t="shared" si="5"/>
        <v>55</v>
      </c>
      <c r="S31" s="209">
        <f t="shared" si="5"/>
        <v>1</v>
      </c>
      <c r="T31" s="209">
        <f t="shared" si="5"/>
        <v>55</v>
      </c>
      <c r="U31" s="209">
        <f t="shared" si="5"/>
        <v>166</v>
      </c>
      <c r="V31" s="208">
        <f t="shared" si="1"/>
        <v>311</v>
      </c>
    </row>
    <row r="32" spans="1:22" ht="16.5" customHeight="1">
      <c r="A32" s="201"/>
      <c r="B32" s="195"/>
      <c r="C32" s="196" t="s">
        <v>1212</v>
      </c>
      <c r="D32" s="196"/>
      <c r="E32" s="196"/>
      <c r="F32" s="196"/>
      <c r="G32" s="196"/>
      <c r="H32" s="196"/>
      <c r="I32" s="196"/>
      <c r="J32" s="196"/>
      <c r="K32" s="196"/>
      <c r="L32" s="196"/>
      <c r="M32" s="196"/>
      <c r="N32" s="197"/>
      <c r="O32" s="193">
        <v>0</v>
      </c>
      <c r="P32" s="193">
        <v>0</v>
      </c>
      <c r="Q32" s="193">
        <v>12</v>
      </c>
      <c r="R32" s="193">
        <v>17</v>
      </c>
      <c r="S32" s="193">
        <v>0</v>
      </c>
      <c r="T32" s="193">
        <v>18</v>
      </c>
      <c r="U32" s="193">
        <v>45</v>
      </c>
      <c r="V32" s="208">
        <f t="shared" si="1"/>
        <v>92</v>
      </c>
    </row>
    <row r="33" spans="1:22" ht="16.5" customHeight="1">
      <c r="A33" s="201"/>
      <c r="B33" s="195"/>
      <c r="C33" s="196" t="s">
        <v>49</v>
      </c>
      <c r="D33" s="196"/>
      <c r="E33" s="196"/>
      <c r="F33" s="196"/>
      <c r="G33" s="196"/>
      <c r="H33" s="196"/>
      <c r="I33" s="196"/>
      <c r="J33" s="196"/>
      <c r="K33" s="196"/>
      <c r="L33" s="196"/>
      <c r="M33" s="196"/>
      <c r="N33" s="197"/>
      <c r="O33" s="199"/>
      <c r="P33" s="199"/>
      <c r="Q33" s="193">
        <v>16</v>
      </c>
      <c r="R33" s="193">
        <v>38</v>
      </c>
      <c r="S33" s="193">
        <v>1</v>
      </c>
      <c r="T33" s="193">
        <v>20</v>
      </c>
      <c r="U33" s="193">
        <v>37</v>
      </c>
      <c r="V33" s="208">
        <f t="shared" si="1"/>
        <v>112</v>
      </c>
    </row>
    <row r="34" spans="1:22" ht="16.5" customHeight="1">
      <c r="A34" s="201"/>
      <c r="B34" s="195"/>
      <c r="C34" s="196" t="s">
        <v>1190</v>
      </c>
      <c r="D34" s="196"/>
      <c r="E34" s="196"/>
      <c r="F34" s="196"/>
      <c r="G34" s="196"/>
      <c r="H34" s="196"/>
      <c r="I34" s="196"/>
      <c r="J34" s="196"/>
      <c r="K34" s="196"/>
      <c r="L34" s="196"/>
      <c r="M34" s="196"/>
      <c r="N34" s="197"/>
      <c r="O34" s="199"/>
      <c r="P34" s="199"/>
      <c r="Q34" s="193">
        <v>6</v>
      </c>
      <c r="R34" s="193">
        <v>0</v>
      </c>
      <c r="S34" s="193">
        <v>0</v>
      </c>
      <c r="T34" s="193">
        <v>17</v>
      </c>
      <c r="U34" s="193">
        <v>84</v>
      </c>
      <c r="V34" s="208">
        <f t="shared" si="1"/>
        <v>107</v>
      </c>
    </row>
    <row r="35" spans="1:22" ht="16.5" customHeight="1">
      <c r="A35" s="201"/>
      <c r="B35" s="198" t="s">
        <v>302</v>
      </c>
      <c r="C35" s="196"/>
      <c r="D35" s="196"/>
      <c r="E35" s="196"/>
      <c r="F35" s="196"/>
      <c r="G35" s="196"/>
      <c r="H35" s="196"/>
      <c r="I35" s="196"/>
      <c r="J35" s="196"/>
      <c r="K35" s="196"/>
      <c r="L35" s="196"/>
      <c r="M35" s="196"/>
      <c r="N35" s="197"/>
      <c r="O35" s="209">
        <f aca="true" t="shared" si="6" ref="O35:U35">SUM(O36:O38)</f>
        <v>0</v>
      </c>
      <c r="P35" s="209">
        <f t="shared" si="6"/>
        <v>0</v>
      </c>
      <c r="Q35" s="209">
        <f t="shared" si="6"/>
        <v>34</v>
      </c>
      <c r="R35" s="209">
        <f t="shared" si="6"/>
        <v>55</v>
      </c>
      <c r="S35" s="209">
        <f t="shared" si="6"/>
        <v>1</v>
      </c>
      <c r="T35" s="209">
        <f t="shared" si="6"/>
        <v>55</v>
      </c>
      <c r="U35" s="209">
        <f t="shared" si="6"/>
        <v>166</v>
      </c>
      <c r="V35" s="208">
        <f t="shared" si="1"/>
        <v>311</v>
      </c>
    </row>
    <row r="36" spans="1:22" ht="16.5" customHeight="1">
      <c r="A36" s="201"/>
      <c r="B36" s="200"/>
      <c r="C36" s="195" t="s">
        <v>1212</v>
      </c>
      <c r="D36" s="196"/>
      <c r="E36" s="196"/>
      <c r="F36" s="196"/>
      <c r="G36" s="196"/>
      <c r="H36" s="196"/>
      <c r="I36" s="196"/>
      <c r="J36" s="196"/>
      <c r="K36" s="196"/>
      <c r="L36" s="196"/>
      <c r="M36" s="196"/>
      <c r="N36" s="197"/>
      <c r="O36" s="193">
        <v>0</v>
      </c>
      <c r="P36" s="193">
        <v>0</v>
      </c>
      <c r="Q36" s="193">
        <v>12</v>
      </c>
      <c r="R36" s="193">
        <v>17</v>
      </c>
      <c r="S36" s="193">
        <v>0</v>
      </c>
      <c r="T36" s="193">
        <v>18</v>
      </c>
      <c r="U36" s="193">
        <v>45</v>
      </c>
      <c r="V36" s="208">
        <f t="shared" si="1"/>
        <v>92</v>
      </c>
    </row>
    <row r="37" spans="1:22" ht="16.5" customHeight="1">
      <c r="A37" s="201"/>
      <c r="B37" s="201"/>
      <c r="C37" s="195" t="s">
        <v>49</v>
      </c>
      <c r="D37" s="196"/>
      <c r="E37" s="196"/>
      <c r="F37" s="196"/>
      <c r="G37" s="196"/>
      <c r="H37" s="196"/>
      <c r="I37" s="196"/>
      <c r="J37" s="196"/>
      <c r="K37" s="196"/>
      <c r="L37" s="196"/>
      <c r="M37" s="196"/>
      <c r="N37" s="197"/>
      <c r="O37" s="199"/>
      <c r="P37" s="199"/>
      <c r="Q37" s="193">
        <v>16</v>
      </c>
      <c r="R37" s="193">
        <v>38</v>
      </c>
      <c r="S37" s="193">
        <v>1</v>
      </c>
      <c r="T37" s="193">
        <v>20</v>
      </c>
      <c r="U37" s="193">
        <v>37</v>
      </c>
      <c r="V37" s="208">
        <f t="shared" si="1"/>
        <v>112</v>
      </c>
    </row>
    <row r="38" spans="1:22" ht="16.5" customHeight="1">
      <c r="A38" s="202"/>
      <c r="B38" s="202"/>
      <c r="C38" s="195" t="s">
        <v>1190</v>
      </c>
      <c r="D38" s="196"/>
      <c r="E38" s="196"/>
      <c r="F38" s="196"/>
      <c r="G38" s="196"/>
      <c r="H38" s="196"/>
      <c r="I38" s="196"/>
      <c r="J38" s="196"/>
      <c r="K38" s="196"/>
      <c r="L38" s="196"/>
      <c r="M38" s="196"/>
      <c r="N38" s="197"/>
      <c r="O38" s="199"/>
      <c r="P38" s="199"/>
      <c r="Q38" s="193">
        <v>6</v>
      </c>
      <c r="R38" s="193">
        <v>0</v>
      </c>
      <c r="S38" s="193">
        <v>0</v>
      </c>
      <c r="T38" s="193">
        <v>17</v>
      </c>
      <c r="U38" s="193">
        <v>84</v>
      </c>
      <c r="V38" s="208">
        <f t="shared" si="1"/>
        <v>107</v>
      </c>
    </row>
    <row r="39" spans="1:22" ht="16.5" customHeight="1">
      <c r="A39" s="931" t="s">
        <v>191</v>
      </c>
      <c r="B39" s="932"/>
      <c r="C39" s="932"/>
      <c r="D39" s="932"/>
      <c r="E39" s="932"/>
      <c r="F39" s="932"/>
      <c r="G39" s="932"/>
      <c r="H39" s="932"/>
      <c r="I39" s="932"/>
      <c r="J39" s="932"/>
      <c r="K39" s="932"/>
      <c r="L39" s="932"/>
      <c r="M39" s="932"/>
      <c r="N39" s="933"/>
      <c r="O39" s="209">
        <f aca="true" t="shared" si="7" ref="O39:U39">SUM(O11,O31)</f>
        <v>0</v>
      </c>
      <c r="P39" s="209">
        <f t="shared" si="7"/>
        <v>528</v>
      </c>
      <c r="Q39" s="209">
        <f t="shared" si="7"/>
        <v>1946</v>
      </c>
      <c r="R39" s="209">
        <f t="shared" si="7"/>
        <v>1936</v>
      </c>
      <c r="S39" s="209">
        <f t="shared" si="7"/>
        <v>1242</v>
      </c>
      <c r="T39" s="209">
        <f t="shared" si="7"/>
        <v>778</v>
      </c>
      <c r="U39" s="209">
        <f t="shared" si="7"/>
        <v>1638</v>
      </c>
      <c r="V39" s="208">
        <f t="shared" si="1"/>
        <v>8068</v>
      </c>
    </row>
    <row r="40" spans="1:22" ht="16.5" customHeight="1">
      <c r="A40" s="195" t="s">
        <v>303</v>
      </c>
      <c r="B40" s="196"/>
      <c r="C40" s="196"/>
      <c r="D40" s="196"/>
      <c r="E40" s="196"/>
      <c r="F40" s="196"/>
      <c r="G40" s="196"/>
      <c r="H40" s="196"/>
      <c r="I40" s="196"/>
      <c r="J40" s="196"/>
      <c r="K40" s="196"/>
      <c r="L40" s="196"/>
      <c r="M40" s="196"/>
      <c r="N40" s="197"/>
      <c r="O40" s="196"/>
      <c r="P40" s="196"/>
      <c r="Q40" s="196"/>
      <c r="R40" s="196"/>
      <c r="S40" s="196"/>
      <c r="T40" s="196"/>
      <c r="U40" s="196"/>
      <c r="V40" s="213"/>
    </row>
    <row r="41" spans="1:22" ht="16.5" customHeight="1">
      <c r="A41" s="198" t="s">
        <v>1052</v>
      </c>
      <c r="B41" s="196"/>
      <c r="C41" s="196"/>
      <c r="D41" s="196"/>
      <c r="E41" s="196"/>
      <c r="F41" s="196"/>
      <c r="G41" s="196"/>
      <c r="H41" s="196"/>
      <c r="I41" s="196"/>
      <c r="J41" s="196"/>
      <c r="K41" s="196"/>
      <c r="L41" s="196"/>
      <c r="M41" s="196"/>
      <c r="N41" s="197"/>
      <c r="O41" s="207"/>
      <c r="P41" s="208">
        <f aca="true" t="shared" si="8" ref="P41:U41">SUM(P42,P50,P54)</f>
        <v>727903</v>
      </c>
      <c r="Q41" s="208">
        <f t="shared" si="8"/>
        <v>4418070</v>
      </c>
      <c r="R41" s="208">
        <f t="shared" si="8"/>
        <v>5538394</v>
      </c>
      <c r="S41" s="208">
        <f t="shared" si="8"/>
        <v>4859083</v>
      </c>
      <c r="T41" s="208">
        <f t="shared" si="8"/>
        <v>2555390</v>
      </c>
      <c r="U41" s="208">
        <f t="shared" si="8"/>
        <v>7443999</v>
      </c>
      <c r="V41" s="208">
        <f aca="true" t="shared" si="9" ref="V41:V67">SUM(O41:U41)</f>
        <v>25542839</v>
      </c>
    </row>
    <row r="42" spans="1:22" ht="16.5" customHeight="1">
      <c r="A42" s="201"/>
      <c r="B42" s="198" t="s">
        <v>1053</v>
      </c>
      <c r="C42" s="196"/>
      <c r="D42" s="196"/>
      <c r="E42" s="196"/>
      <c r="F42" s="196"/>
      <c r="G42" s="196"/>
      <c r="H42" s="196"/>
      <c r="I42" s="196"/>
      <c r="J42" s="196"/>
      <c r="K42" s="196"/>
      <c r="L42" s="196"/>
      <c r="M42" s="196"/>
      <c r="N42" s="197"/>
      <c r="O42" s="207"/>
      <c r="P42" s="208">
        <f aca="true" t="shared" si="10" ref="P42:U42">SUM(P43:P49)</f>
        <v>573203</v>
      </c>
      <c r="Q42" s="208">
        <f t="shared" si="10"/>
        <v>3776433</v>
      </c>
      <c r="R42" s="208">
        <f t="shared" si="10"/>
        <v>4879431</v>
      </c>
      <c r="S42" s="208">
        <f t="shared" si="10"/>
        <v>4433663</v>
      </c>
      <c r="T42" s="208">
        <f t="shared" si="10"/>
        <v>2340862</v>
      </c>
      <c r="U42" s="208">
        <f t="shared" si="10"/>
        <v>6913607</v>
      </c>
      <c r="V42" s="208">
        <f t="shared" si="9"/>
        <v>22917199</v>
      </c>
    </row>
    <row r="43" spans="1:22" ht="16.5" customHeight="1">
      <c r="A43" s="201"/>
      <c r="B43" s="200"/>
      <c r="C43" s="195" t="s">
        <v>86</v>
      </c>
      <c r="D43" s="196"/>
      <c r="E43" s="196"/>
      <c r="F43" s="196"/>
      <c r="G43" s="196"/>
      <c r="H43" s="196"/>
      <c r="I43" s="196"/>
      <c r="J43" s="196"/>
      <c r="K43" s="196"/>
      <c r="L43" s="196"/>
      <c r="M43" s="196"/>
      <c r="N43" s="197"/>
      <c r="O43" s="199"/>
      <c r="P43" s="193">
        <v>519599</v>
      </c>
      <c r="Q43" s="193">
        <v>2478217</v>
      </c>
      <c r="R43" s="193">
        <v>2376659</v>
      </c>
      <c r="S43" s="193">
        <v>2228598</v>
      </c>
      <c r="T43" s="193">
        <v>533793</v>
      </c>
      <c r="U43" s="193">
        <v>4088057</v>
      </c>
      <c r="V43" s="208">
        <f t="shared" si="9"/>
        <v>12224923</v>
      </c>
    </row>
    <row r="44" spans="1:22" ht="16.5" customHeight="1">
      <c r="A44" s="201"/>
      <c r="B44" s="200"/>
      <c r="C44" s="195" t="s">
        <v>87</v>
      </c>
      <c r="D44" s="196"/>
      <c r="E44" s="196"/>
      <c r="F44" s="196"/>
      <c r="G44" s="196"/>
      <c r="H44" s="196"/>
      <c r="I44" s="196"/>
      <c r="J44" s="196"/>
      <c r="K44" s="196"/>
      <c r="L44" s="196"/>
      <c r="M44" s="196"/>
      <c r="N44" s="197"/>
      <c r="O44" s="199"/>
      <c r="P44" s="193">
        <v>0</v>
      </c>
      <c r="Q44" s="193">
        <v>0</v>
      </c>
      <c r="R44" s="193">
        <v>11250</v>
      </c>
      <c r="S44" s="193">
        <v>11250</v>
      </c>
      <c r="T44" s="193">
        <v>78750</v>
      </c>
      <c r="U44" s="193">
        <v>1131875</v>
      </c>
      <c r="V44" s="208">
        <f t="shared" si="9"/>
        <v>1233125</v>
      </c>
    </row>
    <row r="45" spans="1:22" ht="16.5" customHeight="1">
      <c r="A45" s="201"/>
      <c r="B45" s="200"/>
      <c r="C45" s="195" t="s">
        <v>88</v>
      </c>
      <c r="D45" s="196"/>
      <c r="E45" s="196"/>
      <c r="F45" s="196"/>
      <c r="G45" s="196"/>
      <c r="H45" s="196"/>
      <c r="I45" s="196"/>
      <c r="J45" s="196"/>
      <c r="K45" s="196"/>
      <c r="L45" s="196"/>
      <c r="M45" s="196"/>
      <c r="N45" s="197"/>
      <c r="O45" s="199"/>
      <c r="P45" s="193">
        <v>0</v>
      </c>
      <c r="Q45" s="193">
        <v>221367</v>
      </c>
      <c r="R45" s="193">
        <v>379504</v>
      </c>
      <c r="S45" s="193">
        <v>392226</v>
      </c>
      <c r="T45" s="193">
        <v>187016</v>
      </c>
      <c r="U45" s="193">
        <v>760974</v>
      </c>
      <c r="V45" s="208">
        <f t="shared" si="9"/>
        <v>1941087</v>
      </c>
    </row>
    <row r="46" spans="1:22" ht="16.5" customHeight="1">
      <c r="A46" s="201"/>
      <c r="B46" s="200"/>
      <c r="C46" s="195" t="s">
        <v>89</v>
      </c>
      <c r="D46" s="196"/>
      <c r="E46" s="196"/>
      <c r="F46" s="196"/>
      <c r="G46" s="196"/>
      <c r="H46" s="196"/>
      <c r="I46" s="196"/>
      <c r="J46" s="196"/>
      <c r="K46" s="196"/>
      <c r="L46" s="196"/>
      <c r="M46" s="196"/>
      <c r="N46" s="197"/>
      <c r="O46" s="199"/>
      <c r="P46" s="193">
        <v>4400</v>
      </c>
      <c r="Q46" s="193">
        <v>72600</v>
      </c>
      <c r="R46" s="193">
        <v>18700</v>
      </c>
      <c r="S46" s="193">
        <v>9900</v>
      </c>
      <c r="T46" s="193">
        <v>26400</v>
      </c>
      <c r="U46" s="193">
        <v>78100</v>
      </c>
      <c r="V46" s="208">
        <f t="shared" si="9"/>
        <v>210100</v>
      </c>
    </row>
    <row r="47" spans="1:22" ht="16.5" customHeight="1">
      <c r="A47" s="201"/>
      <c r="B47" s="200"/>
      <c r="C47" s="195" t="s">
        <v>1054</v>
      </c>
      <c r="D47" s="196"/>
      <c r="E47" s="196"/>
      <c r="F47" s="196"/>
      <c r="G47" s="196"/>
      <c r="H47" s="196"/>
      <c r="I47" s="196"/>
      <c r="J47" s="196"/>
      <c r="K47" s="196"/>
      <c r="L47" s="196"/>
      <c r="M47" s="196"/>
      <c r="N47" s="197"/>
      <c r="O47" s="199"/>
      <c r="P47" s="193">
        <v>0</v>
      </c>
      <c r="Q47" s="193">
        <v>265169</v>
      </c>
      <c r="R47" s="193">
        <v>608103</v>
      </c>
      <c r="S47" s="193">
        <v>856208</v>
      </c>
      <c r="T47" s="193">
        <v>827116</v>
      </c>
      <c r="U47" s="193">
        <v>328627</v>
      </c>
      <c r="V47" s="208">
        <f t="shared" si="9"/>
        <v>2885223</v>
      </c>
    </row>
    <row r="48" spans="1:22" ht="16.5" customHeight="1">
      <c r="A48" s="201"/>
      <c r="B48" s="200"/>
      <c r="C48" s="195" t="s">
        <v>1055</v>
      </c>
      <c r="D48" s="196"/>
      <c r="E48" s="196"/>
      <c r="F48" s="196"/>
      <c r="G48" s="196"/>
      <c r="H48" s="196"/>
      <c r="I48" s="196"/>
      <c r="J48" s="196"/>
      <c r="K48" s="196"/>
      <c r="L48" s="196"/>
      <c r="M48" s="196"/>
      <c r="N48" s="197"/>
      <c r="O48" s="199"/>
      <c r="P48" s="193">
        <v>13354</v>
      </c>
      <c r="Q48" s="193">
        <v>410500</v>
      </c>
      <c r="R48" s="193">
        <v>946770</v>
      </c>
      <c r="S48" s="193">
        <v>579032</v>
      </c>
      <c r="T48" s="193">
        <v>428562</v>
      </c>
      <c r="U48" s="193">
        <v>13388</v>
      </c>
      <c r="V48" s="208">
        <f t="shared" si="9"/>
        <v>2391606</v>
      </c>
    </row>
    <row r="49" spans="1:22" ht="16.5" customHeight="1">
      <c r="A49" s="201"/>
      <c r="B49" s="202"/>
      <c r="C49" s="195" t="s">
        <v>92</v>
      </c>
      <c r="D49" s="196"/>
      <c r="E49" s="196"/>
      <c r="F49" s="196"/>
      <c r="G49" s="196"/>
      <c r="H49" s="196"/>
      <c r="I49" s="196"/>
      <c r="J49" s="196"/>
      <c r="K49" s="196"/>
      <c r="L49" s="196"/>
      <c r="M49" s="196"/>
      <c r="N49" s="197"/>
      <c r="O49" s="199"/>
      <c r="P49" s="193">
        <v>35850</v>
      </c>
      <c r="Q49" s="193">
        <v>328580</v>
      </c>
      <c r="R49" s="193">
        <v>538445</v>
      </c>
      <c r="S49" s="193">
        <v>356449</v>
      </c>
      <c r="T49" s="193">
        <v>259225</v>
      </c>
      <c r="U49" s="193">
        <v>512586</v>
      </c>
      <c r="V49" s="208">
        <f t="shared" si="9"/>
        <v>2031135</v>
      </c>
    </row>
    <row r="50" spans="1:22" ht="16.5" customHeight="1">
      <c r="A50" s="201"/>
      <c r="B50" s="924" t="s">
        <v>93</v>
      </c>
      <c r="C50" s="925"/>
      <c r="D50" s="925"/>
      <c r="E50" s="925"/>
      <c r="F50" s="925"/>
      <c r="G50" s="925"/>
      <c r="H50" s="925"/>
      <c r="I50" s="925"/>
      <c r="J50" s="925"/>
      <c r="K50" s="925"/>
      <c r="L50" s="925"/>
      <c r="M50" s="925"/>
      <c r="N50" s="926"/>
      <c r="O50" s="207"/>
      <c r="P50" s="208">
        <f aca="true" t="shared" si="11" ref="P50:U50">SUM(P51:P53)</f>
        <v>0</v>
      </c>
      <c r="Q50" s="208">
        <f t="shared" si="11"/>
        <v>44302</v>
      </c>
      <c r="R50" s="208">
        <f t="shared" si="11"/>
        <v>198163</v>
      </c>
      <c r="S50" s="208">
        <f t="shared" si="11"/>
        <v>94020</v>
      </c>
      <c r="T50" s="208">
        <f t="shared" si="11"/>
        <v>26928</v>
      </c>
      <c r="U50" s="208">
        <f t="shared" si="11"/>
        <v>85712</v>
      </c>
      <c r="V50" s="208">
        <f t="shared" si="9"/>
        <v>449125</v>
      </c>
    </row>
    <row r="51" spans="1:22" ht="16.5" customHeight="1">
      <c r="A51" s="201"/>
      <c r="B51" s="200"/>
      <c r="C51" s="195" t="s">
        <v>94</v>
      </c>
      <c r="D51" s="196"/>
      <c r="E51" s="196"/>
      <c r="F51" s="196"/>
      <c r="G51" s="196"/>
      <c r="H51" s="196"/>
      <c r="I51" s="196"/>
      <c r="J51" s="196"/>
      <c r="K51" s="196"/>
      <c r="L51" s="196"/>
      <c r="M51" s="196"/>
      <c r="N51" s="197"/>
      <c r="O51" s="199"/>
      <c r="P51" s="193">
        <v>0</v>
      </c>
      <c r="Q51" s="193">
        <v>44302</v>
      </c>
      <c r="R51" s="193">
        <v>91813</v>
      </c>
      <c r="S51" s="193">
        <v>31464</v>
      </c>
      <c r="T51" s="193">
        <v>24552</v>
      </c>
      <c r="U51" s="193">
        <v>82868</v>
      </c>
      <c r="V51" s="208">
        <f t="shared" si="9"/>
        <v>274999</v>
      </c>
    </row>
    <row r="52" spans="1:22" ht="16.5" customHeight="1">
      <c r="A52" s="201"/>
      <c r="B52" s="200"/>
      <c r="C52" s="927" t="s">
        <v>1056</v>
      </c>
      <c r="D52" s="928"/>
      <c r="E52" s="928"/>
      <c r="F52" s="928"/>
      <c r="G52" s="928"/>
      <c r="H52" s="928"/>
      <c r="I52" s="928"/>
      <c r="J52" s="928"/>
      <c r="K52" s="928"/>
      <c r="L52" s="928"/>
      <c r="M52" s="928"/>
      <c r="N52" s="929"/>
      <c r="O52" s="199"/>
      <c r="P52" s="193">
        <v>0</v>
      </c>
      <c r="Q52" s="193">
        <v>0</v>
      </c>
      <c r="R52" s="193">
        <v>103620</v>
      </c>
      <c r="S52" s="193">
        <v>62556</v>
      </c>
      <c r="T52" s="193">
        <v>2376</v>
      </c>
      <c r="U52" s="193">
        <v>2844</v>
      </c>
      <c r="V52" s="208">
        <f t="shared" si="9"/>
        <v>171396</v>
      </c>
    </row>
    <row r="53" spans="1:22" ht="16.5" customHeight="1">
      <c r="A53" s="201"/>
      <c r="B53" s="202"/>
      <c r="C53" s="927" t="s">
        <v>1057</v>
      </c>
      <c r="D53" s="928"/>
      <c r="E53" s="928"/>
      <c r="F53" s="928"/>
      <c r="G53" s="928"/>
      <c r="H53" s="928"/>
      <c r="I53" s="928"/>
      <c r="J53" s="928"/>
      <c r="K53" s="928"/>
      <c r="L53" s="928"/>
      <c r="M53" s="928"/>
      <c r="N53" s="929"/>
      <c r="O53" s="199"/>
      <c r="P53" s="193">
        <v>0</v>
      </c>
      <c r="Q53" s="193">
        <v>0</v>
      </c>
      <c r="R53" s="193">
        <v>2730</v>
      </c>
      <c r="S53" s="193">
        <v>0</v>
      </c>
      <c r="T53" s="193">
        <v>0</v>
      </c>
      <c r="U53" s="193">
        <v>0</v>
      </c>
      <c r="V53" s="208">
        <f t="shared" si="9"/>
        <v>2730</v>
      </c>
    </row>
    <row r="54" spans="1:22" ht="16.5" customHeight="1">
      <c r="A54" s="201"/>
      <c r="B54" s="924" t="s">
        <v>96</v>
      </c>
      <c r="C54" s="925"/>
      <c r="D54" s="925"/>
      <c r="E54" s="925"/>
      <c r="F54" s="925"/>
      <c r="G54" s="925"/>
      <c r="H54" s="925"/>
      <c r="I54" s="925"/>
      <c r="J54" s="925"/>
      <c r="K54" s="925"/>
      <c r="L54" s="925"/>
      <c r="M54" s="925"/>
      <c r="N54" s="926"/>
      <c r="O54" s="207"/>
      <c r="P54" s="208">
        <f aca="true" t="shared" si="12" ref="P54:U54">SUM(P55:P58)</f>
        <v>154700</v>
      </c>
      <c r="Q54" s="208">
        <f t="shared" si="12"/>
        <v>597335</v>
      </c>
      <c r="R54" s="208">
        <f t="shared" si="12"/>
        <v>460800</v>
      </c>
      <c r="S54" s="208">
        <f t="shared" si="12"/>
        <v>331400</v>
      </c>
      <c r="T54" s="208">
        <f t="shared" si="12"/>
        <v>187600</v>
      </c>
      <c r="U54" s="208">
        <f t="shared" si="12"/>
        <v>444680</v>
      </c>
      <c r="V54" s="208">
        <f t="shared" si="9"/>
        <v>2176515</v>
      </c>
    </row>
    <row r="55" spans="1:22" ht="16.5" customHeight="1">
      <c r="A55" s="201"/>
      <c r="B55" s="200"/>
      <c r="C55" s="195" t="s">
        <v>97</v>
      </c>
      <c r="D55" s="196"/>
      <c r="E55" s="196"/>
      <c r="F55" s="196"/>
      <c r="G55" s="196"/>
      <c r="H55" s="196"/>
      <c r="I55" s="196"/>
      <c r="J55" s="196"/>
      <c r="K55" s="196"/>
      <c r="L55" s="196"/>
      <c r="M55" s="196"/>
      <c r="N55" s="197"/>
      <c r="O55" s="199"/>
      <c r="P55" s="193">
        <v>0</v>
      </c>
      <c r="Q55" s="193">
        <v>12150</v>
      </c>
      <c r="R55" s="193">
        <v>0</v>
      </c>
      <c r="S55" s="193">
        <v>26480</v>
      </c>
      <c r="T55" s="193">
        <v>26320</v>
      </c>
      <c r="U55" s="193">
        <v>165800</v>
      </c>
      <c r="V55" s="208">
        <f t="shared" si="9"/>
        <v>230750</v>
      </c>
    </row>
    <row r="56" spans="1:22" ht="16.5" customHeight="1">
      <c r="A56" s="201"/>
      <c r="B56" s="200"/>
      <c r="C56" s="927" t="s">
        <v>98</v>
      </c>
      <c r="D56" s="928"/>
      <c r="E56" s="928"/>
      <c r="F56" s="928"/>
      <c r="G56" s="928"/>
      <c r="H56" s="928"/>
      <c r="I56" s="928"/>
      <c r="J56" s="928"/>
      <c r="K56" s="928"/>
      <c r="L56" s="928"/>
      <c r="M56" s="928"/>
      <c r="N56" s="929"/>
      <c r="O56" s="199"/>
      <c r="P56" s="199"/>
      <c r="Q56" s="193">
        <v>69665</v>
      </c>
      <c r="R56" s="193">
        <v>0</v>
      </c>
      <c r="S56" s="193">
        <v>0</v>
      </c>
      <c r="T56" s="193">
        <v>0</v>
      </c>
      <c r="U56" s="193">
        <v>0</v>
      </c>
      <c r="V56" s="208">
        <f t="shared" si="9"/>
        <v>69665</v>
      </c>
    </row>
    <row r="57" spans="1:22" ht="16.5" customHeight="1">
      <c r="A57" s="201"/>
      <c r="B57" s="200"/>
      <c r="C57" s="927" t="s">
        <v>99</v>
      </c>
      <c r="D57" s="928"/>
      <c r="E57" s="928"/>
      <c r="F57" s="928"/>
      <c r="G57" s="928"/>
      <c r="H57" s="928"/>
      <c r="I57" s="928"/>
      <c r="J57" s="928"/>
      <c r="K57" s="928"/>
      <c r="L57" s="928"/>
      <c r="M57" s="928"/>
      <c r="N57" s="929"/>
      <c r="O57" s="199"/>
      <c r="P57" s="193">
        <v>0</v>
      </c>
      <c r="Q57" s="193">
        <v>0</v>
      </c>
      <c r="R57" s="193">
        <v>0</v>
      </c>
      <c r="S57" s="193">
        <v>0</v>
      </c>
      <c r="T57" s="193">
        <v>0</v>
      </c>
      <c r="U57" s="193">
        <v>0</v>
      </c>
      <c r="V57" s="208">
        <f t="shared" si="9"/>
        <v>0</v>
      </c>
    </row>
    <row r="58" spans="1:22" ht="16.5" customHeight="1">
      <c r="A58" s="202"/>
      <c r="B58" s="202"/>
      <c r="C58" s="195" t="s">
        <v>1058</v>
      </c>
      <c r="D58" s="196"/>
      <c r="E58" s="196"/>
      <c r="F58" s="196"/>
      <c r="G58" s="196"/>
      <c r="H58" s="196"/>
      <c r="I58" s="196"/>
      <c r="J58" s="196"/>
      <c r="K58" s="196"/>
      <c r="L58" s="196"/>
      <c r="M58" s="196"/>
      <c r="N58" s="197"/>
      <c r="O58" s="199"/>
      <c r="P58" s="193">
        <v>154700</v>
      </c>
      <c r="Q58" s="193">
        <v>515520</v>
      </c>
      <c r="R58" s="193">
        <v>460800</v>
      </c>
      <c r="S58" s="193">
        <v>304920</v>
      </c>
      <c r="T58" s="193">
        <v>161280</v>
      </c>
      <c r="U58" s="193">
        <v>278880</v>
      </c>
      <c r="V58" s="208">
        <f t="shared" si="9"/>
        <v>1876100</v>
      </c>
    </row>
    <row r="59" spans="1:22" ht="16.5" customHeight="1">
      <c r="A59" s="198" t="s">
        <v>301</v>
      </c>
      <c r="B59" s="203"/>
      <c r="C59" s="203"/>
      <c r="D59" s="203"/>
      <c r="E59" s="203"/>
      <c r="F59" s="203"/>
      <c r="G59" s="203"/>
      <c r="H59" s="203"/>
      <c r="I59" s="203"/>
      <c r="J59" s="203"/>
      <c r="K59" s="203"/>
      <c r="L59" s="203"/>
      <c r="M59" s="203"/>
      <c r="N59" s="204"/>
      <c r="O59" s="209">
        <f aca="true" t="shared" si="13" ref="O59:U59">SUM(O60:O62)</f>
        <v>0</v>
      </c>
      <c r="P59" s="209">
        <f t="shared" si="13"/>
        <v>0</v>
      </c>
      <c r="Q59" s="209">
        <f t="shared" si="13"/>
        <v>899925</v>
      </c>
      <c r="R59" s="209">
        <f t="shared" si="13"/>
        <v>1367391</v>
      </c>
      <c r="S59" s="209">
        <f t="shared" si="13"/>
        <v>30752</v>
      </c>
      <c r="T59" s="209">
        <f t="shared" si="13"/>
        <v>1727440</v>
      </c>
      <c r="U59" s="209">
        <f t="shared" si="13"/>
        <v>5782364</v>
      </c>
      <c r="V59" s="208">
        <f t="shared" si="9"/>
        <v>9807872</v>
      </c>
    </row>
    <row r="60" spans="1:22" ht="16.5" customHeight="1">
      <c r="A60" s="201"/>
      <c r="B60" s="198"/>
      <c r="C60" s="196" t="s">
        <v>1212</v>
      </c>
      <c r="D60" s="196"/>
      <c r="E60" s="196"/>
      <c r="F60" s="196"/>
      <c r="G60" s="196"/>
      <c r="H60" s="196"/>
      <c r="I60" s="196"/>
      <c r="J60" s="196"/>
      <c r="K60" s="196"/>
      <c r="L60" s="196"/>
      <c r="M60" s="196"/>
      <c r="N60" s="197"/>
      <c r="O60" s="193">
        <v>0</v>
      </c>
      <c r="P60" s="193">
        <v>0</v>
      </c>
      <c r="Q60" s="193">
        <v>290540</v>
      </c>
      <c r="R60" s="193">
        <v>398110</v>
      </c>
      <c r="S60" s="193">
        <v>0</v>
      </c>
      <c r="T60" s="193">
        <v>509640</v>
      </c>
      <c r="U60" s="193">
        <v>1286264</v>
      </c>
      <c r="V60" s="208">
        <f t="shared" si="9"/>
        <v>2484554</v>
      </c>
    </row>
    <row r="61" spans="1:22" ht="16.5" customHeight="1">
      <c r="A61" s="201"/>
      <c r="B61" s="195"/>
      <c r="C61" s="196" t="s">
        <v>49</v>
      </c>
      <c r="D61" s="196"/>
      <c r="E61" s="196"/>
      <c r="F61" s="196"/>
      <c r="G61" s="196"/>
      <c r="H61" s="196"/>
      <c r="I61" s="196"/>
      <c r="J61" s="196"/>
      <c r="K61" s="196"/>
      <c r="L61" s="196"/>
      <c r="M61" s="196"/>
      <c r="N61" s="197"/>
      <c r="O61" s="199"/>
      <c r="P61" s="199"/>
      <c r="Q61" s="193">
        <v>412018</v>
      </c>
      <c r="R61" s="193">
        <v>969281</v>
      </c>
      <c r="S61" s="193">
        <v>30752</v>
      </c>
      <c r="T61" s="193">
        <v>533290</v>
      </c>
      <c r="U61" s="193">
        <v>1145396</v>
      </c>
      <c r="V61" s="208">
        <f t="shared" si="9"/>
        <v>3090737</v>
      </c>
    </row>
    <row r="62" spans="1:22" ht="16.5" customHeight="1">
      <c r="A62" s="201"/>
      <c r="B62" s="202"/>
      <c r="C62" s="196" t="s">
        <v>1190</v>
      </c>
      <c r="D62" s="196"/>
      <c r="E62" s="196"/>
      <c r="F62" s="196"/>
      <c r="G62" s="196"/>
      <c r="H62" s="196"/>
      <c r="I62" s="196"/>
      <c r="J62" s="196"/>
      <c r="K62" s="196"/>
      <c r="L62" s="196"/>
      <c r="M62" s="196"/>
      <c r="N62" s="197"/>
      <c r="O62" s="199"/>
      <c r="P62" s="199"/>
      <c r="Q62" s="193">
        <v>197367</v>
      </c>
      <c r="R62" s="193">
        <v>0</v>
      </c>
      <c r="S62" s="193">
        <v>0</v>
      </c>
      <c r="T62" s="193">
        <v>684510</v>
      </c>
      <c r="U62" s="193">
        <v>3350704</v>
      </c>
      <c r="V62" s="208">
        <f t="shared" si="9"/>
        <v>4232581</v>
      </c>
    </row>
    <row r="63" spans="1:22" ht="16.5" customHeight="1">
      <c r="A63" s="201"/>
      <c r="B63" s="198" t="s">
        <v>1059</v>
      </c>
      <c r="C63" s="196"/>
      <c r="D63" s="196"/>
      <c r="E63" s="196"/>
      <c r="F63" s="196"/>
      <c r="G63" s="196"/>
      <c r="H63" s="196"/>
      <c r="I63" s="196"/>
      <c r="J63" s="196"/>
      <c r="K63" s="196"/>
      <c r="L63" s="196"/>
      <c r="M63" s="196"/>
      <c r="N63" s="197"/>
      <c r="O63" s="209">
        <f aca="true" t="shared" si="14" ref="O63:U63">SUM(O64:O66)</f>
        <v>0</v>
      </c>
      <c r="P63" s="209">
        <f t="shared" si="14"/>
        <v>0</v>
      </c>
      <c r="Q63" s="209">
        <f t="shared" si="14"/>
        <v>1015</v>
      </c>
      <c r="R63" s="209">
        <f t="shared" si="14"/>
        <v>1502</v>
      </c>
      <c r="S63" s="209">
        <f t="shared" si="14"/>
        <v>31</v>
      </c>
      <c r="T63" s="209">
        <f t="shared" si="14"/>
        <v>1589</v>
      </c>
      <c r="U63" s="209">
        <f t="shared" si="14"/>
        <v>4809</v>
      </c>
      <c r="V63" s="208">
        <f t="shared" si="9"/>
        <v>8946</v>
      </c>
    </row>
    <row r="64" spans="1:22" ht="16.5" customHeight="1">
      <c r="A64" s="201"/>
      <c r="B64" s="201"/>
      <c r="C64" s="195" t="s">
        <v>1212</v>
      </c>
      <c r="D64" s="196"/>
      <c r="E64" s="196"/>
      <c r="F64" s="196"/>
      <c r="G64" s="196"/>
      <c r="H64" s="196"/>
      <c r="I64" s="196"/>
      <c r="J64" s="196"/>
      <c r="K64" s="196"/>
      <c r="L64" s="196"/>
      <c r="M64" s="196"/>
      <c r="N64" s="197"/>
      <c r="O64" s="193">
        <v>0</v>
      </c>
      <c r="P64" s="193">
        <v>0</v>
      </c>
      <c r="Q64" s="193">
        <v>365</v>
      </c>
      <c r="R64" s="193">
        <v>468</v>
      </c>
      <c r="S64" s="193">
        <v>0</v>
      </c>
      <c r="T64" s="193">
        <v>548</v>
      </c>
      <c r="U64" s="193">
        <v>1327</v>
      </c>
      <c r="V64" s="208">
        <f t="shared" si="9"/>
        <v>2708</v>
      </c>
    </row>
    <row r="65" spans="1:22" ht="16.5" customHeight="1">
      <c r="A65" s="201"/>
      <c r="B65" s="201"/>
      <c r="C65" s="195" t="s">
        <v>49</v>
      </c>
      <c r="D65" s="196"/>
      <c r="E65" s="196"/>
      <c r="F65" s="196"/>
      <c r="G65" s="196"/>
      <c r="H65" s="196"/>
      <c r="I65" s="196"/>
      <c r="J65" s="196"/>
      <c r="K65" s="196"/>
      <c r="L65" s="196"/>
      <c r="M65" s="196"/>
      <c r="N65" s="197"/>
      <c r="O65" s="199"/>
      <c r="P65" s="199"/>
      <c r="Q65" s="193">
        <v>487</v>
      </c>
      <c r="R65" s="193">
        <v>1034</v>
      </c>
      <c r="S65" s="193">
        <v>31</v>
      </c>
      <c r="T65" s="193">
        <v>535</v>
      </c>
      <c r="U65" s="193">
        <v>1032</v>
      </c>
      <c r="V65" s="208">
        <f t="shared" si="9"/>
        <v>3119</v>
      </c>
    </row>
    <row r="66" spans="1:22" ht="16.5" customHeight="1">
      <c r="A66" s="202"/>
      <c r="B66" s="202"/>
      <c r="C66" s="195" t="s">
        <v>1190</v>
      </c>
      <c r="D66" s="196"/>
      <c r="E66" s="196"/>
      <c r="F66" s="196"/>
      <c r="G66" s="196"/>
      <c r="H66" s="196"/>
      <c r="I66" s="196"/>
      <c r="J66" s="196"/>
      <c r="K66" s="196"/>
      <c r="L66" s="196"/>
      <c r="M66" s="196"/>
      <c r="N66" s="197"/>
      <c r="O66" s="199"/>
      <c r="P66" s="199"/>
      <c r="Q66" s="193">
        <v>163</v>
      </c>
      <c r="R66" s="193">
        <v>0</v>
      </c>
      <c r="S66" s="193">
        <v>0</v>
      </c>
      <c r="T66" s="193">
        <v>506</v>
      </c>
      <c r="U66" s="193">
        <v>2450</v>
      </c>
      <c r="V66" s="208">
        <f t="shared" si="9"/>
        <v>3119</v>
      </c>
    </row>
    <row r="67" spans="1:22" ht="16.5" customHeight="1">
      <c r="A67" s="931" t="s">
        <v>191</v>
      </c>
      <c r="B67" s="932"/>
      <c r="C67" s="932"/>
      <c r="D67" s="932"/>
      <c r="E67" s="932"/>
      <c r="F67" s="932"/>
      <c r="G67" s="932"/>
      <c r="H67" s="932"/>
      <c r="I67" s="932"/>
      <c r="J67" s="932"/>
      <c r="K67" s="932"/>
      <c r="L67" s="932"/>
      <c r="M67" s="932"/>
      <c r="N67" s="933"/>
      <c r="O67" s="209">
        <f aca="true" t="shared" si="15" ref="O67:U67">SUM(O41,O59)</f>
        <v>0</v>
      </c>
      <c r="P67" s="209">
        <f t="shared" si="15"/>
        <v>727903</v>
      </c>
      <c r="Q67" s="209">
        <f t="shared" si="15"/>
        <v>5317995</v>
      </c>
      <c r="R67" s="209">
        <f t="shared" si="15"/>
        <v>6905785</v>
      </c>
      <c r="S67" s="209">
        <f t="shared" si="15"/>
        <v>4889835</v>
      </c>
      <c r="T67" s="209">
        <f t="shared" si="15"/>
        <v>4282830</v>
      </c>
      <c r="U67" s="209">
        <f t="shared" si="15"/>
        <v>13226363</v>
      </c>
      <c r="V67" s="208">
        <f t="shared" si="9"/>
        <v>35350711</v>
      </c>
    </row>
    <row r="68" spans="1:22" ht="16.5" customHeight="1">
      <c r="A68" s="195" t="s">
        <v>304</v>
      </c>
      <c r="B68" s="196"/>
      <c r="C68" s="196"/>
      <c r="D68" s="196"/>
      <c r="E68" s="196"/>
      <c r="F68" s="196"/>
      <c r="G68" s="196"/>
      <c r="H68" s="196"/>
      <c r="I68" s="196"/>
      <c r="J68" s="196"/>
      <c r="K68" s="196"/>
      <c r="L68" s="196"/>
      <c r="M68" s="196"/>
      <c r="N68" s="197"/>
      <c r="O68" s="196"/>
      <c r="P68" s="196"/>
      <c r="Q68" s="196"/>
      <c r="R68" s="196"/>
      <c r="S68" s="196"/>
      <c r="T68" s="196"/>
      <c r="U68" s="196"/>
      <c r="V68" s="213"/>
    </row>
    <row r="69" spans="1:22" ht="16.5" customHeight="1">
      <c r="A69" s="198" t="s">
        <v>1052</v>
      </c>
      <c r="B69" s="196"/>
      <c r="C69" s="196"/>
      <c r="D69" s="196"/>
      <c r="E69" s="196"/>
      <c r="F69" s="196"/>
      <c r="G69" s="196"/>
      <c r="H69" s="196"/>
      <c r="I69" s="196"/>
      <c r="J69" s="196"/>
      <c r="K69" s="196"/>
      <c r="L69" s="196"/>
      <c r="M69" s="196"/>
      <c r="N69" s="197"/>
      <c r="O69" s="207"/>
      <c r="P69" s="208">
        <f aca="true" t="shared" si="16" ref="P69:U69">SUM(P70,P78,P82,P87,P88)</f>
        <v>9025130</v>
      </c>
      <c r="Q69" s="208">
        <f t="shared" si="16"/>
        <v>48752353</v>
      </c>
      <c r="R69" s="208">
        <f t="shared" si="16"/>
        <v>61289706</v>
      </c>
      <c r="S69" s="208">
        <f t="shared" si="16"/>
        <v>52260558</v>
      </c>
      <c r="T69" s="208">
        <f t="shared" si="16"/>
        <v>27142211</v>
      </c>
      <c r="U69" s="208">
        <f t="shared" si="16"/>
        <v>78714902</v>
      </c>
      <c r="V69" s="208">
        <f aca="true" t="shared" si="17" ref="V69:V97">SUM(O69:U69)</f>
        <v>277184860</v>
      </c>
    </row>
    <row r="70" spans="1:22" ht="16.5" customHeight="1">
      <c r="A70" s="201"/>
      <c r="B70" s="198" t="s">
        <v>1053</v>
      </c>
      <c r="C70" s="196"/>
      <c r="D70" s="196"/>
      <c r="E70" s="196"/>
      <c r="F70" s="196"/>
      <c r="G70" s="196"/>
      <c r="H70" s="196"/>
      <c r="I70" s="196"/>
      <c r="J70" s="196"/>
      <c r="K70" s="196"/>
      <c r="L70" s="196"/>
      <c r="M70" s="196"/>
      <c r="N70" s="197"/>
      <c r="O70" s="207"/>
      <c r="P70" s="208">
        <f aca="true" t="shared" si="18" ref="P70:U70">SUM(P71:P77)</f>
        <v>6050824</v>
      </c>
      <c r="Q70" s="208">
        <f t="shared" si="18"/>
        <v>39691899</v>
      </c>
      <c r="R70" s="208">
        <f t="shared" si="18"/>
        <v>51129270</v>
      </c>
      <c r="S70" s="208">
        <f t="shared" si="18"/>
        <v>46586546</v>
      </c>
      <c r="T70" s="208">
        <f t="shared" si="18"/>
        <v>24529117</v>
      </c>
      <c r="U70" s="208">
        <f t="shared" si="18"/>
        <v>72806061</v>
      </c>
      <c r="V70" s="208">
        <f t="shared" si="17"/>
        <v>240793717</v>
      </c>
    </row>
    <row r="71" spans="1:22" ht="16.5" customHeight="1">
      <c r="A71" s="201"/>
      <c r="B71" s="200"/>
      <c r="C71" s="195" t="s">
        <v>86</v>
      </c>
      <c r="D71" s="196"/>
      <c r="E71" s="196"/>
      <c r="F71" s="196"/>
      <c r="G71" s="196"/>
      <c r="H71" s="196"/>
      <c r="I71" s="196"/>
      <c r="J71" s="196"/>
      <c r="K71" s="196"/>
      <c r="L71" s="196"/>
      <c r="M71" s="196"/>
      <c r="N71" s="197"/>
      <c r="O71" s="199"/>
      <c r="P71" s="193">
        <v>5507683</v>
      </c>
      <c r="Q71" s="193">
        <v>26268912</v>
      </c>
      <c r="R71" s="193">
        <v>25192066</v>
      </c>
      <c r="S71" s="193">
        <v>23623050</v>
      </c>
      <c r="T71" s="193">
        <v>5658177</v>
      </c>
      <c r="U71" s="193">
        <v>43333301</v>
      </c>
      <c r="V71" s="208">
        <f t="shared" si="17"/>
        <v>129583189</v>
      </c>
    </row>
    <row r="72" spans="1:22" ht="16.5" customHeight="1">
      <c r="A72" s="201"/>
      <c r="B72" s="200"/>
      <c r="C72" s="195" t="s">
        <v>87</v>
      </c>
      <c r="D72" s="196"/>
      <c r="E72" s="196"/>
      <c r="F72" s="196"/>
      <c r="G72" s="196"/>
      <c r="H72" s="196"/>
      <c r="I72" s="196"/>
      <c r="J72" s="196"/>
      <c r="K72" s="196"/>
      <c r="L72" s="196"/>
      <c r="M72" s="196"/>
      <c r="N72" s="197"/>
      <c r="O72" s="199"/>
      <c r="P72" s="193">
        <v>0</v>
      </c>
      <c r="Q72" s="193">
        <v>0</v>
      </c>
      <c r="R72" s="193">
        <v>119250</v>
      </c>
      <c r="S72" s="193">
        <v>119250</v>
      </c>
      <c r="T72" s="193">
        <v>834750</v>
      </c>
      <c r="U72" s="193">
        <v>11997875</v>
      </c>
      <c r="V72" s="208">
        <f t="shared" si="17"/>
        <v>13071125</v>
      </c>
    </row>
    <row r="73" spans="1:22" ht="16.5" customHeight="1">
      <c r="A73" s="201"/>
      <c r="B73" s="200"/>
      <c r="C73" s="195" t="s">
        <v>88</v>
      </c>
      <c r="D73" s="196"/>
      <c r="E73" s="196"/>
      <c r="F73" s="196"/>
      <c r="G73" s="196"/>
      <c r="H73" s="196"/>
      <c r="I73" s="196"/>
      <c r="J73" s="196"/>
      <c r="K73" s="196"/>
      <c r="L73" s="196"/>
      <c r="M73" s="196"/>
      <c r="N73" s="197"/>
      <c r="O73" s="199"/>
      <c r="P73" s="193">
        <v>0</v>
      </c>
      <c r="Q73" s="193">
        <v>2302212</v>
      </c>
      <c r="R73" s="193">
        <v>3946822</v>
      </c>
      <c r="S73" s="193">
        <v>4079135</v>
      </c>
      <c r="T73" s="193">
        <v>1944963</v>
      </c>
      <c r="U73" s="193">
        <v>7914123</v>
      </c>
      <c r="V73" s="208">
        <f t="shared" si="17"/>
        <v>20187255</v>
      </c>
    </row>
    <row r="74" spans="1:22" ht="16.5" customHeight="1">
      <c r="A74" s="201"/>
      <c r="B74" s="200"/>
      <c r="C74" s="195" t="s">
        <v>89</v>
      </c>
      <c r="D74" s="196"/>
      <c r="E74" s="196"/>
      <c r="F74" s="196"/>
      <c r="G74" s="196"/>
      <c r="H74" s="196"/>
      <c r="I74" s="196"/>
      <c r="J74" s="196"/>
      <c r="K74" s="196"/>
      <c r="L74" s="196"/>
      <c r="M74" s="196"/>
      <c r="N74" s="197"/>
      <c r="O74" s="199"/>
      <c r="P74" s="193">
        <v>45760</v>
      </c>
      <c r="Q74" s="193">
        <v>755040</v>
      </c>
      <c r="R74" s="193">
        <v>194480</v>
      </c>
      <c r="S74" s="193">
        <v>102960</v>
      </c>
      <c r="T74" s="193">
        <v>274560</v>
      </c>
      <c r="U74" s="193">
        <v>812240</v>
      </c>
      <c r="V74" s="208">
        <f t="shared" si="17"/>
        <v>2185040</v>
      </c>
    </row>
    <row r="75" spans="1:22" ht="16.5" customHeight="1">
      <c r="A75" s="201"/>
      <c r="B75" s="200"/>
      <c r="C75" s="195" t="s">
        <v>1054</v>
      </c>
      <c r="D75" s="196"/>
      <c r="E75" s="196"/>
      <c r="F75" s="196"/>
      <c r="G75" s="196"/>
      <c r="H75" s="196"/>
      <c r="I75" s="196"/>
      <c r="J75" s="196"/>
      <c r="K75" s="196"/>
      <c r="L75" s="196"/>
      <c r="M75" s="196"/>
      <c r="N75" s="197"/>
      <c r="O75" s="199"/>
      <c r="P75" s="193">
        <v>0</v>
      </c>
      <c r="Q75" s="193">
        <v>2810768</v>
      </c>
      <c r="R75" s="193">
        <v>6445848</v>
      </c>
      <c r="S75" s="193">
        <v>9075753</v>
      </c>
      <c r="T75" s="193">
        <v>8767398</v>
      </c>
      <c r="U75" s="193">
        <v>3483429</v>
      </c>
      <c r="V75" s="208">
        <f t="shared" si="17"/>
        <v>30583196</v>
      </c>
    </row>
    <row r="76" spans="1:22" ht="16.5" customHeight="1">
      <c r="A76" s="201"/>
      <c r="B76" s="200"/>
      <c r="C76" s="195" t="s">
        <v>1055</v>
      </c>
      <c r="D76" s="196"/>
      <c r="E76" s="196"/>
      <c r="F76" s="196"/>
      <c r="G76" s="196"/>
      <c r="H76" s="196"/>
      <c r="I76" s="196"/>
      <c r="J76" s="196"/>
      <c r="K76" s="196"/>
      <c r="L76" s="196"/>
      <c r="M76" s="196"/>
      <c r="N76" s="197"/>
      <c r="O76" s="199"/>
      <c r="P76" s="193">
        <v>138881</v>
      </c>
      <c r="Q76" s="193">
        <v>4269167</v>
      </c>
      <c r="R76" s="193">
        <v>9846354</v>
      </c>
      <c r="S76" s="193">
        <v>6021908</v>
      </c>
      <c r="T76" s="193">
        <v>4457019</v>
      </c>
      <c r="U76" s="193">
        <v>139233</v>
      </c>
      <c r="V76" s="208">
        <f t="shared" si="17"/>
        <v>24872562</v>
      </c>
    </row>
    <row r="77" spans="1:22" ht="16.5" customHeight="1">
      <c r="A77" s="201"/>
      <c r="B77" s="202"/>
      <c r="C77" s="195" t="s">
        <v>92</v>
      </c>
      <c r="D77" s="196"/>
      <c r="E77" s="196"/>
      <c r="F77" s="196"/>
      <c r="G77" s="196"/>
      <c r="H77" s="196"/>
      <c r="I77" s="196"/>
      <c r="J77" s="196"/>
      <c r="K77" s="196"/>
      <c r="L77" s="196"/>
      <c r="M77" s="196"/>
      <c r="N77" s="197"/>
      <c r="O77" s="199"/>
      <c r="P77" s="193">
        <v>358500</v>
      </c>
      <c r="Q77" s="193">
        <v>3285800</v>
      </c>
      <c r="R77" s="193">
        <v>5384450</v>
      </c>
      <c r="S77" s="193">
        <v>3564490</v>
      </c>
      <c r="T77" s="193">
        <v>2592250</v>
      </c>
      <c r="U77" s="193">
        <v>5125860</v>
      </c>
      <c r="V77" s="208">
        <f t="shared" si="17"/>
        <v>20311350</v>
      </c>
    </row>
    <row r="78" spans="1:22" ht="16.5" customHeight="1">
      <c r="A78" s="201"/>
      <c r="B78" s="924" t="s">
        <v>93</v>
      </c>
      <c r="C78" s="925"/>
      <c r="D78" s="925"/>
      <c r="E78" s="925"/>
      <c r="F78" s="925"/>
      <c r="G78" s="925"/>
      <c r="H78" s="925"/>
      <c r="I78" s="925"/>
      <c r="J78" s="925"/>
      <c r="K78" s="925"/>
      <c r="L78" s="925"/>
      <c r="M78" s="925"/>
      <c r="N78" s="926"/>
      <c r="O78" s="207"/>
      <c r="P78" s="208">
        <f aca="true" t="shared" si="19" ref="P78:U78">SUM(P79:P81)</f>
        <v>0</v>
      </c>
      <c r="Q78" s="208">
        <f t="shared" si="19"/>
        <v>460738</v>
      </c>
      <c r="R78" s="208">
        <f t="shared" si="19"/>
        <v>2060883</v>
      </c>
      <c r="S78" s="208">
        <f t="shared" si="19"/>
        <v>977797</v>
      </c>
      <c r="T78" s="208">
        <f t="shared" si="19"/>
        <v>280049</v>
      </c>
      <c r="U78" s="208">
        <f t="shared" si="19"/>
        <v>891397</v>
      </c>
      <c r="V78" s="208">
        <f t="shared" si="17"/>
        <v>4670864</v>
      </c>
    </row>
    <row r="79" spans="1:22" ht="16.5" customHeight="1">
      <c r="A79" s="201"/>
      <c r="B79" s="200"/>
      <c r="C79" s="195" t="s">
        <v>94</v>
      </c>
      <c r="D79" s="196"/>
      <c r="E79" s="196"/>
      <c r="F79" s="196"/>
      <c r="G79" s="196"/>
      <c r="H79" s="196"/>
      <c r="I79" s="196"/>
      <c r="J79" s="196"/>
      <c r="K79" s="196"/>
      <c r="L79" s="196"/>
      <c r="M79" s="196"/>
      <c r="N79" s="197"/>
      <c r="O79" s="199"/>
      <c r="P79" s="193">
        <v>0</v>
      </c>
      <c r="Q79" s="193">
        <v>460738</v>
      </c>
      <c r="R79" s="193">
        <v>954846</v>
      </c>
      <c r="S79" s="193">
        <v>327222</v>
      </c>
      <c r="T79" s="193">
        <v>255339</v>
      </c>
      <c r="U79" s="193">
        <v>861820</v>
      </c>
      <c r="V79" s="208">
        <f t="shared" si="17"/>
        <v>2859965</v>
      </c>
    </row>
    <row r="80" spans="1:22" ht="16.5" customHeight="1">
      <c r="A80" s="201"/>
      <c r="B80" s="200"/>
      <c r="C80" s="927" t="s">
        <v>1056</v>
      </c>
      <c r="D80" s="928"/>
      <c r="E80" s="928"/>
      <c r="F80" s="928"/>
      <c r="G80" s="928"/>
      <c r="H80" s="928"/>
      <c r="I80" s="928"/>
      <c r="J80" s="928"/>
      <c r="K80" s="928"/>
      <c r="L80" s="928"/>
      <c r="M80" s="928"/>
      <c r="N80" s="929"/>
      <c r="O80" s="199"/>
      <c r="P80" s="193">
        <v>0</v>
      </c>
      <c r="Q80" s="193">
        <v>0</v>
      </c>
      <c r="R80" s="193">
        <v>1077645</v>
      </c>
      <c r="S80" s="193">
        <v>650575</v>
      </c>
      <c r="T80" s="193">
        <v>24710</v>
      </c>
      <c r="U80" s="193">
        <v>29577</v>
      </c>
      <c r="V80" s="208">
        <f t="shared" si="17"/>
        <v>1782507</v>
      </c>
    </row>
    <row r="81" spans="1:22" ht="16.5" customHeight="1">
      <c r="A81" s="201"/>
      <c r="B81" s="202"/>
      <c r="C81" s="927" t="s">
        <v>1057</v>
      </c>
      <c r="D81" s="928"/>
      <c r="E81" s="928"/>
      <c r="F81" s="928"/>
      <c r="G81" s="928"/>
      <c r="H81" s="928"/>
      <c r="I81" s="928"/>
      <c r="J81" s="928"/>
      <c r="K81" s="928"/>
      <c r="L81" s="928"/>
      <c r="M81" s="928"/>
      <c r="N81" s="929"/>
      <c r="O81" s="199"/>
      <c r="P81" s="193">
        <v>0</v>
      </c>
      <c r="Q81" s="193">
        <v>0</v>
      </c>
      <c r="R81" s="193">
        <v>28392</v>
      </c>
      <c r="S81" s="193">
        <v>0</v>
      </c>
      <c r="T81" s="193">
        <v>0</v>
      </c>
      <c r="U81" s="193">
        <v>0</v>
      </c>
      <c r="V81" s="208">
        <f t="shared" si="17"/>
        <v>28392</v>
      </c>
    </row>
    <row r="82" spans="1:22" ht="16.5" customHeight="1">
      <c r="A82" s="201"/>
      <c r="B82" s="924" t="s">
        <v>96</v>
      </c>
      <c r="C82" s="925"/>
      <c r="D82" s="925"/>
      <c r="E82" s="925"/>
      <c r="F82" s="925"/>
      <c r="G82" s="925"/>
      <c r="H82" s="925"/>
      <c r="I82" s="925"/>
      <c r="J82" s="925"/>
      <c r="K82" s="925"/>
      <c r="L82" s="925"/>
      <c r="M82" s="925"/>
      <c r="N82" s="926"/>
      <c r="O82" s="207"/>
      <c r="P82" s="208">
        <f aca="true" t="shared" si="20" ref="P82:U82">SUM(P83:P86)</f>
        <v>1547000</v>
      </c>
      <c r="Q82" s="208">
        <f t="shared" si="20"/>
        <v>6015148</v>
      </c>
      <c r="R82" s="208">
        <f t="shared" si="20"/>
        <v>4608000</v>
      </c>
      <c r="S82" s="208">
        <f t="shared" si="20"/>
        <v>3314000</v>
      </c>
      <c r="T82" s="208">
        <f t="shared" si="20"/>
        <v>1876000</v>
      </c>
      <c r="U82" s="208">
        <f t="shared" si="20"/>
        <v>4446800</v>
      </c>
      <c r="V82" s="208">
        <f t="shared" si="17"/>
        <v>21806948</v>
      </c>
    </row>
    <row r="83" spans="1:22" ht="16.5" customHeight="1">
      <c r="A83" s="201"/>
      <c r="B83" s="201"/>
      <c r="C83" s="195" t="s">
        <v>97</v>
      </c>
      <c r="D83" s="196"/>
      <c r="E83" s="196"/>
      <c r="F83" s="196"/>
      <c r="G83" s="196"/>
      <c r="H83" s="196"/>
      <c r="I83" s="196"/>
      <c r="J83" s="196"/>
      <c r="K83" s="196"/>
      <c r="L83" s="196"/>
      <c r="M83" s="196"/>
      <c r="N83" s="197"/>
      <c r="O83" s="199"/>
      <c r="P83" s="193">
        <v>0</v>
      </c>
      <c r="Q83" s="193">
        <v>121500</v>
      </c>
      <c r="R83" s="193">
        <v>0</v>
      </c>
      <c r="S83" s="193">
        <v>264800</v>
      </c>
      <c r="T83" s="193">
        <v>263200</v>
      </c>
      <c r="U83" s="193">
        <v>1658000</v>
      </c>
      <c r="V83" s="208">
        <f t="shared" si="17"/>
        <v>2307500</v>
      </c>
    </row>
    <row r="84" spans="1:22" ht="16.5" customHeight="1">
      <c r="A84" s="201"/>
      <c r="B84" s="201"/>
      <c r="C84" s="927" t="s">
        <v>98</v>
      </c>
      <c r="D84" s="928"/>
      <c r="E84" s="928"/>
      <c r="F84" s="928"/>
      <c r="G84" s="928"/>
      <c r="H84" s="928"/>
      <c r="I84" s="928"/>
      <c r="J84" s="928"/>
      <c r="K84" s="928"/>
      <c r="L84" s="928"/>
      <c r="M84" s="928"/>
      <c r="N84" s="929"/>
      <c r="O84" s="199"/>
      <c r="P84" s="199"/>
      <c r="Q84" s="193">
        <v>738448</v>
      </c>
      <c r="R84" s="193">
        <v>0</v>
      </c>
      <c r="S84" s="193">
        <v>0</v>
      </c>
      <c r="T84" s="193">
        <v>0</v>
      </c>
      <c r="U84" s="193">
        <v>0</v>
      </c>
      <c r="V84" s="208">
        <f t="shared" si="17"/>
        <v>738448</v>
      </c>
    </row>
    <row r="85" spans="1:22" ht="16.5" customHeight="1">
      <c r="A85" s="201"/>
      <c r="B85" s="201"/>
      <c r="C85" s="927" t="s">
        <v>99</v>
      </c>
      <c r="D85" s="928"/>
      <c r="E85" s="928"/>
      <c r="F85" s="928"/>
      <c r="G85" s="928"/>
      <c r="H85" s="928"/>
      <c r="I85" s="928"/>
      <c r="J85" s="928"/>
      <c r="K85" s="928"/>
      <c r="L85" s="928"/>
      <c r="M85" s="928"/>
      <c r="N85" s="929"/>
      <c r="O85" s="199"/>
      <c r="P85" s="193">
        <v>0</v>
      </c>
      <c r="Q85" s="193">
        <v>0</v>
      </c>
      <c r="R85" s="193">
        <v>0</v>
      </c>
      <c r="S85" s="193">
        <v>0</v>
      </c>
      <c r="T85" s="193">
        <v>0</v>
      </c>
      <c r="U85" s="193">
        <v>0</v>
      </c>
      <c r="V85" s="208">
        <f t="shared" si="17"/>
        <v>0</v>
      </c>
    </row>
    <row r="86" spans="1:22" ht="16.5" customHeight="1">
      <c r="A86" s="201"/>
      <c r="B86" s="202"/>
      <c r="C86" s="195" t="s">
        <v>1058</v>
      </c>
      <c r="D86" s="196"/>
      <c r="E86" s="196"/>
      <c r="F86" s="196"/>
      <c r="G86" s="196"/>
      <c r="H86" s="196"/>
      <c r="I86" s="196"/>
      <c r="J86" s="196"/>
      <c r="K86" s="196"/>
      <c r="L86" s="196"/>
      <c r="M86" s="196"/>
      <c r="N86" s="197"/>
      <c r="O86" s="199"/>
      <c r="P86" s="193">
        <v>1547000</v>
      </c>
      <c r="Q86" s="193">
        <v>5155200</v>
      </c>
      <c r="R86" s="193">
        <v>4608000</v>
      </c>
      <c r="S86" s="193">
        <v>3049200</v>
      </c>
      <c r="T86" s="193">
        <v>1612800</v>
      </c>
      <c r="U86" s="193">
        <v>2788800</v>
      </c>
      <c r="V86" s="208">
        <f t="shared" si="17"/>
        <v>18761000</v>
      </c>
    </row>
    <row r="87" spans="1:22" ht="16.5" customHeight="1">
      <c r="A87" s="201"/>
      <c r="B87" s="930" t="s">
        <v>100</v>
      </c>
      <c r="C87" s="925"/>
      <c r="D87" s="925"/>
      <c r="E87" s="925"/>
      <c r="F87" s="925"/>
      <c r="G87" s="925"/>
      <c r="H87" s="925"/>
      <c r="I87" s="925"/>
      <c r="J87" s="925"/>
      <c r="K87" s="925"/>
      <c r="L87" s="925"/>
      <c r="M87" s="925"/>
      <c r="N87" s="926"/>
      <c r="O87" s="199"/>
      <c r="P87" s="193">
        <v>160701</v>
      </c>
      <c r="Q87" s="193">
        <v>714637</v>
      </c>
      <c r="R87" s="193">
        <v>573748</v>
      </c>
      <c r="S87" s="193">
        <v>156490</v>
      </c>
      <c r="T87" s="193">
        <v>234145</v>
      </c>
      <c r="U87" s="193">
        <v>206550</v>
      </c>
      <c r="V87" s="208">
        <f t="shared" si="17"/>
        <v>2046271</v>
      </c>
    </row>
    <row r="88" spans="1:22" ht="16.5" customHeight="1">
      <c r="A88" s="202"/>
      <c r="B88" s="930" t="s">
        <v>101</v>
      </c>
      <c r="C88" s="925"/>
      <c r="D88" s="925"/>
      <c r="E88" s="925"/>
      <c r="F88" s="925"/>
      <c r="G88" s="925"/>
      <c r="H88" s="925"/>
      <c r="I88" s="925"/>
      <c r="J88" s="925"/>
      <c r="K88" s="925"/>
      <c r="L88" s="925"/>
      <c r="M88" s="925"/>
      <c r="N88" s="926"/>
      <c r="O88" s="199"/>
      <c r="P88" s="193">
        <v>1266605</v>
      </c>
      <c r="Q88" s="193">
        <v>1869931</v>
      </c>
      <c r="R88" s="193">
        <v>2917805</v>
      </c>
      <c r="S88" s="193">
        <v>1225725</v>
      </c>
      <c r="T88" s="193">
        <v>222900</v>
      </c>
      <c r="U88" s="193">
        <v>364094</v>
      </c>
      <c r="V88" s="208">
        <f t="shared" si="17"/>
        <v>7867060</v>
      </c>
    </row>
    <row r="89" spans="1:22" ht="16.5" customHeight="1">
      <c r="A89" s="198" t="s">
        <v>301</v>
      </c>
      <c r="B89" s="203"/>
      <c r="C89" s="203"/>
      <c r="D89" s="203"/>
      <c r="E89" s="203"/>
      <c r="F89" s="203"/>
      <c r="G89" s="203"/>
      <c r="H89" s="203"/>
      <c r="I89" s="203"/>
      <c r="J89" s="203"/>
      <c r="K89" s="203"/>
      <c r="L89" s="203"/>
      <c r="M89" s="203"/>
      <c r="N89" s="204"/>
      <c r="O89" s="209">
        <f aca="true" t="shared" si="21" ref="O89:U89">SUM(O90:O92)</f>
        <v>0</v>
      </c>
      <c r="P89" s="209">
        <f t="shared" si="21"/>
        <v>0</v>
      </c>
      <c r="Q89" s="209">
        <f t="shared" si="21"/>
        <v>11472267</v>
      </c>
      <c r="R89" s="209">
        <f t="shared" si="21"/>
        <v>17339746</v>
      </c>
      <c r="S89" s="209">
        <f t="shared" si="21"/>
        <v>385540</v>
      </c>
      <c r="T89" s="209">
        <f t="shared" si="21"/>
        <v>21202399</v>
      </c>
      <c r="U89" s="209">
        <f t="shared" si="21"/>
        <v>70935077</v>
      </c>
      <c r="V89" s="208">
        <f t="shared" si="17"/>
        <v>121335029</v>
      </c>
    </row>
    <row r="90" spans="1:22" ht="16.5" customHeight="1">
      <c r="A90" s="201"/>
      <c r="B90" s="195"/>
      <c r="C90" s="196" t="s">
        <v>1212</v>
      </c>
      <c r="D90" s="196"/>
      <c r="E90" s="196"/>
      <c r="F90" s="196"/>
      <c r="G90" s="196"/>
      <c r="H90" s="196"/>
      <c r="I90" s="196"/>
      <c r="J90" s="196"/>
      <c r="K90" s="196"/>
      <c r="L90" s="196"/>
      <c r="M90" s="196"/>
      <c r="N90" s="197"/>
      <c r="O90" s="193">
        <v>0</v>
      </c>
      <c r="P90" s="193">
        <v>0</v>
      </c>
      <c r="Q90" s="193">
        <v>3795413</v>
      </c>
      <c r="R90" s="193">
        <v>5132498</v>
      </c>
      <c r="S90" s="193">
        <v>0</v>
      </c>
      <c r="T90" s="193">
        <v>6462016</v>
      </c>
      <c r="U90" s="193">
        <v>16379527</v>
      </c>
      <c r="V90" s="208">
        <f t="shared" si="17"/>
        <v>31769454</v>
      </c>
    </row>
    <row r="91" spans="1:22" ht="16.5" customHeight="1">
      <c r="A91" s="201"/>
      <c r="B91" s="195"/>
      <c r="C91" s="196" t="s">
        <v>49</v>
      </c>
      <c r="D91" s="196"/>
      <c r="E91" s="196"/>
      <c r="F91" s="196"/>
      <c r="G91" s="196"/>
      <c r="H91" s="196"/>
      <c r="I91" s="196"/>
      <c r="J91" s="196"/>
      <c r="K91" s="196"/>
      <c r="L91" s="196"/>
      <c r="M91" s="196"/>
      <c r="N91" s="197"/>
      <c r="O91" s="199"/>
      <c r="P91" s="199"/>
      <c r="Q91" s="193">
        <v>5228972</v>
      </c>
      <c r="R91" s="193">
        <v>12207248</v>
      </c>
      <c r="S91" s="193">
        <v>385540</v>
      </c>
      <c r="T91" s="193">
        <v>6564256</v>
      </c>
      <c r="U91" s="193">
        <v>14136485</v>
      </c>
      <c r="V91" s="208">
        <f t="shared" si="17"/>
        <v>38522501</v>
      </c>
    </row>
    <row r="92" spans="1:22" ht="16.5" customHeight="1">
      <c r="A92" s="201"/>
      <c r="B92" s="195"/>
      <c r="C92" s="196" t="s">
        <v>1190</v>
      </c>
      <c r="D92" s="196"/>
      <c r="E92" s="196"/>
      <c r="F92" s="196"/>
      <c r="G92" s="196"/>
      <c r="H92" s="196"/>
      <c r="I92" s="196"/>
      <c r="J92" s="196"/>
      <c r="K92" s="196"/>
      <c r="L92" s="196"/>
      <c r="M92" s="196"/>
      <c r="N92" s="197"/>
      <c r="O92" s="199"/>
      <c r="P92" s="199"/>
      <c r="Q92" s="193">
        <v>2447882</v>
      </c>
      <c r="R92" s="193">
        <v>0</v>
      </c>
      <c r="S92" s="193">
        <v>0</v>
      </c>
      <c r="T92" s="193">
        <v>8176127</v>
      </c>
      <c r="U92" s="193">
        <v>40419065</v>
      </c>
      <c r="V92" s="208">
        <f t="shared" si="17"/>
        <v>51043074</v>
      </c>
    </row>
    <row r="93" spans="1:22" ht="16.5" customHeight="1">
      <c r="A93" s="201"/>
      <c r="B93" s="198" t="s">
        <v>302</v>
      </c>
      <c r="C93" s="196"/>
      <c r="D93" s="196"/>
      <c r="E93" s="196"/>
      <c r="F93" s="196"/>
      <c r="G93" s="196"/>
      <c r="H93" s="196"/>
      <c r="I93" s="196"/>
      <c r="J93" s="196"/>
      <c r="K93" s="196"/>
      <c r="L93" s="196"/>
      <c r="M93" s="196"/>
      <c r="N93" s="197"/>
      <c r="O93" s="209">
        <f aca="true" t="shared" si="22" ref="O93:U93">SUM(O94:O96)</f>
        <v>0</v>
      </c>
      <c r="P93" s="209">
        <f t="shared" si="22"/>
        <v>0</v>
      </c>
      <c r="Q93" s="209">
        <f t="shared" si="22"/>
        <v>2204850</v>
      </c>
      <c r="R93" s="209">
        <f t="shared" si="22"/>
        <v>3252840</v>
      </c>
      <c r="S93" s="209">
        <f t="shared" si="22"/>
        <v>65720</v>
      </c>
      <c r="T93" s="209">
        <f t="shared" si="22"/>
        <v>3368680</v>
      </c>
      <c r="U93" s="209">
        <f t="shared" si="22"/>
        <v>11192130</v>
      </c>
      <c r="V93" s="208">
        <f t="shared" si="17"/>
        <v>20084220</v>
      </c>
    </row>
    <row r="94" spans="1:22" ht="16.5" customHeight="1">
      <c r="A94" s="201"/>
      <c r="B94" s="200"/>
      <c r="C94" s="195" t="s">
        <v>1212</v>
      </c>
      <c r="D94" s="196"/>
      <c r="E94" s="196"/>
      <c r="F94" s="196"/>
      <c r="G94" s="196"/>
      <c r="H94" s="196"/>
      <c r="I94" s="196"/>
      <c r="J94" s="196"/>
      <c r="K94" s="196"/>
      <c r="L94" s="196"/>
      <c r="M94" s="196"/>
      <c r="N94" s="197"/>
      <c r="O94" s="193">
        <v>0</v>
      </c>
      <c r="P94" s="193">
        <v>0</v>
      </c>
      <c r="Q94" s="193">
        <v>773800</v>
      </c>
      <c r="R94" s="193">
        <v>992160</v>
      </c>
      <c r="S94" s="193">
        <v>0</v>
      </c>
      <c r="T94" s="193">
        <v>1161760</v>
      </c>
      <c r="U94" s="193">
        <v>3002390</v>
      </c>
      <c r="V94" s="208">
        <f t="shared" si="17"/>
        <v>5930110</v>
      </c>
    </row>
    <row r="95" spans="1:22" ht="16.5" customHeight="1">
      <c r="A95" s="201"/>
      <c r="B95" s="201"/>
      <c r="C95" s="195" t="s">
        <v>49</v>
      </c>
      <c r="D95" s="196"/>
      <c r="E95" s="196"/>
      <c r="F95" s="196"/>
      <c r="G95" s="196"/>
      <c r="H95" s="196"/>
      <c r="I95" s="196"/>
      <c r="J95" s="196"/>
      <c r="K95" s="196"/>
      <c r="L95" s="196"/>
      <c r="M95" s="196"/>
      <c r="N95" s="197"/>
      <c r="O95" s="199"/>
      <c r="P95" s="199"/>
      <c r="Q95" s="193">
        <v>1032440</v>
      </c>
      <c r="R95" s="193">
        <v>2260680</v>
      </c>
      <c r="S95" s="193">
        <v>65720</v>
      </c>
      <c r="T95" s="193">
        <v>1134200</v>
      </c>
      <c r="U95" s="193">
        <v>2315590</v>
      </c>
      <c r="V95" s="208">
        <f t="shared" si="17"/>
        <v>6808630</v>
      </c>
    </row>
    <row r="96" spans="1:22" ht="16.5" customHeight="1">
      <c r="A96" s="202"/>
      <c r="B96" s="202"/>
      <c r="C96" s="195" t="s">
        <v>1190</v>
      </c>
      <c r="D96" s="196"/>
      <c r="E96" s="196"/>
      <c r="F96" s="196"/>
      <c r="G96" s="196"/>
      <c r="H96" s="196"/>
      <c r="I96" s="196"/>
      <c r="J96" s="196"/>
      <c r="K96" s="196"/>
      <c r="L96" s="196"/>
      <c r="M96" s="196"/>
      <c r="N96" s="197"/>
      <c r="O96" s="199"/>
      <c r="P96" s="199"/>
      <c r="Q96" s="193">
        <v>398610</v>
      </c>
      <c r="R96" s="193">
        <v>0</v>
      </c>
      <c r="S96" s="193">
        <v>0</v>
      </c>
      <c r="T96" s="193">
        <v>1072720</v>
      </c>
      <c r="U96" s="193">
        <v>5874150</v>
      </c>
      <c r="V96" s="208">
        <f t="shared" si="17"/>
        <v>7345480</v>
      </c>
    </row>
    <row r="97" spans="1:22" ht="16.5" customHeight="1">
      <c r="A97" s="931" t="s">
        <v>191</v>
      </c>
      <c r="B97" s="932"/>
      <c r="C97" s="932"/>
      <c r="D97" s="932"/>
      <c r="E97" s="932"/>
      <c r="F97" s="932"/>
      <c r="G97" s="932"/>
      <c r="H97" s="932"/>
      <c r="I97" s="932"/>
      <c r="J97" s="932"/>
      <c r="K97" s="932"/>
      <c r="L97" s="932"/>
      <c r="M97" s="932"/>
      <c r="N97" s="933"/>
      <c r="O97" s="209">
        <f aca="true" t="shared" si="23" ref="O97:U97">SUM(O69,O89)</f>
        <v>0</v>
      </c>
      <c r="P97" s="209">
        <f t="shared" si="23"/>
        <v>9025130</v>
      </c>
      <c r="Q97" s="209">
        <f t="shared" si="23"/>
        <v>60224620</v>
      </c>
      <c r="R97" s="209">
        <f t="shared" si="23"/>
        <v>78629452</v>
      </c>
      <c r="S97" s="209">
        <f t="shared" si="23"/>
        <v>52646098</v>
      </c>
      <c r="T97" s="209">
        <f t="shared" si="23"/>
        <v>48344610</v>
      </c>
      <c r="U97" s="209">
        <f t="shared" si="23"/>
        <v>149649979</v>
      </c>
      <c r="V97" s="208">
        <f t="shared" si="17"/>
        <v>398519889</v>
      </c>
    </row>
    <row r="98" spans="1:22" ht="16.5" customHeight="1">
      <c r="A98" s="195" t="s">
        <v>305</v>
      </c>
      <c r="B98" s="196"/>
      <c r="C98" s="196"/>
      <c r="D98" s="196"/>
      <c r="E98" s="196"/>
      <c r="F98" s="196"/>
      <c r="G98" s="196"/>
      <c r="H98" s="196"/>
      <c r="I98" s="196"/>
      <c r="J98" s="196"/>
      <c r="K98" s="196"/>
      <c r="L98" s="196"/>
      <c r="M98" s="196"/>
      <c r="N98" s="197"/>
      <c r="O98" s="196"/>
      <c r="P98" s="196"/>
      <c r="Q98" s="196"/>
      <c r="R98" s="196"/>
      <c r="S98" s="196"/>
      <c r="T98" s="196"/>
      <c r="U98" s="196"/>
      <c r="V98" s="213"/>
    </row>
    <row r="99" spans="1:22" ht="16.5" customHeight="1">
      <c r="A99" s="198" t="s">
        <v>1052</v>
      </c>
      <c r="B99" s="196"/>
      <c r="C99" s="196"/>
      <c r="D99" s="196"/>
      <c r="E99" s="196"/>
      <c r="F99" s="196"/>
      <c r="G99" s="196"/>
      <c r="H99" s="196"/>
      <c r="I99" s="196"/>
      <c r="J99" s="196"/>
      <c r="K99" s="196"/>
      <c r="L99" s="196"/>
      <c r="M99" s="196"/>
      <c r="N99" s="197"/>
      <c r="O99" s="207"/>
      <c r="P99" s="208">
        <f aca="true" t="shared" si="24" ref="P99:U99">SUM(P100,P108,P112,P117,P118)</f>
        <v>8277200</v>
      </c>
      <c r="Q99" s="208">
        <f t="shared" si="24"/>
        <v>44392237</v>
      </c>
      <c r="R99" s="208">
        <f t="shared" si="24"/>
        <v>55621175</v>
      </c>
      <c r="S99" s="208">
        <f t="shared" si="24"/>
        <v>47339178</v>
      </c>
      <c r="T99" s="208">
        <f t="shared" si="24"/>
        <v>24590136</v>
      </c>
      <c r="U99" s="208">
        <f t="shared" si="24"/>
        <v>71122075</v>
      </c>
      <c r="V99" s="208">
        <f aca="true" t="shared" si="25" ref="V99:V127">SUM(O99:U99)</f>
        <v>251342001</v>
      </c>
    </row>
    <row r="100" spans="1:22" ht="16.5" customHeight="1">
      <c r="A100" s="201"/>
      <c r="B100" s="198" t="s">
        <v>1053</v>
      </c>
      <c r="C100" s="196"/>
      <c r="D100" s="196"/>
      <c r="E100" s="196"/>
      <c r="F100" s="196"/>
      <c r="G100" s="196"/>
      <c r="H100" s="196"/>
      <c r="I100" s="196"/>
      <c r="J100" s="196"/>
      <c r="K100" s="196"/>
      <c r="L100" s="196"/>
      <c r="M100" s="196"/>
      <c r="N100" s="197"/>
      <c r="O100" s="207"/>
      <c r="P100" s="208">
        <f aca="true" t="shared" si="26" ref="P100:U100">SUM(P101:P107)</f>
        <v>5445626</v>
      </c>
      <c r="Q100" s="208">
        <f t="shared" si="26"/>
        <v>35722318</v>
      </c>
      <c r="R100" s="208">
        <f t="shared" si="26"/>
        <v>46016000</v>
      </c>
      <c r="S100" s="208">
        <f t="shared" si="26"/>
        <v>41927657</v>
      </c>
      <c r="T100" s="208">
        <f t="shared" si="26"/>
        <v>22077073</v>
      </c>
      <c r="U100" s="208">
        <f t="shared" si="26"/>
        <v>65525247</v>
      </c>
      <c r="V100" s="208">
        <f t="shared" si="25"/>
        <v>216713921</v>
      </c>
    </row>
    <row r="101" spans="1:22" ht="16.5" customHeight="1">
      <c r="A101" s="201"/>
      <c r="B101" s="201"/>
      <c r="C101" s="195" t="s">
        <v>86</v>
      </c>
      <c r="D101" s="196"/>
      <c r="E101" s="196"/>
      <c r="F101" s="196"/>
      <c r="G101" s="196"/>
      <c r="H101" s="196"/>
      <c r="I101" s="196"/>
      <c r="J101" s="196"/>
      <c r="K101" s="196"/>
      <c r="L101" s="196"/>
      <c r="M101" s="196"/>
      <c r="N101" s="197"/>
      <c r="O101" s="199"/>
      <c r="P101" s="193">
        <v>4956803</v>
      </c>
      <c r="Q101" s="193">
        <v>23641697</v>
      </c>
      <c r="R101" s="193">
        <v>22672670</v>
      </c>
      <c r="S101" s="193">
        <v>21260648</v>
      </c>
      <c r="T101" s="193">
        <v>5092311</v>
      </c>
      <c r="U101" s="193">
        <v>38999844</v>
      </c>
      <c r="V101" s="208">
        <f t="shared" si="25"/>
        <v>116623973</v>
      </c>
    </row>
    <row r="102" spans="1:22" ht="16.5" customHeight="1">
      <c r="A102" s="201"/>
      <c r="B102" s="201"/>
      <c r="C102" s="195" t="s">
        <v>87</v>
      </c>
      <c r="D102" s="196"/>
      <c r="E102" s="196"/>
      <c r="F102" s="196"/>
      <c r="G102" s="196"/>
      <c r="H102" s="196"/>
      <c r="I102" s="196"/>
      <c r="J102" s="196"/>
      <c r="K102" s="196"/>
      <c r="L102" s="196"/>
      <c r="M102" s="196"/>
      <c r="N102" s="197"/>
      <c r="O102" s="199"/>
      <c r="P102" s="193">
        <v>0</v>
      </c>
      <c r="Q102" s="193">
        <v>0</v>
      </c>
      <c r="R102" s="193">
        <v>107325</v>
      </c>
      <c r="S102" s="193">
        <v>107325</v>
      </c>
      <c r="T102" s="193">
        <v>751275</v>
      </c>
      <c r="U102" s="193">
        <v>10798086</v>
      </c>
      <c r="V102" s="208">
        <f t="shared" si="25"/>
        <v>11764011</v>
      </c>
    </row>
    <row r="103" spans="1:22" ht="16.5" customHeight="1">
      <c r="A103" s="201"/>
      <c r="B103" s="201"/>
      <c r="C103" s="195" t="s">
        <v>88</v>
      </c>
      <c r="D103" s="196"/>
      <c r="E103" s="196"/>
      <c r="F103" s="196"/>
      <c r="G103" s="196"/>
      <c r="H103" s="196"/>
      <c r="I103" s="196"/>
      <c r="J103" s="196"/>
      <c r="K103" s="196"/>
      <c r="L103" s="196"/>
      <c r="M103" s="196"/>
      <c r="N103" s="197"/>
      <c r="O103" s="199"/>
      <c r="P103" s="193">
        <v>0</v>
      </c>
      <c r="Q103" s="193">
        <v>2071976</v>
      </c>
      <c r="R103" s="193">
        <v>3552101</v>
      </c>
      <c r="S103" s="193">
        <v>3671180</v>
      </c>
      <c r="T103" s="193">
        <v>1750448</v>
      </c>
      <c r="U103" s="193">
        <v>7122656</v>
      </c>
      <c r="V103" s="208">
        <f t="shared" si="25"/>
        <v>18168361</v>
      </c>
    </row>
    <row r="104" spans="1:22" ht="16.5" customHeight="1">
      <c r="A104" s="201"/>
      <c r="B104" s="201"/>
      <c r="C104" s="195" t="s">
        <v>89</v>
      </c>
      <c r="D104" s="196"/>
      <c r="E104" s="196"/>
      <c r="F104" s="196"/>
      <c r="G104" s="196"/>
      <c r="H104" s="196"/>
      <c r="I104" s="196"/>
      <c r="J104" s="196"/>
      <c r="K104" s="196"/>
      <c r="L104" s="196"/>
      <c r="M104" s="196"/>
      <c r="N104" s="197"/>
      <c r="O104" s="199"/>
      <c r="P104" s="193">
        <v>41184</v>
      </c>
      <c r="Q104" s="193">
        <v>679536</v>
      </c>
      <c r="R104" s="193">
        <v>175032</v>
      </c>
      <c r="S104" s="193">
        <v>92664</v>
      </c>
      <c r="T104" s="193">
        <v>247104</v>
      </c>
      <c r="U104" s="193">
        <v>731016</v>
      </c>
      <c r="V104" s="208">
        <f t="shared" si="25"/>
        <v>1966536</v>
      </c>
    </row>
    <row r="105" spans="1:22" ht="16.5" customHeight="1">
      <c r="A105" s="201"/>
      <c r="B105" s="201"/>
      <c r="C105" s="195" t="s">
        <v>1054</v>
      </c>
      <c r="D105" s="196"/>
      <c r="E105" s="196"/>
      <c r="F105" s="196"/>
      <c r="G105" s="196"/>
      <c r="H105" s="196"/>
      <c r="I105" s="196"/>
      <c r="J105" s="196"/>
      <c r="K105" s="196"/>
      <c r="L105" s="196"/>
      <c r="M105" s="196"/>
      <c r="N105" s="197"/>
      <c r="O105" s="199"/>
      <c r="P105" s="193">
        <v>0</v>
      </c>
      <c r="Q105" s="193">
        <v>2529664</v>
      </c>
      <c r="R105" s="193">
        <v>5801210</v>
      </c>
      <c r="S105" s="193">
        <v>8168121</v>
      </c>
      <c r="T105" s="193">
        <v>7890623</v>
      </c>
      <c r="U105" s="193">
        <v>3135062</v>
      </c>
      <c r="V105" s="208">
        <f t="shared" si="25"/>
        <v>27524680</v>
      </c>
    </row>
    <row r="106" spans="1:22" ht="16.5" customHeight="1">
      <c r="A106" s="201"/>
      <c r="B106" s="201"/>
      <c r="C106" s="195" t="s">
        <v>1055</v>
      </c>
      <c r="D106" s="196"/>
      <c r="E106" s="196"/>
      <c r="F106" s="196"/>
      <c r="G106" s="196"/>
      <c r="H106" s="196"/>
      <c r="I106" s="196"/>
      <c r="J106" s="196"/>
      <c r="K106" s="196"/>
      <c r="L106" s="196"/>
      <c r="M106" s="196"/>
      <c r="N106" s="197"/>
      <c r="O106" s="199"/>
      <c r="P106" s="193">
        <v>124989</v>
      </c>
      <c r="Q106" s="193">
        <v>3842225</v>
      </c>
      <c r="R106" s="193">
        <v>8861657</v>
      </c>
      <c r="S106" s="193">
        <v>5419678</v>
      </c>
      <c r="T106" s="193">
        <v>4011287</v>
      </c>
      <c r="U106" s="193">
        <v>125309</v>
      </c>
      <c r="V106" s="208">
        <f t="shared" si="25"/>
        <v>22385145</v>
      </c>
    </row>
    <row r="107" spans="1:22" ht="16.5" customHeight="1">
      <c r="A107" s="201"/>
      <c r="B107" s="202"/>
      <c r="C107" s="195" t="s">
        <v>92</v>
      </c>
      <c r="D107" s="196"/>
      <c r="E107" s="196"/>
      <c r="F107" s="196"/>
      <c r="G107" s="196"/>
      <c r="H107" s="196"/>
      <c r="I107" s="196"/>
      <c r="J107" s="196"/>
      <c r="K107" s="196"/>
      <c r="L107" s="196"/>
      <c r="M107" s="196"/>
      <c r="N107" s="197"/>
      <c r="O107" s="199"/>
      <c r="P107" s="193">
        <v>322650</v>
      </c>
      <c r="Q107" s="193">
        <v>2957220</v>
      </c>
      <c r="R107" s="193">
        <v>4846005</v>
      </c>
      <c r="S107" s="193">
        <v>3208041</v>
      </c>
      <c r="T107" s="193">
        <v>2334025</v>
      </c>
      <c r="U107" s="193">
        <v>4613274</v>
      </c>
      <c r="V107" s="208">
        <f t="shared" si="25"/>
        <v>18281215</v>
      </c>
    </row>
    <row r="108" spans="1:22" ht="16.5" customHeight="1">
      <c r="A108" s="201"/>
      <c r="B108" s="924" t="s">
        <v>93</v>
      </c>
      <c r="C108" s="925"/>
      <c r="D108" s="925"/>
      <c r="E108" s="925"/>
      <c r="F108" s="925"/>
      <c r="G108" s="925"/>
      <c r="H108" s="925"/>
      <c r="I108" s="925"/>
      <c r="J108" s="925"/>
      <c r="K108" s="925"/>
      <c r="L108" s="925"/>
      <c r="M108" s="925"/>
      <c r="N108" s="926"/>
      <c r="O108" s="207"/>
      <c r="P108" s="208">
        <f aca="true" t="shared" si="27" ref="P108:U108">SUM(P109:P111)</f>
        <v>0</v>
      </c>
      <c r="Q108" s="208">
        <f t="shared" si="27"/>
        <v>414662</v>
      </c>
      <c r="R108" s="208">
        <f t="shared" si="27"/>
        <v>1854781</v>
      </c>
      <c r="S108" s="208">
        <f t="shared" si="27"/>
        <v>880008</v>
      </c>
      <c r="T108" s="208">
        <f t="shared" si="27"/>
        <v>252043</v>
      </c>
      <c r="U108" s="208">
        <f t="shared" si="27"/>
        <v>802249</v>
      </c>
      <c r="V108" s="208">
        <f t="shared" si="25"/>
        <v>4203743</v>
      </c>
    </row>
    <row r="109" spans="1:22" ht="16.5" customHeight="1">
      <c r="A109" s="201"/>
      <c r="B109" s="200"/>
      <c r="C109" s="195" t="s">
        <v>94</v>
      </c>
      <c r="D109" s="196"/>
      <c r="E109" s="196"/>
      <c r="F109" s="196"/>
      <c r="G109" s="196"/>
      <c r="H109" s="196"/>
      <c r="I109" s="196"/>
      <c r="J109" s="196"/>
      <c r="K109" s="196"/>
      <c r="L109" s="196"/>
      <c r="M109" s="196"/>
      <c r="N109" s="197"/>
      <c r="O109" s="199"/>
      <c r="P109" s="193">
        <v>0</v>
      </c>
      <c r="Q109" s="193">
        <v>414662</v>
      </c>
      <c r="R109" s="193">
        <v>859354</v>
      </c>
      <c r="S109" s="193">
        <v>294496</v>
      </c>
      <c r="T109" s="193">
        <v>229804</v>
      </c>
      <c r="U109" s="193">
        <v>775630</v>
      </c>
      <c r="V109" s="208">
        <f t="shared" si="25"/>
        <v>2573946</v>
      </c>
    </row>
    <row r="110" spans="1:22" ht="16.5" customHeight="1">
      <c r="A110" s="201"/>
      <c r="B110" s="200"/>
      <c r="C110" s="927" t="s">
        <v>1056</v>
      </c>
      <c r="D110" s="928"/>
      <c r="E110" s="928"/>
      <c r="F110" s="928"/>
      <c r="G110" s="928"/>
      <c r="H110" s="928"/>
      <c r="I110" s="928"/>
      <c r="J110" s="928"/>
      <c r="K110" s="928"/>
      <c r="L110" s="928"/>
      <c r="M110" s="928"/>
      <c r="N110" s="929"/>
      <c r="O110" s="199"/>
      <c r="P110" s="193">
        <v>0</v>
      </c>
      <c r="Q110" s="193">
        <v>0</v>
      </c>
      <c r="R110" s="193">
        <v>969875</v>
      </c>
      <c r="S110" s="193">
        <v>585512</v>
      </c>
      <c r="T110" s="193">
        <v>22239</v>
      </c>
      <c r="U110" s="193">
        <v>26619</v>
      </c>
      <c r="V110" s="208">
        <f t="shared" si="25"/>
        <v>1604245</v>
      </c>
    </row>
    <row r="111" spans="1:22" ht="16.5" customHeight="1">
      <c r="A111" s="201"/>
      <c r="B111" s="202"/>
      <c r="C111" s="927" t="s">
        <v>1057</v>
      </c>
      <c r="D111" s="928"/>
      <c r="E111" s="928"/>
      <c r="F111" s="928"/>
      <c r="G111" s="928"/>
      <c r="H111" s="928"/>
      <c r="I111" s="928"/>
      <c r="J111" s="928"/>
      <c r="K111" s="928"/>
      <c r="L111" s="928"/>
      <c r="M111" s="928"/>
      <c r="N111" s="929"/>
      <c r="O111" s="199"/>
      <c r="P111" s="193">
        <v>0</v>
      </c>
      <c r="Q111" s="193">
        <v>0</v>
      </c>
      <c r="R111" s="193">
        <v>25552</v>
      </c>
      <c r="S111" s="193">
        <v>0</v>
      </c>
      <c r="T111" s="193">
        <v>0</v>
      </c>
      <c r="U111" s="193">
        <v>0</v>
      </c>
      <c r="V111" s="208">
        <f t="shared" si="25"/>
        <v>25552</v>
      </c>
    </row>
    <row r="112" spans="1:22" ht="16.5" customHeight="1">
      <c r="A112" s="201"/>
      <c r="B112" s="924" t="s">
        <v>96</v>
      </c>
      <c r="C112" s="925"/>
      <c r="D112" s="925"/>
      <c r="E112" s="925"/>
      <c r="F112" s="925"/>
      <c r="G112" s="925"/>
      <c r="H112" s="925"/>
      <c r="I112" s="925"/>
      <c r="J112" s="925"/>
      <c r="K112" s="925"/>
      <c r="L112" s="925"/>
      <c r="M112" s="925"/>
      <c r="N112" s="926"/>
      <c r="O112" s="207"/>
      <c r="P112" s="208">
        <f aca="true" t="shared" si="28" ref="P112:U112">SUM(P113:P116)</f>
        <v>1547000</v>
      </c>
      <c r="Q112" s="208">
        <f t="shared" si="28"/>
        <v>5929151</v>
      </c>
      <c r="R112" s="208">
        <f t="shared" si="28"/>
        <v>4608000</v>
      </c>
      <c r="S112" s="208">
        <f t="shared" si="28"/>
        <v>3287520</v>
      </c>
      <c r="T112" s="208">
        <f t="shared" si="28"/>
        <v>1849680</v>
      </c>
      <c r="U112" s="208">
        <f t="shared" si="28"/>
        <v>4281000</v>
      </c>
      <c r="V112" s="208">
        <f t="shared" si="25"/>
        <v>21502351</v>
      </c>
    </row>
    <row r="113" spans="1:22" ht="16.5" customHeight="1">
      <c r="A113" s="201"/>
      <c r="B113" s="200"/>
      <c r="C113" s="195" t="s">
        <v>97</v>
      </c>
      <c r="D113" s="196"/>
      <c r="E113" s="196"/>
      <c r="F113" s="196"/>
      <c r="G113" s="196"/>
      <c r="H113" s="196"/>
      <c r="I113" s="196"/>
      <c r="J113" s="196"/>
      <c r="K113" s="196"/>
      <c r="L113" s="196"/>
      <c r="M113" s="196"/>
      <c r="N113" s="197"/>
      <c r="O113" s="199"/>
      <c r="P113" s="193">
        <v>0</v>
      </c>
      <c r="Q113" s="193">
        <v>109350</v>
      </c>
      <c r="R113" s="193">
        <v>0</v>
      </c>
      <c r="S113" s="193">
        <v>238320</v>
      </c>
      <c r="T113" s="193">
        <v>236880</v>
      </c>
      <c r="U113" s="193">
        <v>1492200</v>
      </c>
      <c r="V113" s="208">
        <f t="shared" si="25"/>
        <v>2076750</v>
      </c>
    </row>
    <row r="114" spans="1:22" ht="16.5" customHeight="1">
      <c r="A114" s="201"/>
      <c r="B114" s="200"/>
      <c r="C114" s="927" t="s">
        <v>98</v>
      </c>
      <c r="D114" s="928"/>
      <c r="E114" s="928"/>
      <c r="F114" s="928"/>
      <c r="G114" s="928"/>
      <c r="H114" s="928"/>
      <c r="I114" s="928"/>
      <c r="J114" s="928"/>
      <c r="K114" s="928"/>
      <c r="L114" s="928"/>
      <c r="M114" s="928"/>
      <c r="N114" s="929"/>
      <c r="O114" s="199"/>
      <c r="P114" s="199"/>
      <c r="Q114" s="193">
        <v>664601</v>
      </c>
      <c r="R114" s="193">
        <v>0</v>
      </c>
      <c r="S114" s="193">
        <v>0</v>
      </c>
      <c r="T114" s="193">
        <v>0</v>
      </c>
      <c r="U114" s="193">
        <v>0</v>
      </c>
      <c r="V114" s="208">
        <f t="shared" si="25"/>
        <v>664601</v>
      </c>
    </row>
    <row r="115" spans="1:22" ht="16.5" customHeight="1">
      <c r="A115" s="201"/>
      <c r="B115" s="200"/>
      <c r="C115" s="927" t="s">
        <v>99</v>
      </c>
      <c r="D115" s="928"/>
      <c r="E115" s="928"/>
      <c r="F115" s="928"/>
      <c r="G115" s="928"/>
      <c r="H115" s="928"/>
      <c r="I115" s="928"/>
      <c r="J115" s="928"/>
      <c r="K115" s="928"/>
      <c r="L115" s="928"/>
      <c r="M115" s="928"/>
      <c r="N115" s="929"/>
      <c r="O115" s="199"/>
      <c r="P115" s="193">
        <v>0</v>
      </c>
      <c r="Q115" s="193">
        <v>0</v>
      </c>
      <c r="R115" s="193">
        <v>0</v>
      </c>
      <c r="S115" s="193">
        <v>0</v>
      </c>
      <c r="T115" s="193">
        <v>0</v>
      </c>
      <c r="U115" s="193">
        <v>0</v>
      </c>
      <c r="V115" s="208">
        <f t="shared" si="25"/>
        <v>0</v>
      </c>
    </row>
    <row r="116" spans="1:22" ht="16.5" customHeight="1">
      <c r="A116" s="201"/>
      <c r="B116" s="202"/>
      <c r="C116" s="195" t="s">
        <v>1058</v>
      </c>
      <c r="D116" s="196"/>
      <c r="E116" s="196"/>
      <c r="F116" s="196"/>
      <c r="G116" s="196"/>
      <c r="H116" s="196"/>
      <c r="I116" s="196"/>
      <c r="J116" s="196"/>
      <c r="K116" s="196"/>
      <c r="L116" s="196"/>
      <c r="M116" s="196"/>
      <c r="N116" s="197"/>
      <c r="O116" s="199"/>
      <c r="P116" s="193">
        <v>1547000</v>
      </c>
      <c r="Q116" s="193">
        <v>5155200</v>
      </c>
      <c r="R116" s="193">
        <v>4608000</v>
      </c>
      <c r="S116" s="193">
        <v>3049200</v>
      </c>
      <c r="T116" s="193">
        <v>1612800</v>
      </c>
      <c r="U116" s="193">
        <v>2788800</v>
      </c>
      <c r="V116" s="208">
        <f t="shared" si="25"/>
        <v>18761000</v>
      </c>
    </row>
    <row r="117" spans="1:22" ht="16.5" customHeight="1">
      <c r="A117" s="201"/>
      <c r="B117" s="930" t="s">
        <v>100</v>
      </c>
      <c r="C117" s="925"/>
      <c r="D117" s="925"/>
      <c r="E117" s="925"/>
      <c r="F117" s="925"/>
      <c r="G117" s="925"/>
      <c r="H117" s="925"/>
      <c r="I117" s="925"/>
      <c r="J117" s="925"/>
      <c r="K117" s="925"/>
      <c r="L117" s="925"/>
      <c r="M117" s="925"/>
      <c r="N117" s="926"/>
      <c r="O117" s="199"/>
      <c r="P117" s="193">
        <v>144630</v>
      </c>
      <c r="Q117" s="193">
        <v>643170</v>
      </c>
      <c r="R117" s="193">
        <v>516372</v>
      </c>
      <c r="S117" s="193">
        <v>140841</v>
      </c>
      <c r="T117" s="193">
        <v>210730</v>
      </c>
      <c r="U117" s="193">
        <v>185895</v>
      </c>
      <c r="V117" s="208">
        <f t="shared" si="25"/>
        <v>1841638</v>
      </c>
    </row>
    <row r="118" spans="1:22" ht="16.5" customHeight="1">
      <c r="A118" s="202"/>
      <c r="B118" s="930" t="s">
        <v>101</v>
      </c>
      <c r="C118" s="925"/>
      <c r="D118" s="925"/>
      <c r="E118" s="925"/>
      <c r="F118" s="925"/>
      <c r="G118" s="925"/>
      <c r="H118" s="925"/>
      <c r="I118" s="925"/>
      <c r="J118" s="925"/>
      <c r="K118" s="925"/>
      <c r="L118" s="925"/>
      <c r="M118" s="925"/>
      <c r="N118" s="926"/>
      <c r="O118" s="199"/>
      <c r="P118" s="193">
        <v>1139944</v>
      </c>
      <c r="Q118" s="193">
        <v>1682936</v>
      </c>
      <c r="R118" s="193">
        <v>2626022</v>
      </c>
      <c r="S118" s="193">
        <v>1103152</v>
      </c>
      <c r="T118" s="193">
        <v>200610</v>
      </c>
      <c r="U118" s="193">
        <v>327684</v>
      </c>
      <c r="V118" s="208">
        <f t="shared" si="25"/>
        <v>7080348</v>
      </c>
    </row>
    <row r="119" spans="1:22" ht="16.5" customHeight="1">
      <c r="A119" s="198" t="s">
        <v>301</v>
      </c>
      <c r="B119" s="203"/>
      <c r="C119" s="203"/>
      <c r="D119" s="203"/>
      <c r="E119" s="203"/>
      <c r="F119" s="203"/>
      <c r="G119" s="203"/>
      <c r="H119" s="203"/>
      <c r="I119" s="203"/>
      <c r="J119" s="203"/>
      <c r="K119" s="203"/>
      <c r="L119" s="203"/>
      <c r="M119" s="203"/>
      <c r="N119" s="204"/>
      <c r="O119" s="209">
        <f aca="true" t="shared" si="29" ref="O119:U119">SUM(O120:O122)</f>
        <v>0</v>
      </c>
      <c r="P119" s="209">
        <f t="shared" si="29"/>
        <v>0</v>
      </c>
      <c r="Q119" s="209">
        <f t="shared" si="29"/>
        <v>9964097</v>
      </c>
      <c r="R119" s="209">
        <f t="shared" si="29"/>
        <v>14912355</v>
      </c>
      <c r="S119" s="209">
        <f t="shared" si="29"/>
        <v>338058</v>
      </c>
      <c r="T119" s="209">
        <f t="shared" si="29"/>
        <v>18475824</v>
      </c>
      <c r="U119" s="209">
        <f t="shared" si="29"/>
        <v>62656034</v>
      </c>
      <c r="V119" s="208">
        <f t="shared" si="25"/>
        <v>106346368</v>
      </c>
    </row>
    <row r="120" spans="1:22" ht="16.5" customHeight="1">
      <c r="A120" s="201"/>
      <c r="B120" s="195"/>
      <c r="C120" s="196" t="s">
        <v>1212</v>
      </c>
      <c r="D120" s="196"/>
      <c r="E120" s="196"/>
      <c r="F120" s="196"/>
      <c r="G120" s="196"/>
      <c r="H120" s="196"/>
      <c r="I120" s="196"/>
      <c r="J120" s="196"/>
      <c r="K120" s="196"/>
      <c r="L120" s="196"/>
      <c r="M120" s="196"/>
      <c r="N120" s="197"/>
      <c r="O120" s="193">
        <v>0</v>
      </c>
      <c r="P120" s="193">
        <v>0</v>
      </c>
      <c r="Q120" s="193">
        <v>3310748</v>
      </c>
      <c r="R120" s="193">
        <v>4373857</v>
      </c>
      <c r="S120" s="193">
        <v>0</v>
      </c>
      <c r="T120" s="193">
        <v>5606742</v>
      </c>
      <c r="U120" s="193">
        <v>15405473</v>
      </c>
      <c r="V120" s="208">
        <f t="shared" si="25"/>
        <v>28696820</v>
      </c>
    </row>
    <row r="121" spans="1:22" ht="16.5" customHeight="1">
      <c r="A121" s="201"/>
      <c r="B121" s="195"/>
      <c r="C121" s="196" t="s">
        <v>49</v>
      </c>
      <c r="D121" s="196"/>
      <c r="E121" s="196"/>
      <c r="F121" s="196"/>
      <c r="G121" s="196"/>
      <c r="H121" s="196"/>
      <c r="I121" s="196"/>
      <c r="J121" s="196"/>
      <c r="K121" s="196"/>
      <c r="L121" s="196"/>
      <c r="M121" s="196"/>
      <c r="N121" s="197"/>
      <c r="O121" s="199"/>
      <c r="P121" s="199"/>
      <c r="Q121" s="193">
        <v>4497497</v>
      </c>
      <c r="R121" s="193">
        <v>10538498</v>
      </c>
      <c r="S121" s="193">
        <v>338058</v>
      </c>
      <c r="T121" s="193">
        <v>5696626</v>
      </c>
      <c r="U121" s="193">
        <v>12171267</v>
      </c>
      <c r="V121" s="208">
        <f t="shared" si="25"/>
        <v>33241946</v>
      </c>
    </row>
    <row r="122" spans="1:22" ht="16.5" customHeight="1">
      <c r="A122" s="201"/>
      <c r="B122" s="195"/>
      <c r="C122" s="196" t="s">
        <v>1190</v>
      </c>
      <c r="D122" s="196"/>
      <c r="E122" s="196"/>
      <c r="F122" s="196"/>
      <c r="G122" s="196"/>
      <c r="H122" s="196"/>
      <c r="I122" s="196"/>
      <c r="J122" s="196"/>
      <c r="K122" s="196"/>
      <c r="L122" s="196"/>
      <c r="M122" s="196"/>
      <c r="N122" s="197"/>
      <c r="O122" s="199"/>
      <c r="P122" s="199"/>
      <c r="Q122" s="193">
        <v>2155852</v>
      </c>
      <c r="R122" s="193">
        <v>0</v>
      </c>
      <c r="S122" s="193">
        <v>0</v>
      </c>
      <c r="T122" s="193">
        <v>7172456</v>
      </c>
      <c r="U122" s="193">
        <v>35079294</v>
      </c>
      <c r="V122" s="208">
        <f t="shared" si="25"/>
        <v>44407602</v>
      </c>
    </row>
    <row r="123" spans="1:22" ht="16.5" customHeight="1">
      <c r="A123" s="201"/>
      <c r="B123" s="198" t="s">
        <v>302</v>
      </c>
      <c r="C123" s="196"/>
      <c r="D123" s="196"/>
      <c r="E123" s="196"/>
      <c r="F123" s="196"/>
      <c r="G123" s="196"/>
      <c r="H123" s="196"/>
      <c r="I123" s="196"/>
      <c r="J123" s="196"/>
      <c r="K123" s="196"/>
      <c r="L123" s="196"/>
      <c r="M123" s="196"/>
      <c r="N123" s="197"/>
      <c r="O123" s="209">
        <f aca="true" t="shared" si="30" ref="O123:U123">SUM(O124:O126)</f>
        <v>0</v>
      </c>
      <c r="P123" s="209">
        <f t="shared" si="30"/>
        <v>0</v>
      </c>
      <c r="Q123" s="209">
        <f t="shared" si="30"/>
        <v>1623430</v>
      </c>
      <c r="R123" s="209">
        <f t="shared" si="30"/>
        <v>2234160</v>
      </c>
      <c r="S123" s="209">
        <f t="shared" si="30"/>
        <v>50220</v>
      </c>
      <c r="T123" s="209">
        <f t="shared" si="30"/>
        <v>2425500</v>
      </c>
      <c r="U123" s="209">
        <f t="shared" si="30"/>
        <v>8157850</v>
      </c>
      <c r="V123" s="208">
        <f t="shared" si="25"/>
        <v>14491160</v>
      </c>
    </row>
    <row r="124" spans="1:22" ht="16.5" customHeight="1">
      <c r="A124" s="201"/>
      <c r="B124" s="201"/>
      <c r="C124" s="195" t="s">
        <v>1212</v>
      </c>
      <c r="D124" s="196"/>
      <c r="E124" s="196"/>
      <c r="F124" s="196"/>
      <c r="G124" s="196"/>
      <c r="H124" s="196"/>
      <c r="I124" s="196"/>
      <c r="J124" s="196"/>
      <c r="K124" s="196"/>
      <c r="L124" s="196"/>
      <c r="M124" s="196"/>
      <c r="N124" s="197"/>
      <c r="O124" s="193">
        <v>0</v>
      </c>
      <c r="P124" s="193">
        <v>0</v>
      </c>
      <c r="Q124" s="193">
        <v>591300</v>
      </c>
      <c r="R124" s="193">
        <v>647560</v>
      </c>
      <c r="S124" s="193">
        <v>0</v>
      </c>
      <c r="T124" s="193">
        <v>836520</v>
      </c>
      <c r="U124" s="193">
        <v>2636470</v>
      </c>
      <c r="V124" s="208">
        <f t="shared" si="25"/>
        <v>4711850</v>
      </c>
    </row>
    <row r="125" spans="1:22" ht="16.5" customHeight="1">
      <c r="A125" s="201"/>
      <c r="B125" s="201"/>
      <c r="C125" s="195" t="s">
        <v>49</v>
      </c>
      <c r="D125" s="196"/>
      <c r="E125" s="196"/>
      <c r="F125" s="196"/>
      <c r="G125" s="196"/>
      <c r="H125" s="196"/>
      <c r="I125" s="196"/>
      <c r="J125" s="196"/>
      <c r="K125" s="196"/>
      <c r="L125" s="196"/>
      <c r="M125" s="196"/>
      <c r="N125" s="197"/>
      <c r="O125" s="199"/>
      <c r="P125" s="199"/>
      <c r="Q125" s="193">
        <v>720620</v>
      </c>
      <c r="R125" s="193">
        <v>1586600</v>
      </c>
      <c r="S125" s="193">
        <v>50220</v>
      </c>
      <c r="T125" s="193">
        <v>809580</v>
      </c>
      <c r="U125" s="193">
        <v>1532470</v>
      </c>
      <c r="V125" s="208">
        <f t="shared" si="25"/>
        <v>4699490</v>
      </c>
    </row>
    <row r="126" spans="1:22" ht="16.5" customHeight="1">
      <c r="A126" s="202"/>
      <c r="B126" s="202"/>
      <c r="C126" s="195" t="s">
        <v>1190</v>
      </c>
      <c r="D126" s="196"/>
      <c r="E126" s="196"/>
      <c r="F126" s="196"/>
      <c r="G126" s="196"/>
      <c r="H126" s="196"/>
      <c r="I126" s="196"/>
      <c r="J126" s="196"/>
      <c r="K126" s="196"/>
      <c r="L126" s="196"/>
      <c r="M126" s="196"/>
      <c r="N126" s="197"/>
      <c r="O126" s="199"/>
      <c r="P126" s="199"/>
      <c r="Q126" s="193">
        <v>311510</v>
      </c>
      <c r="R126" s="193">
        <v>0</v>
      </c>
      <c r="S126" s="193">
        <v>0</v>
      </c>
      <c r="T126" s="193">
        <v>779400</v>
      </c>
      <c r="U126" s="193">
        <v>3988910</v>
      </c>
      <c r="V126" s="208">
        <f t="shared" si="25"/>
        <v>5079820</v>
      </c>
    </row>
    <row r="127" spans="1:22" ht="16.5" customHeight="1">
      <c r="A127" s="931" t="s">
        <v>191</v>
      </c>
      <c r="B127" s="932"/>
      <c r="C127" s="932"/>
      <c r="D127" s="932"/>
      <c r="E127" s="932"/>
      <c r="F127" s="932"/>
      <c r="G127" s="932"/>
      <c r="H127" s="932"/>
      <c r="I127" s="932"/>
      <c r="J127" s="932"/>
      <c r="K127" s="932"/>
      <c r="L127" s="932"/>
      <c r="M127" s="932"/>
      <c r="N127" s="933"/>
      <c r="O127" s="209">
        <f aca="true" t="shared" si="31" ref="O127:U127">SUM(O99,O119)</f>
        <v>0</v>
      </c>
      <c r="P127" s="209">
        <f t="shared" si="31"/>
        <v>8277200</v>
      </c>
      <c r="Q127" s="209">
        <f t="shared" si="31"/>
        <v>54356334</v>
      </c>
      <c r="R127" s="209">
        <f t="shared" si="31"/>
        <v>70533530</v>
      </c>
      <c r="S127" s="209">
        <f t="shared" si="31"/>
        <v>47677236</v>
      </c>
      <c r="T127" s="209">
        <f t="shared" si="31"/>
        <v>43065960</v>
      </c>
      <c r="U127" s="209">
        <f t="shared" si="31"/>
        <v>133778109</v>
      </c>
      <c r="V127" s="208">
        <f t="shared" si="25"/>
        <v>357688369</v>
      </c>
    </row>
  </sheetData>
  <sheetProtection/>
  <mergeCells count="37">
    <mergeCell ref="B82:N82"/>
    <mergeCell ref="C84:N84"/>
    <mergeCell ref="C85:N85"/>
    <mergeCell ref="C110:N110"/>
    <mergeCell ref="C111:N111"/>
    <mergeCell ref="B29:N29"/>
    <mergeCell ref="B30:N30"/>
    <mergeCell ref="B50:N50"/>
    <mergeCell ref="B54:N54"/>
    <mergeCell ref="C80:N80"/>
    <mergeCell ref="B108:N108"/>
    <mergeCell ref="A97:N97"/>
    <mergeCell ref="B88:N88"/>
    <mergeCell ref="B87:N87"/>
    <mergeCell ref="A2:V2"/>
    <mergeCell ref="A3:V3"/>
    <mergeCell ref="B20:N20"/>
    <mergeCell ref="B24:N24"/>
    <mergeCell ref="C22:N22"/>
    <mergeCell ref="C23:N23"/>
    <mergeCell ref="A9:N9"/>
    <mergeCell ref="A127:N127"/>
    <mergeCell ref="B118:N118"/>
    <mergeCell ref="B117:N117"/>
    <mergeCell ref="B112:N112"/>
    <mergeCell ref="C114:N114"/>
    <mergeCell ref="C115:N115"/>
    <mergeCell ref="C26:N26"/>
    <mergeCell ref="C27:N27"/>
    <mergeCell ref="C81:N81"/>
    <mergeCell ref="C52:N52"/>
    <mergeCell ref="C53:N53"/>
    <mergeCell ref="C56:N56"/>
    <mergeCell ref="C57:N57"/>
    <mergeCell ref="A67:N67"/>
    <mergeCell ref="A39:N39"/>
    <mergeCell ref="B78:N78"/>
  </mergeCells>
  <printOptions/>
  <pageMargins left="0.7874015748031497" right="0.3937007874015748" top="0.5905511811023623" bottom="0.5905511811023623" header="0.5118110236220472" footer="0.5118110236220472"/>
  <pageSetup firstPageNumber="30" useFirstPageNumber="1" horizontalDpi="600" verticalDpi="600" orientation="portrait" paperSize="9" scale="70" r:id="rId1"/>
  <headerFooter alignWithMargins="0">
    <oddFooter>&amp;C－&amp;P－</oddFooter>
  </headerFooter>
  <rowBreaks count="1" manualBreakCount="1">
    <brk id="67" max="255" man="1"/>
  </rowBreaks>
</worksheet>
</file>

<file path=xl/worksheets/sheet19.xml><?xml version="1.0" encoding="utf-8"?>
<worksheet xmlns="http://schemas.openxmlformats.org/spreadsheetml/2006/main" xmlns:r="http://schemas.openxmlformats.org/officeDocument/2006/relationships">
  <dimension ref="A1:V127"/>
  <sheetViews>
    <sheetView workbookViewId="0" topLeftCell="A1">
      <pane xSplit="14" ySplit="9" topLeftCell="O10" activePane="bottomRight" state="frozen"/>
      <selection pane="topLeft" activeCell="C35" sqref="C35"/>
      <selection pane="topRight" activeCell="C35" sqref="C35"/>
      <selection pane="bottomLeft" activeCell="C35" sqref="C35"/>
      <selection pane="bottomRight" activeCell="A1" sqref="A1"/>
    </sheetView>
  </sheetViews>
  <sheetFormatPr defaultColWidth="9.00390625" defaultRowHeight="16.5" customHeight="1"/>
  <cols>
    <col min="1" max="14" width="1.625" style="39" customWidth="1"/>
    <col min="15" max="22" width="12.625" style="39" customWidth="1"/>
    <col min="23" max="16384" width="8.625" style="39" customWidth="1"/>
  </cols>
  <sheetData>
    <row r="1" ht="16.5" customHeight="1">
      <c r="A1" s="58" t="s">
        <v>1063</v>
      </c>
    </row>
    <row r="2" spans="1:22" ht="16.5" customHeight="1">
      <c r="A2" s="934" t="s">
        <v>297</v>
      </c>
      <c r="B2" s="934"/>
      <c r="C2" s="934"/>
      <c r="D2" s="934"/>
      <c r="E2" s="934"/>
      <c r="F2" s="934"/>
      <c r="G2" s="934"/>
      <c r="H2" s="934"/>
      <c r="I2" s="934"/>
      <c r="J2" s="934"/>
      <c r="K2" s="934"/>
      <c r="L2" s="934"/>
      <c r="M2" s="934"/>
      <c r="N2" s="934"/>
      <c r="O2" s="934"/>
      <c r="P2" s="934"/>
      <c r="Q2" s="934"/>
      <c r="R2" s="934"/>
      <c r="S2" s="934"/>
      <c r="T2" s="934"/>
      <c r="U2" s="934"/>
      <c r="V2" s="934"/>
    </row>
    <row r="3" spans="1:22" ht="16.5" customHeight="1">
      <c r="A3" s="934" t="s">
        <v>1141</v>
      </c>
      <c r="B3" s="934"/>
      <c r="C3" s="934"/>
      <c r="D3" s="934"/>
      <c r="E3" s="934"/>
      <c r="F3" s="934"/>
      <c r="G3" s="934"/>
      <c r="H3" s="934"/>
      <c r="I3" s="934"/>
      <c r="J3" s="934"/>
      <c r="K3" s="934"/>
      <c r="L3" s="934"/>
      <c r="M3" s="934"/>
      <c r="N3" s="934"/>
      <c r="O3" s="934"/>
      <c r="P3" s="934"/>
      <c r="Q3" s="934"/>
      <c r="R3" s="934"/>
      <c r="S3" s="934"/>
      <c r="T3" s="934"/>
      <c r="U3" s="934"/>
      <c r="V3" s="934"/>
    </row>
    <row r="5" spans="21:22" ht="16.5" customHeight="1">
      <c r="U5" s="210" t="s">
        <v>323</v>
      </c>
      <c r="V5" s="211" t="s">
        <v>1104</v>
      </c>
    </row>
    <row r="6" spans="1:22" ht="16.5" customHeight="1">
      <c r="A6" s="59" t="s">
        <v>1060</v>
      </c>
      <c r="U6" s="212" t="s">
        <v>322</v>
      </c>
      <c r="V6" s="212" t="s">
        <v>1108</v>
      </c>
    </row>
    <row r="7" ht="16.5" customHeight="1">
      <c r="B7" s="59" t="s">
        <v>1061</v>
      </c>
    </row>
    <row r="8" ht="16.5" customHeight="1">
      <c r="B8" s="59" t="s">
        <v>299</v>
      </c>
    </row>
    <row r="9" spans="1:22" ht="16.5" customHeight="1">
      <c r="A9" s="935" t="s">
        <v>192</v>
      </c>
      <c r="B9" s="935"/>
      <c r="C9" s="935"/>
      <c r="D9" s="935"/>
      <c r="E9" s="935"/>
      <c r="F9" s="935"/>
      <c r="G9" s="935"/>
      <c r="H9" s="935"/>
      <c r="I9" s="935"/>
      <c r="J9" s="935"/>
      <c r="K9" s="935"/>
      <c r="L9" s="935"/>
      <c r="M9" s="935"/>
      <c r="N9" s="935"/>
      <c r="O9" s="194" t="s">
        <v>190</v>
      </c>
      <c r="P9" s="194" t="s">
        <v>329</v>
      </c>
      <c r="Q9" s="194" t="s">
        <v>330</v>
      </c>
      <c r="R9" s="194" t="s">
        <v>331</v>
      </c>
      <c r="S9" s="194" t="s">
        <v>332</v>
      </c>
      <c r="T9" s="194" t="s">
        <v>882</v>
      </c>
      <c r="U9" s="194" t="s">
        <v>883</v>
      </c>
      <c r="V9" s="194" t="s">
        <v>1202</v>
      </c>
    </row>
    <row r="10" spans="1:22" ht="16.5" customHeight="1">
      <c r="A10" s="195" t="s">
        <v>300</v>
      </c>
      <c r="B10" s="196"/>
      <c r="C10" s="196"/>
      <c r="D10" s="196"/>
      <c r="E10" s="196"/>
      <c r="F10" s="196"/>
      <c r="G10" s="196"/>
      <c r="H10" s="196"/>
      <c r="I10" s="196"/>
      <c r="J10" s="196"/>
      <c r="K10" s="196"/>
      <c r="L10" s="196"/>
      <c r="M10" s="196"/>
      <c r="N10" s="197"/>
      <c r="O10" s="196"/>
      <c r="P10" s="196"/>
      <c r="Q10" s="196"/>
      <c r="R10" s="196"/>
      <c r="S10" s="196"/>
      <c r="T10" s="196"/>
      <c r="U10" s="196"/>
      <c r="V10" s="197"/>
    </row>
    <row r="11" spans="1:22" ht="16.5" customHeight="1">
      <c r="A11" s="198" t="s">
        <v>1052</v>
      </c>
      <c r="B11" s="196"/>
      <c r="C11" s="196"/>
      <c r="D11" s="196"/>
      <c r="E11" s="196"/>
      <c r="F11" s="196"/>
      <c r="G11" s="196"/>
      <c r="H11" s="196"/>
      <c r="I11" s="196"/>
      <c r="J11" s="196"/>
      <c r="K11" s="196"/>
      <c r="L11" s="196"/>
      <c r="M11" s="196"/>
      <c r="N11" s="197"/>
      <c r="O11" s="207"/>
      <c r="P11" s="208">
        <f aca="true" t="shared" si="0" ref="P11:U11">SUM(P12,P20,P24,P29,P30)</f>
        <v>0</v>
      </c>
      <c r="Q11" s="208">
        <f t="shared" si="0"/>
        <v>4</v>
      </c>
      <c r="R11" s="208">
        <f t="shared" si="0"/>
        <v>2</v>
      </c>
      <c r="S11" s="208">
        <f t="shared" si="0"/>
        <v>6</v>
      </c>
      <c r="T11" s="208">
        <f t="shared" si="0"/>
        <v>8</v>
      </c>
      <c r="U11" s="208">
        <f t="shared" si="0"/>
        <v>0</v>
      </c>
      <c r="V11" s="208">
        <f aca="true" t="shared" si="1" ref="V11:V39">SUM(O11:U11)</f>
        <v>20</v>
      </c>
    </row>
    <row r="12" spans="1:22" ht="16.5" customHeight="1">
      <c r="A12" s="200"/>
      <c r="B12" s="198" t="s">
        <v>1053</v>
      </c>
      <c r="C12" s="196"/>
      <c r="D12" s="196"/>
      <c r="E12" s="196"/>
      <c r="F12" s="196"/>
      <c r="G12" s="196"/>
      <c r="H12" s="196"/>
      <c r="I12" s="196"/>
      <c r="J12" s="196"/>
      <c r="K12" s="196"/>
      <c r="L12" s="196"/>
      <c r="M12" s="196"/>
      <c r="N12" s="197"/>
      <c r="O12" s="207"/>
      <c r="P12" s="208">
        <f aca="true" t="shared" si="2" ref="P12:U12">SUM(P13:P19)</f>
        <v>0</v>
      </c>
      <c r="Q12" s="208">
        <f t="shared" si="2"/>
        <v>4</v>
      </c>
      <c r="R12" s="208">
        <f t="shared" si="2"/>
        <v>0</v>
      </c>
      <c r="S12" s="208">
        <f t="shared" si="2"/>
        <v>6</v>
      </c>
      <c r="T12" s="208">
        <f t="shared" si="2"/>
        <v>7</v>
      </c>
      <c r="U12" s="208">
        <f t="shared" si="2"/>
        <v>0</v>
      </c>
      <c r="V12" s="208">
        <f t="shared" si="1"/>
        <v>17</v>
      </c>
    </row>
    <row r="13" spans="1:22" ht="16.5" customHeight="1">
      <c r="A13" s="200"/>
      <c r="B13" s="200"/>
      <c r="C13" s="195" t="s">
        <v>86</v>
      </c>
      <c r="D13" s="196"/>
      <c r="E13" s="196"/>
      <c r="F13" s="196"/>
      <c r="G13" s="196"/>
      <c r="H13" s="196"/>
      <c r="I13" s="196"/>
      <c r="J13" s="196"/>
      <c r="K13" s="196"/>
      <c r="L13" s="196"/>
      <c r="M13" s="196"/>
      <c r="N13" s="197"/>
      <c r="O13" s="199"/>
      <c r="P13" s="193">
        <v>0</v>
      </c>
      <c r="Q13" s="193">
        <v>0</v>
      </c>
      <c r="R13" s="193">
        <v>0</v>
      </c>
      <c r="S13" s="193">
        <v>0</v>
      </c>
      <c r="T13" s="193">
        <v>0</v>
      </c>
      <c r="U13" s="193">
        <v>0</v>
      </c>
      <c r="V13" s="208">
        <f t="shared" si="1"/>
        <v>0</v>
      </c>
    </row>
    <row r="14" spans="1:22" ht="16.5" customHeight="1">
      <c r="A14" s="200"/>
      <c r="B14" s="200"/>
      <c r="C14" s="195" t="s">
        <v>87</v>
      </c>
      <c r="D14" s="196"/>
      <c r="E14" s="196"/>
      <c r="F14" s="196"/>
      <c r="G14" s="196"/>
      <c r="H14" s="196"/>
      <c r="I14" s="196"/>
      <c r="J14" s="196"/>
      <c r="K14" s="196"/>
      <c r="L14" s="196"/>
      <c r="M14" s="196"/>
      <c r="N14" s="197"/>
      <c r="O14" s="199"/>
      <c r="P14" s="193">
        <v>0</v>
      </c>
      <c r="Q14" s="193">
        <v>0</v>
      </c>
      <c r="R14" s="193">
        <v>0</v>
      </c>
      <c r="S14" s="193">
        <v>0</v>
      </c>
      <c r="T14" s="193">
        <v>0</v>
      </c>
      <c r="U14" s="193">
        <v>0</v>
      </c>
      <c r="V14" s="208">
        <f t="shared" si="1"/>
        <v>0</v>
      </c>
    </row>
    <row r="15" spans="1:22" ht="16.5" customHeight="1">
      <c r="A15" s="200"/>
      <c r="B15" s="200"/>
      <c r="C15" s="195" t="s">
        <v>88</v>
      </c>
      <c r="D15" s="196"/>
      <c r="E15" s="196"/>
      <c r="F15" s="196"/>
      <c r="G15" s="196"/>
      <c r="H15" s="196"/>
      <c r="I15" s="196"/>
      <c r="J15" s="196"/>
      <c r="K15" s="196"/>
      <c r="L15" s="196"/>
      <c r="M15" s="196"/>
      <c r="N15" s="197"/>
      <c r="O15" s="199"/>
      <c r="P15" s="193">
        <v>0</v>
      </c>
      <c r="Q15" s="193">
        <v>0</v>
      </c>
      <c r="R15" s="193">
        <v>0</v>
      </c>
      <c r="S15" s="193">
        <v>0</v>
      </c>
      <c r="T15" s="193">
        <v>0</v>
      </c>
      <c r="U15" s="193">
        <v>0</v>
      </c>
      <c r="V15" s="208">
        <f t="shared" si="1"/>
        <v>0</v>
      </c>
    </row>
    <row r="16" spans="1:22" ht="16.5" customHeight="1">
      <c r="A16" s="200"/>
      <c r="B16" s="200"/>
      <c r="C16" s="195" t="s">
        <v>89</v>
      </c>
      <c r="D16" s="196"/>
      <c r="E16" s="196"/>
      <c r="F16" s="196"/>
      <c r="G16" s="196"/>
      <c r="H16" s="196"/>
      <c r="I16" s="196"/>
      <c r="J16" s="196"/>
      <c r="K16" s="196"/>
      <c r="L16" s="196"/>
      <c r="M16" s="196"/>
      <c r="N16" s="197"/>
      <c r="O16" s="199"/>
      <c r="P16" s="193">
        <v>0</v>
      </c>
      <c r="Q16" s="193">
        <v>0</v>
      </c>
      <c r="R16" s="193">
        <v>0</v>
      </c>
      <c r="S16" s="193">
        <v>0</v>
      </c>
      <c r="T16" s="193">
        <v>0</v>
      </c>
      <c r="U16" s="193">
        <v>0</v>
      </c>
      <c r="V16" s="208">
        <f t="shared" si="1"/>
        <v>0</v>
      </c>
    </row>
    <row r="17" spans="1:22" ht="16.5" customHeight="1">
      <c r="A17" s="200"/>
      <c r="B17" s="200"/>
      <c r="C17" s="195" t="s">
        <v>1054</v>
      </c>
      <c r="D17" s="196"/>
      <c r="E17" s="196"/>
      <c r="F17" s="196"/>
      <c r="G17" s="196"/>
      <c r="H17" s="196"/>
      <c r="I17" s="196"/>
      <c r="J17" s="196"/>
      <c r="K17" s="196"/>
      <c r="L17" s="196"/>
      <c r="M17" s="196"/>
      <c r="N17" s="197"/>
      <c r="O17" s="199"/>
      <c r="P17" s="193">
        <v>0</v>
      </c>
      <c r="Q17" s="193">
        <v>0</v>
      </c>
      <c r="R17" s="193">
        <v>0</v>
      </c>
      <c r="S17" s="193">
        <v>3</v>
      </c>
      <c r="T17" s="193">
        <v>0</v>
      </c>
      <c r="U17" s="193">
        <v>0</v>
      </c>
      <c r="V17" s="208">
        <f t="shared" si="1"/>
        <v>3</v>
      </c>
    </row>
    <row r="18" spans="1:22" ht="16.5" customHeight="1">
      <c r="A18" s="200"/>
      <c r="B18" s="200"/>
      <c r="C18" s="195" t="s">
        <v>1055</v>
      </c>
      <c r="D18" s="196"/>
      <c r="E18" s="196"/>
      <c r="F18" s="196"/>
      <c r="G18" s="196"/>
      <c r="H18" s="196"/>
      <c r="I18" s="196"/>
      <c r="J18" s="196"/>
      <c r="K18" s="196"/>
      <c r="L18" s="196"/>
      <c r="M18" s="196"/>
      <c r="N18" s="197"/>
      <c r="O18" s="199"/>
      <c r="P18" s="193">
        <v>0</v>
      </c>
      <c r="Q18" s="193">
        <v>2</v>
      </c>
      <c r="R18" s="193">
        <v>0</v>
      </c>
      <c r="S18" s="193">
        <v>0</v>
      </c>
      <c r="T18" s="193">
        <v>0</v>
      </c>
      <c r="U18" s="193">
        <v>0</v>
      </c>
      <c r="V18" s="208">
        <f t="shared" si="1"/>
        <v>2</v>
      </c>
    </row>
    <row r="19" spans="1:22" ht="16.5" customHeight="1">
      <c r="A19" s="201"/>
      <c r="B19" s="202"/>
      <c r="C19" s="195" t="s">
        <v>92</v>
      </c>
      <c r="D19" s="196"/>
      <c r="E19" s="196"/>
      <c r="F19" s="196"/>
      <c r="G19" s="196"/>
      <c r="H19" s="196"/>
      <c r="I19" s="196"/>
      <c r="J19" s="196"/>
      <c r="K19" s="196"/>
      <c r="L19" s="196"/>
      <c r="M19" s="196"/>
      <c r="N19" s="197"/>
      <c r="O19" s="199"/>
      <c r="P19" s="193">
        <v>0</v>
      </c>
      <c r="Q19" s="193">
        <v>2</v>
      </c>
      <c r="R19" s="193">
        <v>0</v>
      </c>
      <c r="S19" s="193">
        <v>3</v>
      </c>
      <c r="T19" s="193">
        <v>7</v>
      </c>
      <c r="U19" s="193">
        <v>0</v>
      </c>
      <c r="V19" s="208">
        <f t="shared" si="1"/>
        <v>12</v>
      </c>
    </row>
    <row r="20" spans="1:22" ht="16.5" customHeight="1">
      <c r="A20" s="200"/>
      <c r="B20" s="924" t="s">
        <v>93</v>
      </c>
      <c r="C20" s="925"/>
      <c r="D20" s="925"/>
      <c r="E20" s="925"/>
      <c r="F20" s="925"/>
      <c r="G20" s="925"/>
      <c r="H20" s="925"/>
      <c r="I20" s="925"/>
      <c r="J20" s="925"/>
      <c r="K20" s="925"/>
      <c r="L20" s="925"/>
      <c r="M20" s="925"/>
      <c r="N20" s="926"/>
      <c r="O20" s="207"/>
      <c r="P20" s="208">
        <f aca="true" t="shared" si="3" ref="P20:U20">SUM(P21:P23)</f>
        <v>0</v>
      </c>
      <c r="Q20" s="208">
        <f t="shared" si="3"/>
        <v>0</v>
      </c>
      <c r="R20" s="208">
        <f t="shared" si="3"/>
        <v>2</v>
      </c>
      <c r="S20" s="208">
        <f t="shared" si="3"/>
        <v>0</v>
      </c>
      <c r="T20" s="208">
        <f t="shared" si="3"/>
        <v>1</v>
      </c>
      <c r="U20" s="208">
        <f t="shared" si="3"/>
        <v>0</v>
      </c>
      <c r="V20" s="208">
        <f t="shared" si="1"/>
        <v>3</v>
      </c>
    </row>
    <row r="21" spans="1:22" ht="16.5" customHeight="1">
      <c r="A21" s="200"/>
      <c r="B21" s="200"/>
      <c r="C21" s="195" t="s">
        <v>94</v>
      </c>
      <c r="D21" s="196"/>
      <c r="E21" s="196"/>
      <c r="F21" s="196"/>
      <c r="G21" s="196"/>
      <c r="H21" s="196"/>
      <c r="I21" s="196"/>
      <c r="J21" s="196"/>
      <c r="K21" s="196"/>
      <c r="L21" s="196"/>
      <c r="M21" s="196"/>
      <c r="N21" s="197"/>
      <c r="O21" s="199"/>
      <c r="P21" s="193">
        <v>0</v>
      </c>
      <c r="Q21" s="193">
        <v>0</v>
      </c>
      <c r="R21" s="193">
        <v>2</v>
      </c>
      <c r="S21" s="193">
        <v>0</v>
      </c>
      <c r="T21" s="193">
        <v>0</v>
      </c>
      <c r="U21" s="193">
        <v>0</v>
      </c>
      <c r="V21" s="208">
        <f t="shared" si="1"/>
        <v>2</v>
      </c>
    </row>
    <row r="22" spans="1:22" ht="16.5" customHeight="1">
      <c r="A22" s="200"/>
      <c r="B22" s="200"/>
      <c r="C22" s="927" t="s">
        <v>1056</v>
      </c>
      <c r="D22" s="928"/>
      <c r="E22" s="928"/>
      <c r="F22" s="928"/>
      <c r="G22" s="928"/>
      <c r="H22" s="928"/>
      <c r="I22" s="928"/>
      <c r="J22" s="928"/>
      <c r="K22" s="928"/>
      <c r="L22" s="928"/>
      <c r="M22" s="928"/>
      <c r="N22" s="929"/>
      <c r="O22" s="199"/>
      <c r="P22" s="193">
        <v>0</v>
      </c>
      <c r="Q22" s="193">
        <v>0</v>
      </c>
      <c r="R22" s="193">
        <v>0</v>
      </c>
      <c r="S22" s="193">
        <v>0</v>
      </c>
      <c r="T22" s="193">
        <v>0</v>
      </c>
      <c r="U22" s="193">
        <v>0</v>
      </c>
      <c r="V22" s="208">
        <f t="shared" si="1"/>
        <v>0</v>
      </c>
    </row>
    <row r="23" spans="1:22" ht="16.5" customHeight="1">
      <c r="A23" s="201"/>
      <c r="B23" s="202"/>
      <c r="C23" s="927" t="s">
        <v>1057</v>
      </c>
      <c r="D23" s="928"/>
      <c r="E23" s="928"/>
      <c r="F23" s="928"/>
      <c r="G23" s="928"/>
      <c r="H23" s="928"/>
      <c r="I23" s="928"/>
      <c r="J23" s="928"/>
      <c r="K23" s="928"/>
      <c r="L23" s="928"/>
      <c r="M23" s="928"/>
      <c r="N23" s="929"/>
      <c r="O23" s="199"/>
      <c r="P23" s="193">
        <v>0</v>
      </c>
      <c r="Q23" s="193">
        <v>0</v>
      </c>
      <c r="R23" s="193">
        <v>0</v>
      </c>
      <c r="S23" s="193">
        <v>0</v>
      </c>
      <c r="T23" s="193">
        <v>1</v>
      </c>
      <c r="U23" s="193">
        <v>0</v>
      </c>
      <c r="V23" s="208">
        <f t="shared" si="1"/>
        <v>1</v>
      </c>
    </row>
    <row r="24" spans="1:22" ht="16.5" customHeight="1">
      <c r="A24" s="200"/>
      <c r="B24" s="924" t="s">
        <v>96</v>
      </c>
      <c r="C24" s="925"/>
      <c r="D24" s="925"/>
      <c r="E24" s="925"/>
      <c r="F24" s="925"/>
      <c r="G24" s="925"/>
      <c r="H24" s="925"/>
      <c r="I24" s="925"/>
      <c r="J24" s="925"/>
      <c r="K24" s="925"/>
      <c r="L24" s="925"/>
      <c r="M24" s="925"/>
      <c r="N24" s="926"/>
      <c r="O24" s="207"/>
      <c r="P24" s="208">
        <f aca="true" t="shared" si="4" ref="P24:U24">SUM(P25:P28)</f>
        <v>0</v>
      </c>
      <c r="Q24" s="208">
        <f t="shared" si="4"/>
        <v>0</v>
      </c>
      <c r="R24" s="208">
        <f t="shared" si="4"/>
        <v>0</v>
      </c>
      <c r="S24" s="208">
        <f t="shared" si="4"/>
        <v>0</v>
      </c>
      <c r="T24" s="208">
        <f t="shared" si="4"/>
        <v>0</v>
      </c>
      <c r="U24" s="208">
        <f t="shared" si="4"/>
        <v>0</v>
      </c>
      <c r="V24" s="208">
        <f t="shared" si="1"/>
        <v>0</v>
      </c>
    </row>
    <row r="25" spans="1:22" ht="16.5" customHeight="1">
      <c r="A25" s="200"/>
      <c r="B25" s="200"/>
      <c r="C25" s="195" t="s">
        <v>97</v>
      </c>
      <c r="D25" s="196"/>
      <c r="E25" s="196"/>
      <c r="F25" s="196"/>
      <c r="G25" s="196"/>
      <c r="H25" s="196"/>
      <c r="I25" s="196"/>
      <c r="J25" s="196"/>
      <c r="K25" s="196"/>
      <c r="L25" s="196"/>
      <c r="M25" s="196"/>
      <c r="N25" s="197"/>
      <c r="O25" s="199"/>
      <c r="P25" s="193">
        <v>0</v>
      </c>
      <c r="Q25" s="193">
        <v>0</v>
      </c>
      <c r="R25" s="193">
        <v>0</v>
      </c>
      <c r="S25" s="193">
        <v>0</v>
      </c>
      <c r="T25" s="193">
        <v>0</v>
      </c>
      <c r="U25" s="193">
        <v>0</v>
      </c>
      <c r="V25" s="208">
        <f t="shared" si="1"/>
        <v>0</v>
      </c>
    </row>
    <row r="26" spans="1:22" ht="16.5" customHeight="1">
      <c r="A26" s="200"/>
      <c r="B26" s="200"/>
      <c r="C26" s="927" t="s">
        <v>98</v>
      </c>
      <c r="D26" s="928"/>
      <c r="E26" s="928"/>
      <c r="F26" s="928"/>
      <c r="G26" s="928"/>
      <c r="H26" s="928"/>
      <c r="I26" s="928"/>
      <c r="J26" s="928"/>
      <c r="K26" s="928"/>
      <c r="L26" s="928"/>
      <c r="M26" s="928"/>
      <c r="N26" s="929"/>
      <c r="O26" s="199"/>
      <c r="P26" s="199"/>
      <c r="Q26" s="193">
        <v>0</v>
      </c>
      <c r="R26" s="193">
        <v>0</v>
      </c>
      <c r="S26" s="193">
        <v>0</v>
      </c>
      <c r="T26" s="193">
        <v>0</v>
      </c>
      <c r="U26" s="193">
        <v>0</v>
      </c>
      <c r="V26" s="208">
        <f t="shared" si="1"/>
        <v>0</v>
      </c>
    </row>
    <row r="27" spans="1:22" ht="16.5" customHeight="1">
      <c r="A27" s="200"/>
      <c r="B27" s="200"/>
      <c r="C27" s="927" t="s">
        <v>99</v>
      </c>
      <c r="D27" s="928"/>
      <c r="E27" s="928"/>
      <c r="F27" s="928"/>
      <c r="G27" s="928"/>
      <c r="H27" s="928"/>
      <c r="I27" s="928"/>
      <c r="J27" s="928"/>
      <c r="K27" s="928"/>
      <c r="L27" s="928"/>
      <c r="M27" s="928"/>
      <c r="N27" s="929"/>
      <c r="O27" s="199"/>
      <c r="P27" s="193">
        <v>0</v>
      </c>
      <c r="Q27" s="193">
        <v>0</v>
      </c>
      <c r="R27" s="193">
        <v>0</v>
      </c>
      <c r="S27" s="193">
        <v>0</v>
      </c>
      <c r="T27" s="193">
        <v>0</v>
      </c>
      <c r="U27" s="193">
        <v>0</v>
      </c>
      <c r="V27" s="208">
        <f t="shared" si="1"/>
        <v>0</v>
      </c>
    </row>
    <row r="28" spans="1:22" ht="16.5" customHeight="1">
      <c r="A28" s="201"/>
      <c r="B28" s="202"/>
      <c r="C28" s="195" t="s">
        <v>1058</v>
      </c>
      <c r="D28" s="196"/>
      <c r="E28" s="196"/>
      <c r="F28" s="196"/>
      <c r="G28" s="196"/>
      <c r="H28" s="196"/>
      <c r="I28" s="196"/>
      <c r="J28" s="196"/>
      <c r="K28" s="196"/>
      <c r="L28" s="196"/>
      <c r="M28" s="196"/>
      <c r="N28" s="197"/>
      <c r="O28" s="199"/>
      <c r="P28" s="193">
        <v>0</v>
      </c>
      <c r="Q28" s="193">
        <v>0</v>
      </c>
      <c r="R28" s="193">
        <v>0</v>
      </c>
      <c r="S28" s="193">
        <v>0</v>
      </c>
      <c r="T28" s="193">
        <v>0</v>
      </c>
      <c r="U28" s="193">
        <v>0</v>
      </c>
      <c r="V28" s="208">
        <f t="shared" si="1"/>
        <v>0</v>
      </c>
    </row>
    <row r="29" spans="1:22" ht="16.5" customHeight="1">
      <c r="A29" s="201"/>
      <c r="B29" s="930" t="s">
        <v>100</v>
      </c>
      <c r="C29" s="925"/>
      <c r="D29" s="925"/>
      <c r="E29" s="925"/>
      <c r="F29" s="925"/>
      <c r="G29" s="925"/>
      <c r="H29" s="925"/>
      <c r="I29" s="925"/>
      <c r="J29" s="925"/>
      <c r="K29" s="925"/>
      <c r="L29" s="925"/>
      <c r="M29" s="925"/>
      <c r="N29" s="926"/>
      <c r="O29" s="199"/>
      <c r="P29" s="193">
        <v>0</v>
      </c>
      <c r="Q29" s="193">
        <v>0</v>
      </c>
      <c r="R29" s="193">
        <v>0</v>
      </c>
      <c r="S29" s="193">
        <v>0</v>
      </c>
      <c r="T29" s="193">
        <v>0</v>
      </c>
      <c r="U29" s="193">
        <v>0</v>
      </c>
      <c r="V29" s="208">
        <f t="shared" si="1"/>
        <v>0</v>
      </c>
    </row>
    <row r="30" spans="1:22" ht="16.5" customHeight="1">
      <c r="A30" s="202"/>
      <c r="B30" s="930" t="s">
        <v>101</v>
      </c>
      <c r="C30" s="925"/>
      <c r="D30" s="925"/>
      <c r="E30" s="925"/>
      <c r="F30" s="925"/>
      <c r="G30" s="925"/>
      <c r="H30" s="925"/>
      <c r="I30" s="925"/>
      <c r="J30" s="925"/>
      <c r="K30" s="925"/>
      <c r="L30" s="925"/>
      <c r="M30" s="925"/>
      <c r="N30" s="926"/>
      <c r="O30" s="199"/>
      <c r="P30" s="193">
        <v>0</v>
      </c>
      <c r="Q30" s="193">
        <v>0</v>
      </c>
      <c r="R30" s="193">
        <v>0</v>
      </c>
      <c r="S30" s="193">
        <v>0</v>
      </c>
      <c r="T30" s="193">
        <v>0</v>
      </c>
      <c r="U30" s="193">
        <v>0</v>
      </c>
      <c r="V30" s="208">
        <f t="shared" si="1"/>
        <v>0</v>
      </c>
    </row>
    <row r="31" spans="1:22" ht="16.5" customHeight="1">
      <c r="A31" s="198" t="s">
        <v>301</v>
      </c>
      <c r="B31" s="203"/>
      <c r="C31" s="203"/>
      <c r="D31" s="203"/>
      <c r="E31" s="203"/>
      <c r="F31" s="203"/>
      <c r="G31" s="203"/>
      <c r="H31" s="203"/>
      <c r="I31" s="203"/>
      <c r="J31" s="203"/>
      <c r="K31" s="203"/>
      <c r="L31" s="203"/>
      <c r="M31" s="203"/>
      <c r="N31" s="204"/>
      <c r="O31" s="209">
        <f aca="true" t="shared" si="5" ref="O31:U31">SUM(O32:O34)</f>
        <v>0</v>
      </c>
      <c r="P31" s="209">
        <f t="shared" si="5"/>
        <v>0</v>
      </c>
      <c r="Q31" s="209">
        <f t="shared" si="5"/>
        <v>0</v>
      </c>
      <c r="R31" s="209">
        <f t="shared" si="5"/>
        <v>0</v>
      </c>
      <c r="S31" s="209">
        <f t="shared" si="5"/>
        <v>0</v>
      </c>
      <c r="T31" s="209">
        <f t="shared" si="5"/>
        <v>0</v>
      </c>
      <c r="U31" s="209">
        <f t="shared" si="5"/>
        <v>0</v>
      </c>
      <c r="V31" s="208">
        <f t="shared" si="1"/>
        <v>0</v>
      </c>
    </row>
    <row r="32" spans="1:22" ht="16.5" customHeight="1">
      <c r="A32" s="201"/>
      <c r="B32" s="195"/>
      <c r="C32" s="196" t="s">
        <v>1212</v>
      </c>
      <c r="D32" s="196"/>
      <c r="E32" s="196"/>
      <c r="F32" s="196"/>
      <c r="G32" s="196"/>
      <c r="H32" s="196"/>
      <c r="I32" s="196"/>
      <c r="J32" s="196"/>
      <c r="K32" s="196"/>
      <c r="L32" s="196"/>
      <c r="M32" s="196"/>
      <c r="N32" s="197"/>
      <c r="O32" s="193">
        <v>0</v>
      </c>
      <c r="P32" s="193">
        <v>0</v>
      </c>
      <c r="Q32" s="193">
        <v>0</v>
      </c>
      <c r="R32" s="193">
        <v>0</v>
      </c>
      <c r="S32" s="193">
        <v>0</v>
      </c>
      <c r="T32" s="193">
        <v>0</v>
      </c>
      <c r="U32" s="193">
        <v>0</v>
      </c>
      <c r="V32" s="208">
        <f t="shared" si="1"/>
        <v>0</v>
      </c>
    </row>
    <row r="33" spans="1:22" ht="16.5" customHeight="1">
      <c r="A33" s="201"/>
      <c r="B33" s="195"/>
      <c r="C33" s="196" t="s">
        <v>49</v>
      </c>
      <c r="D33" s="196"/>
      <c r="E33" s="196"/>
      <c r="F33" s="196"/>
      <c r="G33" s="196"/>
      <c r="H33" s="196"/>
      <c r="I33" s="196"/>
      <c r="J33" s="196"/>
      <c r="K33" s="196"/>
      <c r="L33" s="196"/>
      <c r="M33" s="196"/>
      <c r="N33" s="197"/>
      <c r="O33" s="199"/>
      <c r="P33" s="199"/>
      <c r="Q33" s="193">
        <v>0</v>
      </c>
      <c r="R33" s="193">
        <v>0</v>
      </c>
      <c r="S33" s="193">
        <v>0</v>
      </c>
      <c r="T33" s="193">
        <v>0</v>
      </c>
      <c r="U33" s="193">
        <v>0</v>
      </c>
      <c r="V33" s="208">
        <f t="shared" si="1"/>
        <v>0</v>
      </c>
    </row>
    <row r="34" spans="1:22" ht="16.5" customHeight="1">
      <c r="A34" s="201"/>
      <c r="B34" s="195"/>
      <c r="C34" s="196" t="s">
        <v>1190</v>
      </c>
      <c r="D34" s="196"/>
      <c r="E34" s="196"/>
      <c r="F34" s="196"/>
      <c r="G34" s="196"/>
      <c r="H34" s="196"/>
      <c r="I34" s="196"/>
      <c r="J34" s="196"/>
      <c r="K34" s="196"/>
      <c r="L34" s="196"/>
      <c r="M34" s="196"/>
      <c r="N34" s="197"/>
      <c r="O34" s="199"/>
      <c r="P34" s="199"/>
      <c r="Q34" s="193">
        <v>0</v>
      </c>
      <c r="R34" s="193">
        <v>0</v>
      </c>
      <c r="S34" s="193">
        <v>0</v>
      </c>
      <c r="T34" s="193">
        <v>0</v>
      </c>
      <c r="U34" s="193">
        <v>0</v>
      </c>
      <c r="V34" s="208">
        <f t="shared" si="1"/>
        <v>0</v>
      </c>
    </row>
    <row r="35" spans="1:22" ht="16.5" customHeight="1">
      <c r="A35" s="201"/>
      <c r="B35" s="198" t="s">
        <v>302</v>
      </c>
      <c r="C35" s="196"/>
      <c r="D35" s="196"/>
      <c r="E35" s="196"/>
      <c r="F35" s="196"/>
      <c r="G35" s="196"/>
      <c r="H35" s="196"/>
      <c r="I35" s="196"/>
      <c r="J35" s="196"/>
      <c r="K35" s="196"/>
      <c r="L35" s="196"/>
      <c r="M35" s="196"/>
      <c r="N35" s="197"/>
      <c r="O35" s="209">
        <f aca="true" t="shared" si="6" ref="O35:U35">SUM(O36:O38)</f>
        <v>0</v>
      </c>
      <c r="P35" s="209">
        <f t="shared" si="6"/>
        <v>0</v>
      </c>
      <c r="Q35" s="209">
        <f t="shared" si="6"/>
        <v>0</v>
      </c>
      <c r="R35" s="209">
        <f t="shared" si="6"/>
        <v>0</v>
      </c>
      <c r="S35" s="209">
        <f t="shared" si="6"/>
        <v>0</v>
      </c>
      <c r="T35" s="209">
        <f t="shared" si="6"/>
        <v>0</v>
      </c>
      <c r="U35" s="209">
        <f t="shared" si="6"/>
        <v>0</v>
      </c>
      <c r="V35" s="208">
        <f t="shared" si="1"/>
        <v>0</v>
      </c>
    </row>
    <row r="36" spans="1:22" ht="16.5" customHeight="1">
      <c r="A36" s="201"/>
      <c r="B36" s="200"/>
      <c r="C36" s="195" t="s">
        <v>1212</v>
      </c>
      <c r="D36" s="196"/>
      <c r="E36" s="196"/>
      <c r="F36" s="196"/>
      <c r="G36" s="196"/>
      <c r="H36" s="196"/>
      <c r="I36" s="196"/>
      <c r="J36" s="196"/>
      <c r="K36" s="196"/>
      <c r="L36" s="196"/>
      <c r="M36" s="196"/>
      <c r="N36" s="197"/>
      <c r="O36" s="193">
        <v>0</v>
      </c>
      <c r="P36" s="193">
        <v>0</v>
      </c>
      <c r="Q36" s="193">
        <v>0</v>
      </c>
      <c r="R36" s="193">
        <v>0</v>
      </c>
      <c r="S36" s="193">
        <v>0</v>
      </c>
      <c r="T36" s="193">
        <v>0</v>
      </c>
      <c r="U36" s="193">
        <v>0</v>
      </c>
      <c r="V36" s="208">
        <f t="shared" si="1"/>
        <v>0</v>
      </c>
    </row>
    <row r="37" spans="1:22" ht="16.5" customHeight="1">
      <c r="A37" s="201"/>
      <c r="B37" s="201"/>
      <c r="C37" s="195" t="s">
        <v>49</v>
      </c>
      <c r="D37" s="196"/>
      <c r="E37" s="196"/>
      <c r="F37" s="196"/>
      <c r="G37" s="196"/>
      <c r="H37" s="196"/>
      <c r="I37" s="196"/>
      <c r="J37" s="196"/>
      <c r="K37" s="196"/>
      <c r="L37" s="196"/>
      <c r="M37" s="196"/>
      <c r="N37" s="197"/>
      <c r="O37" s="199"/>
      <c r="P37" s="199"/>
      <c r="Q37" s="193">
        <v>0</v>
      </c>
      <c r="R37" s="193">
        <v>0</v>
      </c>
      <c r="S37" s="193">
        <v>0</v>
      </c>
      <c r="T37" s="193">
        <v>0</v>
      </c>
      <c r="U37" s="193">
        <v>0</v>
      </c>
      <c r="V37" s="208">
        <f t="shared" si="1"/>
        <v>0</v>
      </c>
    </row>
    <row r="38" spans="1:22" ht="16.5" customHeight="1">
      <c r="A38" s="202"/>
      <c r="B38" s="202"/>
      <c r="C38" s="195" t="s">
        <v>1190</v>
      </c>
      <c r="D38" s="196"/>
      <c r="E38" s="196"/>
      <c r="F38" s="196"/>
      <c r="G38" s="196"/>
      <c r="H38" s="196"/>
      <c r="I38" s="196"/>
      <c r="J38" s="196"/>
      <c r="K38" s="196"/>
      <c r="L38" s="196"/>
      <c r="M38" s="196"/>
      <c r="N38" s="197"/>
      <c r="O38" s="199"/>
      <c r="P38" s="199"/>
      <c r="Q38" s="193">
        <v>0</v>
      </c>
      <c r="R38" s="193">
        <v>0</v>
      </c>
      <c r="S38" s="193">
        <v>0</v>
      </c>
      <c r="T38" s="193">
        <v>0</v>
      </c>
      <c r="U38" s="193">
        <v>0</v>
      </c>
      <c r="V38" s="208">
        <f t="shared" si="1"/>
        <v>0</v>
      </c>
    </row>
    <row r="39" spans="1:22" ht="16.5" customHeight="1">
      <c r="A39" s="931" t="s">
        <v>191</v>
      </c>
      <c r="B39" s="932"/>
      <c r="C39" s="932"/>
      <c r="D39" s="932"/>
      <c r="E39" s="932"/>
      <c r="F39" s="932"/>
      <c r="G39" s="932"/>
      <c r="H39" s="932"/>
      <c r="I39" s="932"/>
      <c r="J39" s="932"/>
      <c r="K39" s="932"/>
      <c r="L39" s="932"/>
      <c r="M39" s="932"/>
      <c r="N39" s="933"/>
      <c r="O39" s="209">
        <f aca="true" t="shared" si="7" ref="O39:U39">SUM(O11,O31)</f>
        <v>0</v>
      </c>
      <c r="P39" s="209">
        <f t="shared" si="7"/>
        <v>0</v>
      </c>
      <c r="Q39" s="209">
        <f t="shared" si="7"/>
        <v>4</v>
      </c>
      <c r="R39" s="209">
        <f t="shared" si="7"/>
        <v>2</v>
      </c>
      <c r="S39" s="209">
        <f t="shared" si="7"/>
        <v>6</v>
      </c>
      <c r="T39" s="209">
        <f t="shared" si="7"/>
        <v>8</v>
      </c>
      <c r="U39" s="209">
        <f t="shared" si="7"/>
        <v>0</v>
      </c>
      <c r="V39" s="208">
        <f t="shared" si="1"/>
        <v>20</v>
      </c>
    </row>
    <row r="40" spans="1:22" ht="16.5" customHeight="1">
      <c r="A40" s="195" t="s">
        <v>303</v>
      </c>
      <c r="B40" s="196"/>
      <c r="C40" s="196"/>
      <c r="D40" s="196"/>
      <c r="E40" s="196"/>
      <c r="F40" s="196"/>
      <c r="G40" s="196"/>
      <c r="H40" s="196"/>
      <c r="I40" s="196"/>
      <c r="J40" s="196"/>
      <c r="K40" s="196"/>
      <c r="L40" s="196"/>
      <c r="M40" s="196"/>
      <c r="N40" s="197"/>
      <c r="O40" s="196"/>
      <c r="P40" s="196"/>
      <c r="Q40" s="196"/>
      <c r="R40" s="196"/>
      <c r="S40" s="196"/>
      <c r="T40" s="196"/>
      <c r="U40" s="196"/>
      <c r="V40" s="213"/>
    </row>
    <row r="41" spans="1:22" ht="16.5" customHeight="1">
      <c r="A41" s="198" t="s">
        <v>1052</v>
      </c>
      <c r="B41" s="196"/>
      <c r="C41" s="196"/>
      <c r="D41" s="196"/>
      <c r="E41" s="196"/>
      <c r="F41" s="196"/>
      <c r="G41" s="196"/>
      <c r="H41" s="196"/>
      <c r="I41" s="196"/>
      <c r="J41" s="196"/>
      <c r="K41" s="196"/>
      <c r="L41" s="196"/>
      <c r="M41" s="196"/>
      <c r="N41" s="197"/>
      <c r="O41" s="207"/>
      <c r="P41" s="208">
        <f aca="true" t="shared" si="8" ref="P41:U41">SUM(P42,P50,P54)</f>
        <v>0</v>
      </c>
      <c r="Q41" s="208">
        <f t="shared" si="8"/>
        <v>27824</v>
      </c>
      <c r="R41" s="208">
        <f t="shared" si="8"/>
        <v>18502</v>
      </c>
      <c r="S41" s="208">
        <f t="shared" si="8"/>
        <v>30091</v>
      </c>
      <c r="T41" s="208">
        <f t="shared" si="8"/>
        <v>13428</v>
      </c>
      <c r="U41" s="208">
        <f t="shared" si="8"/>
        <v>0</v>
      </c>
      <c r="V41" s="208">
        <f aca="true" t="shared" si="9" ref="V41:V67">SUM(O41:U41)</f>
        <v>89845</v>
      </c>
    </row>
    <row r="42" spans="1:22" ht="16.5" customHeight="1">
      <c r="A42" s="201"/>
      <c r="B42" s="198" t="s">
        <v>1053</v>
      </c>
      <c r="C42" s="196"/>
      <c r="D42" s="196"/>
      <c r="E42" s="196"/>
      <c r="F42" s="196"/>
      <c r="G42" s="196"/>
      <c r="H42" s="196"/>
      <c r="I42" s="196"/>
      <c r="J42" s="196"/>
      <c r="K42" s="196"/>
      <c r="L42" s="196"/>
      <c r="M42" s="196"/>
      <c r="N42" s="197"/>
      <c r="O42" s="207"/>
      <c r="P42" s="208">
        <f aca="true" t="shared" si="10" ref="P42:U42">SUM(P43:P49)</f>
        <v>0</v>
      </c>
      <c r="Q42" s="208">
        <f t="shared" si="10"/>
        <v>27824</v>
      </c>
      <c r="R42" s="208">
        <f t="shared" si="10"/>
        <v>0</v>
      </c>
      <c r="S42" s="208">
        <f t="shared" si="10"/>
        <v>30091</v>
      </c>
      <c r="T42" s="208">
        <f t="shared" si="10"/>
        <v>7600</v>
      </c>
      <c r="U42" s="208">
        <f t="shared" si="10"/>
        <v>0</v>
      </c>
      <c r="V42" s="208">
        <f t="shared" si="9"/>
        <v>65515</v>
      </c>
    </row>
    <row r="43" spans="1:22" ht="16.5" customHeight="1">
      <c r="A43" s="201"/>
      <c r="B43" s="200"/>
      <c r="C43" s="195" t="s">
        <v>86</v>
      </c>
      <c r="D43" s="196"/>
      <c r="E43" s="196"/>
      <c r="F43" s="196"/>
      <c r="G43" s="196"/>
      <c r="H43" s="196"/>
      <c r="I43" s="196"/>
      <c r="J43" s="196"/>
      <c r="K43" s="196"/>
      <c r="L43" s="196"/>
      <c r="M43" s="196"/>
      <c r="N43" s="197"/>
      <c r="O43" s="199"/>
      <c r="P43" s="193">
        <v>0</v>
      </c>
      <c r="Q43" s="193">
        <v>0</v>
      </c>
      <c r="R43" s="193">
        <v>0</v>
      </c>
      <c r="S43" s="193">
        <v>0</v>
      </c>
      <c r="T43" s="193">
        <v>0</v>
      </c>
      <c r="U43" s="193">
        <v>0</v>
      </c>
      <c r="V43" s="208">
        <f t="shared" si="9"/>
        <v>0</v>
      </c>
    </row>
    <row r="44" spans="1:22" ht="16.5" customHeight="1">
      <c r="A44" s="201"/>
      <c r="B44" s="200"/>
      <c r="C44" s="195" t="s">
        <v>87</v>
      </c>
      <c r="D44" s="196"/>
      <c r="E44" s="196"/>
      <c r="F44" s="196"/>
      <c r="G44" s="196"/>
      <c r="H44" s="196"/>
      <c r="I44" s="196"/>
      <c r="J44" s="196"/>
      <c r="K44" s="196"/>
      <c r="L44" s="196"/>
      <c r="M44" s="196"/>
      <c r="N44" s="197"/>
      <c r="O44" s="199"/>
      <c r="P44" s="193">
        <v>0</v>
      </c>
      <c r="Q44" s="193">
        <v>0</v>
      </c>
      <c r="R44" s="193">
        <v>0</v>
      </c>
      <c r="S44" s="193">
        <v>0</v>
      </c>
      <c r="T44" s="193">
        <v>0</v>
      </c>
      <c r="U44" s="193">
        <v>0</v>
      </c>
      <c r="V44" s="208">
        <f t="shared" si="9"/>
        <v>0</v>
      </c>
    </row>
    <row r="45" spans="1:22" ht="16.5" customHeight="1">
      <c r="A45" s="201"/>
      <c r="B45" s="200"/>
      <c r="C45" s="195" t="s">
        <v>88</v>
      </c>
      <c r="D45" s="196"/>
      <c r="E45" s="196"/>
      <c r="F45" s="196"/>
      <c r="G45" s="196"/>
      <c r="H45" s="196"/>
      <c r="I45" s="196"/>
      <c r="J45" s="196"/>
      <c r="K45" s="196"/>
      <c r="L45" s="196"/>
      <c r="M45" s="196"/>
      <c r="N45" s="197"/>
      <c r="O45" s="199"/>
      <c r="P45" s="193">
        <v>0</v>
      </c>
      <c r="Q45" s="193">
        <v>0</v>
      </c>
      <c r="R45" s="193">
        <v>0</v>
      </c>
      <c r="S45" s="193">
        <v>0</v>
      </c>
      <c r="T45" s="193">
        <v>0</v>
      </c>
      <c r="U45" s="193">
        <v>0</v>
      </c>
      <c r="V45" s="208">
        <f t="shared" si="9"/>
        <v>0</v>
      </c>
    </row>
    <row r="46" spans="1:22" ht="16.5" customHeight="1">
      <c r="A46" s="201"/>
      <c r="B46" s="200"/>
      <c r="C46" s="195" t="s">
        <v>89</v>
      </c>
      <c r="D46" s="196"/>
      <c r="E46" s="196"/>
      <c r="F46" s="196"/>
      <c r="G46" s="196"/>
      <c r="H46" s="196"/>
      <c r="I46" s="196"/>
      <c r="J46" s="196"/>
      <c r="K46" s="196"/>
      <c r="L46" s="196"/>
      <c r="M46" s="196"/>
      <c r="N46" s="197"/>
      <c r="O46" s="199"/>
      <c r="P46" s="193">
        <v>0</v>
      </c>
      <c r="Q46" s="193">
        <v>0</v>
      </c>
      <c r="R46" s="193">
        <v>0</v>
      </c>
      <c r="S46" s="193">
        <v>0</v>
      </c>
      <c r="T46" s="193">
        <v>0</v>
      </c>
      <c r="U46" s="193">
        <v>0</v>
      </c>
      <c r="V46" s="208">
        <f t="shared" si="9"/>
        <v>0</v>
      </c>
    </row>
    <row r="47" spans="1:22" ht="16.5" customHeight="1">
      <c r="A47" s="201"/>
      <c r="B47" s="200"/>
      <c r="C47" s="195" t="s">
        <v>1054</v>
      </c>
      <c r="D47" s="196"/>
      <c r="E47" s="196"/>
      <c r="F47" s="196"/>
      <c r="G47" s="196"/>
      <c r="H47" s="196"/>
      <c r="I47" s="196"/>
      <c r="J47" s="196"/>
      <c r="K47" s="196"/>
      <c r="L47" s="196"/>
      <c r="M47" s="196"/>
      <c r="N47" s="197"/>
      <c r="O47" s="199"/>
      <c r="P47" s="193">
        <v>0</v>
      </c>
      <c r="Q47" s="193">
        <v>0</v>
      </c>
      <c r="R47" s="193">
        <v>0</v>
      </c>
      <c r="S47" s="193">
        <v>24316</v>
      </c>
      <c r="T47" s="193">
        <v>0</v>
      </c>
      <c r="U47" s="193">
        <v>0</v>
      </c>
      <c r="V47" s="208">
        <f t="shared" si="9"/>
        <v>24316</v>
      </c>
    </row>
    <row r="48" spans="1:22" ht="16.5" customHeight="1">
      <c r="A48" s="201"/>
      <c r="B48" s="200"/>
      <c r="C48" s="195" t="s">
        <v>1055</v>
      </c>
      <c r="D48" s="196"/>
      <c r="E48" s="196"/>
      <c r="F48" s="196"/>
      <c r="G48" s="196"/>
      <c r="H48" s="196"/>
      <c r="I48" s="196"/>
      <c r="J48" s="196"/>
      <c r="K48" s="196"/>
      <c r="L48" s="196"/>
      <c r="M48" s="196"/>
      <c r="N48" s="197"/>
      <c r="O48" s="199"/>
      <c r="P48" s="193">
        <v>0</v>
      </c>
      <c r="Q48" s="193">
        <v>24024</v>
      </c>
      <c r="R48" s="193">
        <v>0</v>
      </c>
      <c r="S48" s="193">
        <v>0</v>
      </c>
      <c r="T48" s="193">
        <v>0</v>
      </c>
      <c r="U48" s="193">
        <v>0</v>
      </c>
      <c r="V48" s="208">
        <f t="shared" si="9"/>
        <v>24024</v>
      </c>
    </row>
    <row r="49" spans="1:22" ht="16.5" customHeight="1">
      <c r="A49" s="201"/>
      <c r="B49" s="202"/>
      <c r="C49" s="195" t="s">
        <v>92</v>
      </c>
      <c r="D49" s="196"/>
      <c r="E49" s="196"/>
      <c r="F49" s="196"/>
      <c r="G49" s="196"/>
      <c r="H49" s="196"/>
      <c r="I49" s="196"/>
      <c r="J49" s="196"/>
      <c r="K49" s="196"/>
      <c r="L49" s="196"/>
      <c r="M49" s="196"/>
      <c r="N49" s="197"/>
      <c r="O49" s="199"/>
      <c r="P49" s="193">
        <v>0</v>
      </c>
      <c r="Q49" s="193">
        <v>3800</v>
      </c>
      <c r="R49" s="193">
        <v>0</v>
      </c>
      <c r="S49" s="193">
        <v>5775</v>
      </c>
      <c r="T49" s="193">
        <v>7600</v>
      </c>
      <c r="U49" s="193">
        <v>0</v>
      </c>
      <c r="V49" s="208">
        <f t="shared" si="9"/>
        <v>17175</v>
      </c>
    </row>
    <row r="50" spans="1:22" ht="16.5" customHeight="1">
      <c r="A50" s="201"/>
      <c r="B50" s="924" t="s">
        <v>93</v>
      </c>
      <c r="C50" s="925"/>
      <c r="D50" s="925"/>
      <c r="E50" s="925"/>
      <c r="F50" s="925"/>
      <c r="G50" s="925"/>
      <c r="H50" s="925"/>
      <c r="I50" s="925"/>
      <c r="J50" s="925"/>
      <c r="K50" s="925"/>
      <c r="L50" s="925"/>
      <c r="M50" s="925"/>
      <c r="N50" s="926"/>
      <c r="O50" s="207"/>
      <c r="P50" s="208">
        <f aca="true" t="shared" si="11" ref="P50:U50">SUM(P51:P53)</f>
        <v>0</v>
      </c>
      <c r="Q50" s="208">
        <f t="shared" si="11"/>
        <v>0</v>
      </c>
      <c r="R50" s="208">
        <f t="shared" si="11"/>
        <v>18502</v>
      </c>
      <c r="S50" s="208">
        <f t="shared" si="11"/>
        <v>0</v>
      </c>
      <c r="T50" s="208">
        <f t="shared" si="11"/>
        <v>5828</v>
      </c>
      <c r="U50" s="208">
        <f t="shared" si="11"/>
        <v>0</v>
      </c>
      <c r="V50" s="208">
        <f t="shared" si="9"/>
        <v>24330</v>
      </c>
    </row>
    <row r="51" spans="1:22" ht="16.5" customHeight="1">
      <c r="A51" s="201"/>
      <c r="B51" s="200"/>
      <c r="C51" s="195" t="s">
        <v>94</v>
      </c>
      <c r="D51" s="196"/>
      <c r="E51" s="196"/>
      <c r="F51" s="196"/>
      <c r="G51" s="196"/>
      <c r="H51" s="196"/>
      <c r="I51" s="196"/>
      <c r="J51" s="196"/>
      <c r="K51" s="196"/>
      <c r="L51" s="196"/>
      <c r="M51" s="196"/>
      <c r="N51" s="197"/>
      <c r="O51" s="199"/>
      <c r="P51" s="193">
        <v>0</v>
      </c>
      <c r="Q51" s="193">
        <v>0</v>
      </c>
      <c r="R51" s="193">
        <v>18502</v>
      </c>
      <c r="S51" s="193">
        <v>0</v>
      </c>
      <c r="T51" s="193">
        <v>0</v>
      </c>
      <c r="U51" s="193">
        <v>0</v>
      </c>
      <c r="V51" s="208">
        <f t="shared" si="9"/>
        <v>18502</v>
      </c>
    </row>
    <row r="52" spans="1:22" ht="16.5" customHeight="1">
      <c r="A52" s="201"/>
      <c r="B52" s="200"/>
      <c r="C52" s="927" t="s">
        <v>1056</v>
      </c>
      <c r="D52" s="928"/>
      <c r="E52" s="928"/>
      <c r="F52" s="928"/>
      <c r="G52" s="928"/>
      <c r="H52" s="928"/>
      <c r="I52" s="928"/>
      <c r="J52" s="928"/>
      <c r="K52" s="928"/>
      <c r="L52" s="928"/>
      <c r="M52" s="928"/>
      <c r="N52" s="929"/>
      <c r="O52" s="199"/>
      <c r="P52" s="193">
        <v>0</v>
      </c>
      <c r="Q52" s="193">
        <v>0</v>
      </c>
      <c r="R52" s="193">
        <v>0</v>
      </c>
      <c r="S52" s="193">
        <v>0</v>
      </c>
      <c r="T52" s="193">
        <v>0</v>
      </c>
      <c r="U52" s="193">
        <v>0</v>
      </c>
      <c r="V52" s="208">
        <f t="shared" si="9"/>
        <v>0</v>
      </c>
    </row>
    <row r="53" spans="1:22" ht="16.5" customHeight="1">
      <c r="A53" s="201"/>
      <c r="B53" s="202"/>
      <c r="C53" s="927" t="s">
        <v>1057</v>
      </c>
      <c r="D53" s="928"/>
      <c r="E53" s="928"/>
      <c r="F53" s="928"/>
      <c r="G53" s="928"/>
      <c r="H53" s="928"/>
      <c r="I53" s="928"/>
      <c r="J53" s="928"/>
      <c r="K53" s="928"/>
      <c r="L53" s="928"/>
      <c r="M53" s="928"/>
      <c r="N53" s="929"/>
      <c r="O53" s="199"/>
      <c r="P53" s="193">
        <v>0</v>
      </c>
      <c r="Q53" s="193">
        <v>0</v>
      </c>
      <c r="R53" s="193">
        <v>0</v>
      </c>
      <c r="S53" s="193">
        <v>0</v>
      </c>
      <c r="T53" s="193">
        <v>5828</v>
      </c>
      <c r="U53" s="193">
        <v>0</v>
      </c>
      <c r="V53" s="208">
        <f t="shared" si="9"/>
        <v>5828</v>
      </c>
    </row>
    <row r="54" spans="1:22" ht="16.5" customHeight="1">
      <c r="A54" s="201"/>
      <c r="B54" s="924" t="s">
        <v>96</v>
      </c>
      <c r="C54" s="925"/>
      <c r="D54" s="925"/>
      <c r="E54" s="925"/>
      <c r="F54" s="925"/>
      <c r="G54" s="925"/>
      <c r="H54" s="925"/>
      <c r="I54" s="925"/>
      <c r="J54" s="925"/>
      <c r="K54" s="925"/>
      <c r="L54" s="925"/>
      <c r="M54" s="925"/>
      <c r="N54" s="926"/>
      <c r="O54" s="207"/>
      <c r="P54" s="208">
        <f aca="true" t="shared" si="12" ref="P54:U54">SUM(P55:P58)</f>
        <v>0</v>
      </c>
      <c r="Q54" s="208">
        <f t="shared" si="12"/>
        <v>0</v>
      </c>
      <c r="R54" s="208">
        <f t="shared" si="12"/>
        <v>0</v>
      </c>
      <c r="S54" s="208">
        <f t="shared" si="12"/>
        <v>0</v>
      </c>
      <c r="T54" s="208">
        <f t="shared" si="12"/>
        <v>0</v>
      </c>
      <c r="U54" s="208">
        <f t="shared" si="12"/>
        <v>0</v>
      </c>
      <c r="V54" s="208">
        <f t="shared" si="9"/>
        <v>0</v>
      </c>
    </row>
    <row r="55" spans="1:22" ht="16.5" customHeight="1">
      <c r="A55" s="201"/>
      <c r="B55" s="200"/>
      <c r="C55" s="195" t="s">
        <v>97</v>
      </c>
      <c r="D55" s="196"/>
      <c r="E55" s="196"/>
      <c r="F55" s="196"/>
      <c r="G55" s="196"/>
      <c r="H55" s="196"/>
      <c r="I55" s="196"/>
      <c r="J55" s="196"/>
      <c r="K55" s="196"/>
      <c r="L55" s="196"/>
      <c r="M55" s="196"/>
      <c r="N55" s="197"/>
      <c r="O55" s="199"/>
      <c r="P55" s="193">
        <v>0</v>
      </c>
      <c r="Q55" s="193">
        <v>0</v>
      </c>
      <c r="R55" s="193">
        <v>0</v>
      </c>
      <c r="S55" s="193">
        <v>0</v>
      </c>
      <c r="T55" s="193">
        <v>0</v>
      </c>
      <c r="U55" s="193">
        <v>0</v>
      </c>
      <c r="V55" s="208">
        <f t="shared" si="9"/>
        <v>0</v>
      </c>
    </row>
    <row r="56" spans="1:22" ht="16.5" customHeight="1">
      <c r="A56" s="201"/>
      <c r="B56" s="200"/>
      <c r="C56" s="927" t="s">
        <v>98</v>
      </c>
      <c r="D56" s="928"/>
      <c r="E56" s="928"/>
      <c r="F56" s="928"/>
      <c r="G56" s="928"/>
      <c r="H56" s="928"/>
      <c r="I56" s="928"/>
      <c r="J56" s="928"/>
      <c r="K56" s="928"/>
      <c r="L56" s="928"/>
      <c r="M56" s="928"/>
      <c r="N56" s="929"/>
      <c r="O56" s="199"/>
      <c r="P56" s="199"/>
      <c r="Q56" s="193">
        <v>0</v>
      </c>
      <c r="R56" s="193">
        <v>0</v>
      </c>
      <c r="S56" s="193">
        <v>0</v>
      </c>
      <c r="T56" s="193">
        <v>0</v>
      </c>
      <c r="U56" s="193">
        <v>0</v>
      </c>
      <c r="V56" s="208">
        <f t="shared" si="9"/>
        <v>0</v>
      </c>
    </row>
    <row r="57" spans="1:22" ht="16.5" customHeight="1">
      <c r="A57" s="201"/>
      <c r="B57" s="200"/>
      <c r="C57" s="927" t="s">
        <v>99</v>
      </c>
      <c r="D57" s="928"/>
      <c r="E57" s="928"/>
      <c r="F57" s="928"/>
      <c r="G57" s="928"/>
      <c r="H57" s="928"/>
      <c r="I57" s="928"/>
      <c r="J57" s="928"/>
      <c r="K57" s="928"/>
      <c r="L57" s="928"/>
      <c r="M57" s="928"/>
      <c r="N57" s="929"/>
      <c r="O57" s="199"/>
      <c r="P57" s="193">
        <v>0</v>
      </c>
      <c r="Q57" s="193">
        <v>0</v>
      </c>
      <c r="R57" s="193">
        <v>0</v>
      </c>
      <c r="S57" s="193">
        <v>0</v>
      </c>
      <c r="T57" s="193">
        <v>0</v>
      </c>
      <c r="U57" s="193">
        <v>0</v>
      </c>
      <c r="V57" s="208">
        <f t="shared" si="9"/>
        <v>0</v>
      </c>
    </row>
    <row r="58" spans="1:22" ht="16.5" customHeight="1">
      <c r="A58" s="202"/>
      <c r="B58" s="202"/>
      <c r="C58" s="195" t="s">
        <v>1058</v>
      </c>
      <c r="D58" s="196"/>
      <c r="E58" s="196"/>
      <c r="F58" s="196"/>
      <c r="G58" s="196"/>
      <c r="H58" s="196"/>
      <c r="I58" s="196"/>
      <c r="J58" s="196"/>
      <c r="K58" s="196"/>
      <c r="L58" s="196"/>
      <c r="M58" s="196"/>
      <c r="N58" s="197"/>
      <c r="O58" s="199"/>
      <c r="P58" s="193">
        <v>0</v>
      </c>
      <c r="Q58" s="193">
        <v>0</v>
      </c>
      <c r="R58" s="193">
        <v>0</v>
      </c>
      <c r="S58" s="193">
        <v>0</v>
      </c>
      <c r="T58" s="193">
        <v>0</v>
      </c>
      <c r="U58" s="193">
        <v>0</v>
      </c>
      <c r="V58" s="208">
        <f t="shared" si="9"/>
        <v>0</v>
      </c>
    </row>
    <row r="59" spans="1:22" ht="16.5" customHeight="1">
      <c r="A59" s="198" t="s">
        <v>301</v>
      </c>
      <c r="B59" s="203"/>
      <c r="C59" s="203"/>
      <c r="D59" s="203"/>
      <c r="E59" s="203"/>
      <c r="F59" s="203"/>
      <c r="G59" s="203"/>
      <c r="H59" s="203"/>
      <c r="I59" s="203"/>
      <c r="J59" s="203"/>
      <c r="K59" s="203"/>
      <c r="L59" s="203"/>
      <c r="M59" s="203"/>
      <c r="N59" s="204"/>
      <c r="O59" s="209">
        <f aca="true" t="shared" si="13" ref="O59:U59">SUM(O60:O62)</f>
        <v>0</v>
      </c>
      <c r="P59" s="209">
        <f t="shared" si="13"/>
        <v>0</v>
      </c>
      <c r="Q59" s="209">
        <f t="shared" si="13"/>
        <v>0</v>
      </c>
      <c r="R59" s="209">
        <f t="shared" si="13"/>
        <v>0</v>
      </c>
      <c r="S59" s="209">
        <f t="shared" si="13"/>
        <v>0</v>
      </c>
      <c r="T59" s="209">
        <f t="shared" si="13"/>
        <v>0</v>
      </c>
      <c r="U59" s="209">
        <f t="shared" si="13"/>
        <v>0</v>
      </c>
      <c r="V59" s="208">
        <f t="shared" si="9"/>
        <v>0</v>
      </c>
    </row>
    <row r="60" spans="1:22" ht="16.5" customHeight="1">
      <c r="A60" s="201"/>
      <c r="B60" s="198"/>
      <c r="C60" s="196" t="s">
        <v>1212</v>
      </c>
      <c r="D60" s="196"/>
      <c r="E60" s="196"/>
      <c r="F60" s="196"/>
      <c r="G60" s="196"/>
      <c r="H60" s="196"/>
      <c r="I60" s="196"/>
      <c r="J60" s="196"/>
      <c r="K60" s="196"/>
      <c r="L60" s="196"/>
      <c r="M60" s="196"/>
      <c r="N60" s="197"/>
      <c r="O60" s="193">
        <v>0</v>
      </c>
      <c r="P60" s="193">
        <v>0</v>
      </c>
      <c r="Q60" s="193">
        <v>0</v>
      </c>
      <c r="R60" s="193">
        <v>0</v>
      </c>
      <c r="S60" s="193">
        <v>0</v>
      </c>
      <c r="T60" s="193">
        <v>0</v>
      </c>
      <c r="U60" s="193">
        <v>0</v>
      </c>
      <c r="V60" s="208">
        <f t="shared" si="9"/>
        <v>0</v>
      </c>
    </row>
    <row r="61" spans="1:22" ht="16.5" customHeight="1">
      <c r="A61" s="201"/>
      <c r="B61" s="195"/>
      <c r="C61" s="196" t="s">
        <v>49</v>
      </c>
      <c r="D61" s="196"/>
      <c r="E61" s="196"/>
      <c r="F61" s="196"/>
      <c r="G61" s="196"/>
      <c r="H61" s="196"/>
      <c r="I61" s="196"/>
      <c r="J61" s="196"/>
      <c r="K61" s="196"/>
      <c r="L61" s="196"/>
      <c r="M61" s="196"/>
      <c r="N61" s="197"/>
      <c r="O61" s="199"/>
      <c r="P61" s="199"/>
      <c r="Q61" s="193">
        <v>0</v>
      </c>
      <c r="R61" s="193">
        <v>0</v>
      </c>
      <c r="S61" s="193">
        <v>0</v>
      </c>
      <c r="T61" s="193">
        <v>0</v>
      </c>
      <c r="U61" s="193">
        <v>0</v>
      </c>
      <c r="V61" s="208">
        <f t="shared" si="9"/>
        <v>0</v>
      </c>
    </row>
    <row r="62" spans="1:22" ht="16.5" customHeight="1">
      <c r="A62" s="201"/>
      <c r="B62" s="202"/>
      <c r="C62" s="196" t="s">
        <v>1190</v>
      </c>
      <c r="D62" s="196"/>
      <c r="E62" s="196"/>
      <c r="F62" s="196"/>
      <c r="G62" s="196"/>
      <c r="H62" s="196"/>
      <c r="I62" s="196"/>
      <c r="J62" s="196"/>
      <c r="K62" s="196"/>
      <c r="L62" s="196"/>
      <c r="M62" s="196"/>
      <c r="N62" s="197"/>
      <c r="O62" s="199"/>
      <c r="P62" s="199"/>
      <c r="Q62" s="193">
        <v>0</v>
      </c>
      <c r="R62" s="193">
        <v>0</v>
      </c>
      <c r="S62" s="193">
        <v>0</v>
      </c>
      <c r="T62" s="193">
        <v>0</v>
      </c>
      <c r="U62" s="193">
        <v>0</v>
      </c>
      <c r="V62" s="208">
        <f t="shared" si="9"/>
        <v>0</v>
      </c>
    </row>
    <row r="63" spans="1:22" ht="16.5" customHeight="1">
      <c r="A63" s="201"/>
      <c r="B63" s="198" t="s">
        <v>1059</v>
      </c>
      <c r="C63" s="196"/>
      <c r="D63" s="196"/>
      <c r="E63" s="196"/>
      <c r="F63" s="196"/>
      <c r="G63" s="196"/>
      <c r="H63" s="196"/>
      <c r="I63" s="196"/>
      <c r="J63" s="196"/>
      <c r="K63" s="196"/>
      <c r="L63" s="196"/>
      <c r="M63" s="196"/>
      <c r="N63" s="197"/>
      <c r="O63" s="209">
        <f aca="true" t="shared" si="14" ref="O63:U63">SUM(O64:O66)</f>
        <v>0</v>
      </c>
      <c r="P63" s="209">
        <f t="shared" si="14"/>
        <v>0</v>
      </c>
      <c r="Q63" s="209">
        <f t="shared" si="14"/>
        <v>0</v>
      </c>
      <c r="R63" s="209">
        <f t="shared" si="14"/>
        <v>0</v>
      </c>
      <c r="S63" s="209">
        <f t="shared" si="14"/>
        <v>0</v>
      </c>
      <c r="T63" s="209">
        <f t="shared" si="14"/>
        <v>0</v>
      </c>
      <c r="U63" s="209">
        <f t="shared" si="14"/>
        <v>0</v>
      </c>
      <c r="V63" s="208">
        <f t="shared" si="9"/>
        <v>0</v>
      </c>
    </row>
    <row r="64" spans="1:22" ht="16.5" customHeight="1">
      <c r="A64" s="201"/>
      <c r="B64" s="201"/>
      <c r="C64" s="195" t="s">
        <v>1212</v>
      </c>
      <c r="D64" s="196"/>
      <c r="E64" s="196"/>
      <c r="F64" s="196"/>
      <c r="G64" s="196"/>
      <c r="H64" s="196"/>
      <c r="I64" s="196"/>
      <c r="J64" s="196"/>
      <c r="K64" s="196"/>
      <c r="L64" s="196"/>
      <c r="M64" s="196"/>
      <c r="N64" s="197"/>
      <c r="O64" s="193">
        <v>0</v>
      </c>
      <c r="P64" s="193">
        <v>0</v>
      </c>
      <c r="Q64" s="193">
        <v>0</v>
      </c>
      <c r="R64" s="193">
        <v>0</v>
      </c>
      <c r="S64" s="193">
        <v>0</v>
      </c>
      <c r="T64" s="193">
        <v>0</v>
      </c>
      <c r="U64" s="193">
        <v>0</v>
      </c>
      <c r="V64" s="208">
        <f t="shared" si="9"/>
        <v>0</v>
      </c>
    </row>
    <row r="65" spans="1:22" ht="16.5" customHeight="1">
      <c r="A65" s="201"/>
      <c r="B65" s="201"/>
      <c r="C65" s="195" t="s">
        <v>49</v>
      </c>
      <c r="D65" s="196"/>
      <c r="E65" s="196"/>
      <c r="F65" s="196"/>
      <c r="G65" s="196"/>
      <c r="H65" s="196"/>
      <c r="I65" s="196"/>
      <c r="J65" s="196"/>
      <c r="K65" s="196"/>
      <c r="L65" s="196"/>
      <c r="M65" s="196"/>
      <c r="N65" s="197"/>
      <c r="O65" s="199"/>
      <c r="P65" s="199"/>
      <c r="Q65" s="193">
        <v>0</v>
      </c>
      <c r="R65" s="193">
        <v>0</v>
      </c>
      <c r="S65" s="193">
        <v>0</v>
      </c>
      <c r="T65" s="193">
        <v>0</v>
      </c>
      <c r="U65" s="193">
        <v>0</v>
      </c>
      <c r="V65" s="208">
        <f t="shared" si="9"/>
        <v>0</v>
      </c>
    </row>
    <row r="66" spans="1:22" ht="16.5" customHeight="1">
      <c r="A66" s="202"/>
      <c r="B66" s="202"/>
      <c r="C66" s="195" t="s">
        <v>1190</v>
      </c>
      <c r="D66" s="196"/>
      <c r="E66" s="196"/>
      <c r="F66" s="196"/>
      <c r="G66" s="196"/>
      <c r="H66" s="196"/>
      <c r="I66" s="196"/>
      <c r="J66" s="196"/>
      <c r="K66" s="196"/>
      <c r="L66" s="196"/>
      <c r="M66" s="196"/>
      <c r="N66" s="197"/>
      <c r="O66" s="199"/>
      <c r="P66" s="199"/>
      <c r="Q66" s="193">
        <v>0</v>
      </c>
      <c r="R66" s="193">
        <v>0</v>
      </c>
      <c r="S66" s="193">
        <v>0</v>
      </c>
      <c r="T66" s="193">
        <v>0</v>
      </c>
      <c r="U66" s="193">
        <v>0</v>
      </c>
      <c r="V66" s="208">
        <f t="shared" si="9"/>
        <v>0</v>
      </c>
    </row>
    <row r="67" spans="1:22" ht="16.5" customHeight="1">
      <c r="A67" s="931" t="s">
        <v>191</v>
      </c>
      <c r="B67" s="932"/>
      <c r="C67" s="932"/>
      <c r="D67" s="932"/>
      <c r="E67" s="932"/>
      <c r="F67" s="932"/>
      <c r="G67" s="932"/>
      <c r="H67" s="932"/>
      <c r="I67" s="932"/>
      <c r="J67" s="932"/>
      <c r="K67" s="932"/>
      <c r="L67" s="932"/>
      <c r="M67" s="932"/>
      <c r="N67" s="933"/>
      <c r="O67" s="209">
        <f aca="true" t="shared" si="15" ref="O67:U67">SUM(O41,O59)</f>
        <v>0</v>
      </c>
      <c r="P67" s="209">
        <f t="shared" si="15"/>
        <v>0</v>
      </c>
      <c r="Q67" s="209">
        <f t="shared" si="15"/>
        <v>27824</v>
      </c>
      <c r="R67" s="209">
        <f t="shared" si="15"/>
        <v>18502</v>
      </c>
      <c r="S67" s="209">
        <f t="shared" si="15"/>
        <v>30091</v>
      </c>
      <c r="T67" s="209">
        <f t="shared" si="15"/>
        <v>13428</v>
      </c>
      <c r="U67" s="209">
        <f t="shared" si="15"/>
        <v>0</v>
      </c>
      <c r="V67" s="208">
        <f t="shared" si="9"/>
        <v>89845</v>
      </c>
    </row>
    <row r="68" spans="1:22" ht="16.5" customHeight="1">
      <c r="A68" s="195" t="s">
        <v>304</v>
      </c>
      <c r="B68" s="196"/>
      <c r="C68" s="196"/>
      <c r="D68" s="196"/>
      <c r="E68" s="196"/>
      <c r="F68" s="196"/>
      <c r="G68" s="196"/>
      <c r="H68" s="196"/>
      <c r="I68" s="196"/>
      <c r="J68" s="196"/>
      <c r="K68" s="196"/>
      <c r="L68" s="196"/>
      <c r="M68" s="196"/>
      <c r="N68" s="197"/>
      <c r="O68" s="196"/>
      <c r="P68" s="196"/>
      <c r="Q68" s="196"/>
      <c r="R68" s="196"/>
      <c r="S68" s="196"/>
      <c r="T68" s="196"/>
      <c r="U68" s="196"/>
      <c r="V68" s="213"/>
    </row>
    <row r="69" spans="1:22" ht="16.5" customHeight="1">
      <c r="A69" s="198" t="s">
        <v>1052</v>
      </c>
      <c r="B69" s="196"/>
      <c r="C69" s="196"/>
      <c r="D69" s="196"/>
      <c r="E69" s="196"/>
      <c r="F69" s="196"/>
      <c r="G69" s="196"/>
      <c r="H69" s="196"/>
      <c r="I69" s="196"/>
      <c r="J69" s="196"/>
      <c r="K69" s="196"/>
      <c r="L69" s="196"/>
      <c r="M69" s="196"/>
      <c r="N69" s="197"/>
      <c r="O69" s="207"/>
      <c r="P69" s="208">
        <f aca="true" t="shared" si="16" ref="P69:U69">SUM(P70,P78,P82,P87,P88)</f>
        <v>0</v>
      </c>
      <c r="Q69" s="208">
        <f t="shared" si="16"/>
        <v>287848</v>
      </c>
      <c r="R69" s="208">
        <f t="shared" si="16"/>
        <v>192420</v>
      </c>
      <c r="S69" s="208">
        <f t="shared" si="16"/>
        <v>315498</v>
      </c>
      <c r="T69" s="208">
        <f t="shared" si="16"/>
        <v>136611</v>
      </c>
      <c r="U69" s="208">
        <f t="shared" si="16"/>
        <v>0</v>
      </c>
      <c r="V69" s="208">
        <f aca="true" t="shared" si="17" ref="V69:V97">SUM(O69:U69)</f>
        <v>932377</v>
      </c>
    </row>
    <row r="70" spans="1:22" ht="16.5" customHeight="1">
      <c r="A70" s="201"/>
      <c r="B70" s="198" t="s">
        <v>1053</v>
      </c>
      <c r="C70" s="196"/>
      <c r="D70" s="196"/>
      <c r="E70" s="196"/>
      <c r="F70" s="196"/>
      <c r="G70" s="196"/>
      <c r="H70" s="196"/>
      <c r="I70" s="196"/>
      <c r="J70" s="196"/>
      <c r="K70" s="196"/>
      <c r="L70" s="196"/>
      <c r="M70" s="196"/>
      <c r="N70" s="197"/>
      <c r="O70" s="207"/>
      <c r="P70" s="208">
        <f aca="true" t="shared" si="18" ref="P70:U70">SUM(P71:P77)</f>
        <v>0</v>
      </c>
      <c r="Q70" s="208">
        <f t="shared" si="18"/>
        <v>287848</v>
      </c>
      <c r="R70" s="208">
        <f t="shared" si="18"/>
        <v>0</v>
      </c>
      <c r="S70" s="208">
        <f t="shared" si="18"/>
        <v>315498</v>
      </c>
      <c r="T70" s="208">
        <f t="shared" si="18"/>
        <v>76000</v>
      </c>
      <c r="U70" s="208">
        <f t="shared" si="18"/>
        <v>0</v>
      </c>
      <c r="V70" s="208">
        <f t="shared" si="17"/>
        <v>679346</v>
      </c>
    </row>
    <row r="71" spans="1:22" ht="16.5" customHeight="1">
      <c r="A71" s="201"/>
      <c r="B71" s="200"/>
      <c r="C71" s="195" t="s">
        <v>86</v>
      </c>
      <c r="D71" s="196"/>
      <c r="E71" s="196"/>
      <c r="F71" s="196"/>
      <c r="G71" s="196"/>
      <c r="H71" s="196"/>
      <c r="I71" s="196"/>
      <c r="J71" s="196"/>
      <c r="K71" s="196"/>
      <c r="L71" s="196"/>
      <c r="M71" s="196"/>
      <c r="N71" s="197"/>
      <c r="O71" s="199"/>
      <c r="P71" s="193">
        <v>0</v>
      </c>
      <c r="Q71" s="193">
        <v>0</v>
      </c>
      <c r="R71" s="193">
        <v>0</v>
      </c>
      <c r="S71" s="193">
        <v>0</v>
      </c>
      <c r="T71" s="193">
        <v>0</v>
      </c>
      <c r="U71" s="193">
        <v>0</v>
      </c>
      <c r="V71" s="208">
        <f t="shared" si="17"/>
        <v>0</v>
      </c>
    </row>
    <row r="72" spans="1:22" ht="16.5" customHeight="1">
      <c r="A72" s="201"/>
      <c r="B72" s="200"/>
      <c r="C72" s="195" t="s">
        <v>87</v>
      </c>
      <c r="D72" s="196"/>
      <c r="E72" s="196"/>
      <c r="F72" s="196"/>
      <c r="G72" s="196"/>
      <c r="H72" s="196"/>
      <c r="I72" s="196"/>
      <c r="J72" s="196"/>
      <c r="K72" s="196"/>
      <c r="L72" s="196"/>
      <c r="M72" s="196"/>
      <c r="N72" s="197"/>
      <c r="O72" s="199"/>
      <c r="P72" s="193">
        <v>0</v>
      </c>
      <c r="Q72" s="193">
        <v>0</v>
      </c>
      <c r="R72" s="193">
        <v>0</v>
      </c>
      <c r="S72" s="193">
        <v>0</v>
      </c>
      <c r="T72" s="193">
        <v>0</v>
      </c>
      <c r="U72" s="193">
        <v>0</v>
      </c>
      <c r="V72" s="208">
        <f t="shared" si="17"/>
        <v>0</v>
      </c>
    </row>
    <row r="73" spans="1:22" ht="16.5" customHeight="1">
      <c r="A73" s="201"/>
      <c r="B73" s="200"/>
      <c r="C73" s="195" t="s">
        <v>88</v>
      </c>
      <c r="D73" s="196"/>
      <c r="E73" s="196"/>
      <c r="F73" s="196"/>
      <c r="G73" s="196"/>
      <c r="H73" s="196"/>
      <c r="I73" s="196"/>
      <c r="J73" s="196"/>
      <c r="K73" s="196"/>
      <c r="L73" s="196"/>
      <c r="M73" s="196"/>
      <c r="N73" s="197"/>
      <c r="O73" s="199"/>
      <c r="P73" s="193">
        <v>0</v>
      </c>
      <c r="Q73" s="193">
        <v>0</v>
      </c>
      <c r="R73" s="193">
        <v>0</v>
      </c>
      <c r="S73" s="193">
        <v>0</v>
      </c>
      <c r="T73" s="193">
        <v>0</v>
      </c>
      <c r="U73" s="193">
        <v>0</v>
      </c>
      <c r="V73" s="208">
        <f t="shared" si="17"/>
        <v>0</v>
      </c>
    </row>
    <row r="74" spans="1:22" ht="16.5" customHeight="1">
      <c r="A74" s="201"/>
      <c r="B74" s="200"/>
      <c r="C74" s="195" t="s">
        <v>89</v>
      </c>
      <c r="D74" s="196"/>
      <c r="E74" s="196"/>
      <c r="F74" s="196"/>
      <c r="G74" s="196"/>
      <c r="H74" s="196"/>
      <c r="I74" s="196"/>
      <c r="J74" s="196"/>
      <c r="K74" s="196"/>
      <c r="L74" s="196"/>
      <c r="M74" s="196"/>
      <c r="N74" s="197"/>
      <c r="O74" s="199"/>
      <c r="P74" s="193">
        <v>0</v>
      </c>
      <c r="Q74" s="193">
        <v>0</v>
      </c>
      <c r="R74" s="193">
        <v>0</v>
      </c>
      <c r="S74" s="193">
        <v>0</v>
      </c>
      <c r="T74" s="193">
        <v>0</v>
      </c>
      <c r="U74" s="193">
        <v>0</v>
      </c>
      <c r="V74" s="208">
        <f t="shared" si="17"/>
        <v>0</v>
      </c>
    </row>
    <row r="75" spans="1:22" ht="16.5" customHeight="1">
      <c r="A75" s="201"/>
      <c r="B75" s="200"/>
      <c r="C75" s="195" t="s">
        <v>1054</v>
      </c>
      <c r="D75" s="196"/>
      <c r="E75" s="196"/>
      <c r="F75" s="196"/>
      <c r="G75" s="196"/>
      <c r="H75" s="196"/>
      <c r="I75" s="196"/>
      <c r="J75" s="196"/>
      <c r="K75" s="196"/>
      <c r="L75" s="196"/>
      <c r="M75" s="196"/>
      <c r="N75" s="197"/>
      <c r="O75" s="199"/>
      <c r="P75" s="193">
        <v>0</v>
      </c>
      <c r="Q75" s="193">
        <v>0</v>
      </c>
      <c r="R75" s="193">
        <v>0</v>
      </c>
      <c r="S75" s="193">
        <v>257748</v>
      </c>
      <c r="T75" s="193">
        <v>0</v>
      </c>
      <c r="U75" s="193">
        <v>0</v>
      </c>
      <c r="V75" s="208">
        <f t="shared" si="17"/>
        <v>257748</v>
      </c>
    </row>
    <row r="76" spans="1:22" ht="16.5" customHeight="1">
      <c r="A76" s="201"/>
      <c r="B76" s="200"/>
      <c r="C76" s="195" t="s">
        <v>1055</v>
      </c>
      <c r="D76" s="196"/>
      <c r="E76" s="196"/>
      <c r="F76" s="196"/>
      <c r="G76" s="196"/>
      <c r="H76" s="196"/>
      <c r="I76" s="196"/>
      <c r="J76" s="196"/>
      <c r="K76" s="196"/>
      <c r="L76" s="196"/>
      <c r="M76" s="196"/>
      <c r="N76" s="197"/>
      <c r="O76" s="199"/>
      <c r="P76" s="193">
        <v>0</v>
      </c>
      <c r="Q76" s="193">
        <v>249848</v>
      </c>
      <c r="R76" s="193">
        <v>0</v>
      </c>
      <c r="S76" s="193">
        <v>0</v>
      </c>
      <c r="T76" s="193">
        <v>0</v>
      </c>
      <c r="U76" s="193">
        <v>0</v>
      </c>
      <c r="V76" s="208">
        <f t="shared" si="17"/>
        <v>249848</v>
      </c>
    </row>
    <row r="77" spans="1:22" ht="16.5" customHeight="1">
      <c r="A77" s="201"/>
      <c r="B77" s="202"/>
      <c r="C77" s="195" t="s">
        <v>92</v>
      </c>
      <c r="D77" s="196"/>
      <c r="E77" s="196"/>
      <c r="F77" s="196"/>
      <c r="G77" s="196"/>
      <c r="H77" s="196"/>
      <c r="I77" s="196"/>
      <c r="J77" s="196"/>
      <c r="K77" s="196"/>
      <c r="L77" s="196"/>
      <c r="M77" s="196"/>
      <c r="N77" s="197"/>
      <c r="O77" s="199"/>
      <c r="P77" s="193">
        <v>0</v>
      </c>
      <c r="Q77" s="193">
        <v>38000</v>
      </c>
      <c r="R77" s="193">
        <v>0</v>
      </c>
      <c r="S77" s="193">
        <v>57750</v>
      </c>
      <c r="T77" s="193">
        <v>76000</v>
      </c>
      <c r="U77" s="193">
        <v>0</v>
      </c>
      <c r="V77" s="208">
        <f t="shared" si="17"/>
        <v>171750</v>
      </c>
    </row>
    <row r="78" spans="1:22" ht="16.5" customHeight="1">
      <c r="A78" s="201"/>
      <c r="B78" s="924" t="s">
        <v>93</v>
      </c>
      <c r="C78" s="925"/>
      <c r="D78" s="925"/>
      <c r="E78" s="925"/>
      <c r="F78" s="925"/>
      <c r="G78" s="925"/>
      <c r="H78" s="925"/>
      <c r="I78" s="925"/>
      <c r="J78" s="925"/>
      <c r="K78" s="925"/>
      <c r="L78" s="925"/>
      <c r="M78" s="925"/>
      <c r="N78" s="926"/>
      <c r="O78" s="207"/>
      <c r="P78" s="208">
        <f aca="true" t="shared" si="19" ref="P78:U78">SUM(P79:P81)</f>
        <v>0</v>
      </c>
      <c r="Q78" s="208">
        <f t="shared" si="19"/>
        <v>0</v>
      </c>
      <c r="R78" s="208">
        <f t="shared" si="19"/>
        <v>192420</v>
      </c>
      <c r="S78" s="208">
        <f t="shared" si="19"/>
        <v>0</v>
      </c>
      <c r="T78" s="208">
        <f t="shared" si="19"/>
        <v>60611</v>
      </c>
      <c r="U78" s="208">
        <f t="shared" si="19"/>
        <v>0</v>
      </c>
      <c r="V78" s="208">
        <f t="shared" si="17"/>
        <v>253031</v>
      </c>
    </row>
    <row r="79" spans="1:22" ht="16.5" customHeight="1">
      <c r="A79" s="201"/>
      <c r="B79" s="200"/>
      <c r="C79" s="195" t="s">
        <v>94</v>
      </c>
      <c r="D79" s="196"/>
      <c r="E79" s="196"/>
      <c r="F79" s="196"/>
      <c r="G79" s="196"/>
      <c r="H79" s="196"/>
      <c r="I79" s="196"/>
      <c r="J79" s="196"/>
      <c r="K79" s="196"/>
      <c r="L79" s="196"/>
      <c r="M79" s="196"/>
      <c r="N79" s="197"/>
      <c r="O79" s="199"/>
      <c r="P79" s="193">
        <v>0</v>
      </c>
      <c r="Q79" s="193">
        <v>0</v>
      </c>
      <c r="R79" s="193">
        <v>192420</v>
      </c>
      <c r="S79" s="193">
        <v>0</v>
      </c>
      <c r="T79" s="193">
        <v>0</v>
      </c>
      <c r="U79" s="193">
        <v>0</v>
      </c>
      <c r="V79" s="208">
        <f t="shared" si="17"/>
        <v>192420</v>
      </c>
    </row>
    <row r="80" spans="1:22" ht="16.5" customHeight="1">
      <c r="A80" s="201"/>
      <c r="B80" s="200"/>
      <c r="C80" s="927" t="s">
        <v>1056</v>
      </c>
      <c r="D80" s="928"/>
      <c r="E80" s="928"/>
      <c r="F80" s="928"/>
      <c r="G80" s="928"/>
      <c r="H80" s="928"/>
      <c r="I80" s="928"/>
      <c r="J80" s="928"/>
      <c r="K80" s="928"/>
      <c r="L80" s="928"/>
      <c r="M80" s="928"/>
      <c r="N80" s="929"/>
      <c r="O80" s="199"/>
      <c r="P80" s="193">
        <v>0</v>
      </c>
      <c r="Q80" s="193">
        <v>0</v>
      </c>
      <c r="R80" s="193">
        <v>0</v>
      </c>
      <c r="S80" s="193">
        <v>0</v>
      </c>
      <c r="T80" s="193">
        <v>0</v>
      </c>
      <c r="U80" s="193">
        <v>0</v>
      </c>
      <c r="V80" s="208">
        <f t="shared" si="17"/>
        <v>0</v>
      </c>
    </row>
    <row r="81" spans="1:22" ht="16.5" customHeight="1">
      <c r="A81" s="201"/>
      <c r="B81" s="202"/>
      <c r="C81" s="927" t="s">
        <v>1057</v>
      </c>
      <c r="D81" s="928"/>
      <c r="E81" s="928"/>
      <c r="F81" s="928"/>
      <c r="G81" s="928"/>
      <c r="H81" s="928"/>
      <c r="I81" s="928"/>
      <c r="J81" s="928"/>
      <c r="K81" s="928"/>
      <c r="L81" s="928"/>
      <c r="M81" s="928"/>
      <c r="N81" s="929"/>
      <c r="O81" s="199"/>
      <c r="P81" s="193">
        <v>0</v>
      </c>
      <c r="Q81" s="193">
        <v>0</v>
      </c>
      <c r="R81" s="193">
        <v>0</v>
      </c>
      <c r="S81" s="193">
        <v>0</v>
      </c>
      <c r="T81" s="193">
        <v>60611</v>
      </c>
      <c r="U81" s="193">
        <v>0</v>
      </c>
      <c r="V81" s="208">
        <f t="shared" si="17"/>
        <v>60611</v>
      </c>
    </row>
    <row r="82" spans="1:22" ht="16.5" customHeight="1">
      <c r="A82" s="201"/>
      <c r="B82" s="924" t="s">
        <v>96</v>
      </c>
      <c r="C82" s="925"/>
      <c r="D82" s="925"/>
      <c r="E82" s="925"/>
      <c r="F82" s="925"/>
      <c r="G82" s="925"/>
      <c r="H82" s="925"/>
      <c r="I82" s="925"/>
      <c r="J82" s="925"/>
      <c r="K82" s="925"/>
      <c r="L82" s="925"/>
      <c r="M82" s="925"/>
      <c r="N82" s="926"/>
      <c r="O82" s="207"/>
      <c r="P82" s="208">
        <f aca="true" t="shared" si="20" ref="P82:U82">SUM(P83:P86)</f>
        <v>0</v>
      </c>
      <c r="Q82" s="208">
        <f t="shared" si="20"/>
        <v>0</v>
      </c>
      <c r="R82" s="208">
        <f t="shared" si="20"/>
        <v>0</v>
      </c>
      <c r="S82" s="208">
        <f t="shared" si="20"/>
        <v>0</v>
      </c>
      <c r="T82" s="208">
        <f t="shared" si="20"/>
        <v>0</v>
      </c>
      <c r="U82" s="208">
        <f t="shared" si="20"/>
        <v>0</v>
      </c>
      <c r="V82" s="208">
        <f t="shared" si="17"/>
        <v>0</v>
      </c>
    </row>
    <row r="83" spans="1:22" ht="16.5" customHeight="1">
      <c r="A83" s="201"/>
      <c r="B83" s="201"/>
      <c r="C83" s="195" t="s">
        <v>97</v>
      </c>
      <c r="D83" s="196"/>
      <c r="E83" s="196"/>
      <c r="F83" s="196"/>
      <c r="G83" s="196"/>
      <c r="H83" s="196"/>
      <c r="I83" s="196"/>
      <c r="J83" s="196"/>
      <c r="K83" s="196"/>
      <c r="L83" s="196"/>
      <c r="M83" s="196"/>
      <c r="N83" s="197"/>
      <c r="O83" s="199"/>
      <c r="P83" s="193">
        <v>0</v>
      </c>
      <c r="Q83" s="193">
        <v>0</v>
      </c>
      <c r="R83" s="193">
        <v>0</v>
      </c>
      <c r="S83" s="193">
        <v>0</v>
      </c>
      <c r="T83" s="193">
        <v>0</v>
      </c>
      <c r="U83" s="193">
        <v>0</v>
      </c>
      <c r="V83" s="208">
        <f t="shared" si="17"/>
        <v>0</v>
      </c>
    </row>
    <row r="84" spans="1:22" ht="16.5" customHeight="1">
      <c r="A84" s="201"/>
      <c r="B84" s="201"/>
      <c r="C84" s="927" t="s">
        <v>98</v>
      </c>
      <c r="D84" s="928"/>
      <c r="E84" s="928"/>
      <c r="F84" s="928"/>
      <c r="G84" s="928"/>
      <c r="H84" s="928"/>
      <c r="I84" s="928"/>
      <c r="J84" s="928"/>
      <c r="K84" s="928"/>
      <c r="L84" s="928"/>
      <c r="M84" s="928"/>
      <c r="N84" s="929"/>
      <c r="O84" s="199"/>
      <c r="P84" s="199"/>
      <c r="Q84" s="193">
        <v>0</v>
      </c>
      <c r="R84" s="193">
        <v>0</v>
      </c>
      <c r="S84" s="193">
        <v>0</v>
      </c>
      <c r="T84" s="193">
        <v>0</v>
      </c>
      <c r="U84" s="193">
        <v>0</v>
      </c>
      <c r="V84" s="208">
        <f t="shared" si="17"/>
        <v>0</v>
      </c>
    </row>
    <row r="85" spans="1:22" ht="16.5" customHeight="1">
      <c r="A85" s="201"/>
      <c r="B85" s="201"/>
      <c r="C85" s="927" t="s">
        <v>99</v>
      </c>
      <c r="D85" s="928"/>
      <c r="E85" s="928"/>
      <c r="F85" s="928"/>
      <c r="G85" s="928"/>
      <c r="H85" s="928"/>
      <c r="I85" s="928"/>
      <c r="J85" s="928"/>
      <c r="K85" s="928"/>
      <c r="L85" s="928"/>
      <c r="M85" s="928"/>
      <c r="N85" s="929"/>
      <c r="O85" s="199"/>
      <c r="P85" s="193">
        <v>0</v>
      </c>
      <c r="Q85" s="193">
        <v>0</v>
      </c>
      <c r="R85" s="193">
        <v>0</v>
      </c>
      <c r="S85" s="193">
        <v>0</v>
      </c>
      <c r="T85" s="193">
        <v>0</v>
      </c>
      <c r="U85" s="193">
        <v>0</v>
      </c>
      <c r="V85" s="208">
        <f t="shared" si="17"/>
        <v>0</v>
      </c>
    </row>
    <row r="86" spans="1:22" ht="16.5" customHeight="1">
      <c r="A86" s="201"/>
      <c r="B86" s="202"/>
      <c r="C86" s="195" t="s">
        <v>1058</v>
      </c>
      <c r="D86" s="196"/>
      <c r="E86" s="196"/>
      <c r="F86" s="196"/>
      <c r="G86" s="196"/>
      <c r="H86" s="196"/>
      <c r="I86" s="196"/>
      <c r="J86" s="196"/>
      <c r="K86" s="196"/>
      <c r="L86" s="196"/>
      <c r="M86" s="196"/>
      <c r="N86" s="197"/>
      <c r="O86" s="199"/>
      <c r="P86" s="193">
        <v>0</v>
      </c>
      <c r="Q86" s="193">
        <v>0</v>
      </c>
      <c r="R86" s="193">
        <v>0</v>
      </c>
      <c r="S86" s="193">
        <v>0</v>
      </c>
      <c r="T86" s="193">
        <v>0</v>
      </c>
      <c r="U86" s="193">
        <v>0</v>
      </c>
      <c r="V86" s="208">
        <f t="shared" si="17"/>
        <v>0</v>
      </c>
    </row>
    <row r="87" spans="1:22" ht="16.5" customHeight="1">
      <c r="A87" s="201"/>
      <c r="B87" s="930" t="s">
        <v>100</v>
      </c>
      <c r="C87" s="925"/>
      <c r="D87" s="925"/>
      <c r="E87" s="925"/>
      <c r="F87" s="925"/>
      <c r="G87" s="925"/>
      <c r="H87" s="925"/>
      <c r="I87" s="925"/>
      <c r="J87" s="925"/>
      <c r="K87" s="925"/>
      <c r="L87" s="925"/>
      <c r="M87" s="925"/>
      <c r="N87" s="926"/>
      <c r="O87" s="199"/>
      <c r="P87" s="193">
        <v>0</v>
      </c>
      <c r="Q87" s="193">
        <v>0</v>
      </c>
      <c r="R87" s="193">
        <v>0</v>
      </c>
      <c r="S87" s="193">
        <v>0</v>
      </c>
      <c r="T87" s="193">
        <v>0</v>
      </c>
      <c r="U87" s="193">
        <v>0</v>
      </c>
      <c r="V87" s="208">
        <f t="shared" si="17"/>
        <v>0</v>
      </c>
    </row>
    <row r="88" spans="1:22" ht="16.5" customHeight="1">
      <c r="A88" s="202"/>
      <c r="B88" s="930" t="s">
        <v>101</v>
      </c>
      <c r="C88" s="925"/>
      <c r="D88" s="925"/>
      <c r="E88" s="925"/>
      <c r="F88" s="925"/>
      <c r="G88" s="925"/>
      <c r="H88" s="925"/>
      <c r="I88" s="925"/>
      <c r="J88" s="925"/>
      <c r="K88" s="925"/>
      <c r="L88" s="925"/>
      <c r="M88" s="925"/>
      <c r="N88" s="926"/>
      <c r="O88" s="199"/>
      <c r="P88" s="193">
        <v>0</v>
      </c>
      <c r="Q88" s="193">
        <v>0</v>
      </c>
      <c r="R88" s="193">
        <v>0</v>
      </c>
      <c r="S88" s="193">
        <v>0</v>
      </c>
      <c r="T88" s="193">
        <v>0</v>
      </c>
      <c r="U88" s="193">
        <v>0</v>
      </c>
      <c r="V88" s="208">
        <f t="shared" si="17"/>
        <v>0</v>
      </c>
    </row>
    <row r="89" spans="1:22" ht="16.5" customHeight="1">
      <c r="A89" s="198" t="s">
        <v>301</v>
      </c>
      <c r="B89" s="203"/>
      <c r="C89" s="203"/>
      <c r="D89" s="203"/>
      <c r="E89" s="203"/>
      <c r="F89" s="203"/>
      <c r="G89" s="203"/>
      <c r="H89" s="203"/>
      <c r="I89" s="203"/>
      <c r="J89" s="203"/>
      <c r="K89" s="203"/>
      <c r="L89" s="203"/>
      <c r="M89" s="203"/>
      <c r="N89" s="204"/>
      <c r="O89" s="209">
        <f aca="true" t="shared" si="21" ref="O89:U89">SUM(O90:O92)</f>
        <v>0</v>
      </c>
      <c r="P89" s="209">
        <f t="shared" si="21"/>
        <v>0</v>
      </c>
      <c r="Q89" s="209">
        <f t="shared" si="21"/>
        <v>0</v>
      </c>
      <c r="R89" s="209">
        <f t="shared" si="21"/>
        <v>0</v>
      </c>
      <c r="S89" s="209">
        <f t="shared" si="21"/>
        <v>0</v>
      </c>
      <c r="T89" s="209">
        <f t="shared" si="21"/>
        <v>0</v>
      </c>
      <c r="U89" s="209">
        <f t="shared" si="21"/>
        <v>0</v>
      </c>
      <c r="V89" s="208">
        <f t="shared" si="17"/>
        <v>0</v>
      </c>
    </row>
    <row r="90" spans="1:22" ht="16.5" customHeight="1">
      <c r="A90" s="201"/>
      <c r="B90" s="195"/>
      <c r="C90" s="196" t="s">
        <v>1212</v>
      </c>
      <c r="D90" s="196"/>
      <c r="E90" s="196"/>
      <c r="F90" s="196"/>
      <c r="G90" s="196"/>
      <c r="H90" s="196"/>
      <c r="I90" s="196"/>
      <c r="J90" s="196"/>
      <c r="K90" s="196"/>
      <c r="L90" s="196"/>
      <c r="M90" s="196"/>
      <c r="N90" s="197"/>
      <c r="O90" s="193">
        <v>0</v>
      </c>
      <c r="P90" s="193">
        <v>0</v>
      </c>
      <c r="Q90" s="193">
        <v>0</v>
      </c>
      <c r="R90" s="193">
        <v>0</v>
      </c>
      <c r="S90" s="193">
        <v>0</v>
      </c>
      <c r="T90" s="193">
        <v>0</v>
      </c>
      <c r="U90" s="193">
        <v>0</v>
      </c>
      <c r="V90" s="208">
        <f t="shared" si="17"/>
        <v>0</v>
      </c>
    </row>
    <row r="91" spans="1:22" ht="16.5" customHeight="1">
      <c r="A91" s="201"/>
      <c r="B91" s="195"/>
      <c r="C91" s="196" t="s">
        <v>49</v>
      </c>
      <c r="D91" s="196"/>
      <c r="E91" s="196"/>
      <c r="F91" s="196"/>
      <c r="G91" s="196"/>
      <c r="H91" s="196"/>
      <c r="I91" s="196"/>
      <c r="J91" s="196"/>
      <c r="K91" s="196"/>
      <c r="L91" s="196"/>
      <c r="M91" s="196"/>
      <c r="N91" s="197"/>
      <c r="O91" s="199"/>
      <c r="P91" s="199"/>
      <c r="Q91" s="193">
        <v>0</v>
      </c>
      <c r="R91" s="193">
        <v>0</v>
      </c>
      <c r="S91" s="193">
        <v>0</v>
      </c>
      <c r="T91" s="193">
        <v>0</v>
      </c>
      <c r="U91" s="193">
        <v>0</v>
      </c>
      <c r="V91" s="208">
        <f t="shared" si="17"/>
        <v>0</v>
      </c>
    </row>
    <row r="92" spans="1:22" ht="16.5" customHeight="1">
      <c r="A92" s="201"/>
      <c r="B92" s="195"/>
      <c r="C92" s="196" t="s">
        <v>1190</v>
      </c>
      <c r="D92" s="196"/>
      <c r="E92" s="196"/>
      <c r="F92" s="196"/>
      <c r="G92" s="196"/>
      <c r="H92" s="196"/>
      <c r="I92" s="196"/>
      <c r="J92" s="196"/>
      <c r="K92" s="196"/>
      <c r="L92" s="196"/>
      <c r="M92" s="196"/>
      <c r="N92" s="197"/>
      <c r="O92" s="199"/>
      <c r="P92" s="199"/>
      <c r="Q92" s="193">
        <v>0</v>
      </c>
      <c r="R92" s="193">
        <v>0</v>
      </c>
      <c r="S92" s="193">
        <v>0</v>
      </c>
      <c r="T92" s="193">
        <v>0</v>
      </c>
      <c r="U92" s="193">
        <v>0</v>
      </c>
      <c r="V92" s="208">
        <f t="shared" si="17"/>
        <v>0</v>
      </c>
    </row>
    <row r="93" spans="1:22" ht="16.5" customHeight="1">
      <c r="A93" s="201"/>
      <c r="B93" s="198" t="s">
        <v>302</v>
      </c>
      <c r="C93" s="196"/>
      <c r="D93" s="196"/>
      <c r="E93" s="196"/>
      <c r="F93" s="196"/>
      <c r="G93" s="196"/>
      <c r="H93" s="196"/>
      <c r="I93" s="196"/>
      <c r="J93" s="196"/>
      <c r="K93" s="196"/>
      <c r="L93" s="196"/>
      <c r="M93" s="196"/>
      <c r="N93" s="197"/>
      <c r="O93" s="209">
        <f aca="true" t="shared" si="22" ref="O93:U93">SUM(O94:O96)</f>
        <v>0</v>
      </c>
      <c r="P93" s="209">
        <f t="shared" si="22"/>
        <v>0</v>
      </c>
      <c r="Q93" s="209">
        <f t="shared" si="22"/>
        <v>0</v>
      </c>
      <c r="R93" s="209">
        <f t="shared" si="22"/>
        <v>0</v>
      </c>
      <c r="S93" s="209">
        <f t="shared" si="22"/>
        <v>0</v>
      </c>
      <c r="T93" s="209">
        <f t="shared" si="22"/>
        <v>0</v>
      </c>
      <c r="U93" s="209">
        <f t="shared" si="22"/>
        <v>0</v>
      </c>
      <c r="V93" s="208">
        <f t="shared" si="17"/>
        <v>0</v>
      </c>
    </row>
    <row r="94" spans="1:22" ht="16.5" customHeight="1">
      <c r="A94" s="201"/>
      <c r="B94" s="200"/>
      <c r="C94" s="195" t="s">
        <v>1212</v>
      </c>
      <c r="D94" s="196"/>
      <c r="E94" s="196"/>
      <c r="F94" s="196"/>
      <c r="G94" s="196"/>
      <c r="H94" s="196"/>
      <c r="I94" s="196"/>
      <c r="J94" s="196"/>
      <c r="K94" s="196"/>
      <c r="L94" s="196"/>
      <c r="M94" s="196"/>
      <c r="N94" s="197"/>
      <c r="O94" s="193">
        <v>0</v>
      </c>
      <c r="P94" s="193">
        <v>0</v>
      </c>
      <c r="Q94" s="193">
        <v>0</v>
      </c>
      <c r="R94" s="193">
        <v>0</v>
      </c>
      <c r="S94" s="193">
        <v>0</v>
      </c>
      <c r="T94" s="193">
        <v>0</v>
      </c>
      <c r="U94" s="193">
        <v>0</v>
      </c>
      <c r="V94" s="208">
        <f t="shared" si="17"/>
        <v>0</v>
      </c>
    </row>
    <row r="95" spans="1:22" ht="16.5" customHeight="1">
      <c r="A95" s="201"/>
      <c r="B95" s="201"/>
      <c r="C95" s="195" t="s">
        <v>49</v>
      </c>
      <c r="D95" s="196"/>
      <c r="E95" s="196"/>
      <c r="F95" s="196"/>
      <c r="G95" s="196"/>
      <c r="H95" s="196"/>
      <c r="I95" s="196"/>
      <c r="J95" s="196"/>
      <c r="K95" s="196"/>
      <c r="L95" s="196"/>
      <c r="M95" s="196"/>
      <c r="N95" s="197"/>
      <c r="O95" s="199"/>
      <c r="P95" s="199"/>
      <c r="Q95" s="193">
        <v>0</v>
      </c>
      <c r="R95" s="193">
        <v>0</v>
      </c>
      <c r="S95" s="193">
        <v>0</v>
      </c>
      <c r="T95" s="193">
        <v>0</v>
      </c>
      <c r="U95" s="193">
        <v>0</v>
      </c>
      <c r="V95" s="208">
        <f t="shared" si="17"/>
        <v>0</v>
      </c>
    </row>
    <row r="96" spans="1:22" ht="16.5" customHeight="1">
      <c r="A96" s="202"/>
      <c r="B96" s="202"/>
      <c r="C96" s="195" t="s">
        <v>1190</v>
      </c>
      <c r="D96" s="196"/>
      <c r="E96" s="196"/>
      <c r="F96" s="196"/>
      <c r="G96" s="196"/>
      <c r="H96" s="196"/>
      <c r="I96" s="196"/>
      <c r="J96" s="196"/>
      <c r="K96" s="196"/>
      <c r="L96" s="196"/>
      <c r="M96" s="196"/>
      <c r="N96" s="197"/>
      <c r="O96" s="199"/>
      <c r="P96" s="199"/>
      <c r="Q96" s="193">
        <v>0</v>
      </c>
      <c r="R96" s="193">
        <v>0</v>
      </c>
      <c r="S96" s="193">
        <v>0</v>
      </c>
      <c r="T96" s="193">
        <v>0</v>
      </c>
      <c r="U96" s="193">
        <v>0</v>
      </c>
      <c r="V96" s="208">
        <f t="shared" si="17"/>
        <v>0</v>
      </c>
    </row>
    <row r="97" spans="1:22" ht="16.5" customHeight="1">
      <c r="A97" s="931" t="s">
        <v>191</v>
      </c>
      <c r="B97" s="932"/>
      <c r="C97" s="932"/>
      <c r="D97" s="932"/>
      <c r="E97" s="932"/>
      <c r="F97" s="932"/>
      <c r="G97" s="932"/>
      <c r="H97" s="932"/>
      <c r="I97" s="932"/>
      <c r="J97" s="932"/>
      <c r="K97" s="932"/>
      <c r="L97" s="932"/>
      <c r="M97" s="932"/>
      <c r="N97" s="933"/>
      <c r="O97" s="209">
        <f aca="true" t="shared" si="23" ref="O97:U97">SUM(O69,O89)</f>
        <v>0</v>
      </c>
      <c r="P97" s="209">
        <f t="shared" si="23"/>
        <v>0</v>
      </c>
      <c r="Q97" s="209">
        <f t="shared" si="23"/>
        <v>287848</v>
      </c>
      <c r="R97" s="209">
        <f t="shared" si="23"/>
        <v>192420</v>
      </c>
      <c r="S97" s="209">
        <f t="shared" si="23"/>
        <v>315498</v>
      </c>
      <c r="T97" s="209">
        <f t="shared" si="23"/>
        <v>136611</v>
      </c>
      <c r="U97" s="209">
        <f t="shared" si="23"/>
        <v>0</v>
      </c>
      <c r="V97" s="208">
        <f t="shared" si="17"/>
        <v>932377</v>
      </c>
    </row>
    <row r="98" spans="1:22" ht="16.5" customHeight="1">
      <c r="A98" s="195" t="s">
        <v>305</v>
      </c>
      <c r="B98" s="196"/>
      <c r="C98" s="196"/>
      <c r="D98" s="196"/>
      <c r="E98" s="196"/>
      <c r="F98" s="196"/>
      <c r="G98" s="196"/>
      <c r="H98" s="196"/>
      <c r="I98" s="196"/>
      <c r="J98" s="196"/>
      <c r="K98" s="196"/>
      <c r="L98" s="196"/>
      <c r="M98" s="196"/>
      <c r="N98" s="197"/>
      <c r="O98" s="196"/>
      <c r="P98" s="196"/>
      <c r="Q98" s="196"/>
      <c r="R98" s="196"/>
      <c r="S98" s="196"/>
      <c r="T98" s="196"/>
      <c r="U98" s="196"/>
      <c r="V98" s="213"/>
    </row>
    <row r="99" spans="1:22" ht="16.5" customHeight="1">
      <c r="A99" s="198" t="s">
        <v>1052</v>
      </c>
      <c r="B99" s="196"/>
      <c r="C99" s="196"/>
      <c r="D99" s="196"/>
      <c r="E99" s="196"/>
      <c r="F99" s="196"/>
      <c r="G99" s="196"/>
      <c r="H99" s="196"/>
      <c r="I99" s="196"/>
      <c r="J99" s="196"/>
      <c r="K99" s="196"/>
      <c r="L99" s="196"/>
      <c r="M99" s="196"/>
      <c r="N99" s="197"/>
      <c r="O99" s="207"/>
      <c r="P99" s="208">
        <f aca="true" t="shared" si="24" ref="P99:U99">SUM(P100,P108,P112,P117,P118)</f>
        <v>0</v>
      </c>
      <c r="Q99" s="208">
        <f t="shared" si="24"/>
        <v>14392</v>
      </c>
      <c r="R99" s="208">
        <f t="shared" si="24"/>
        <v>9621</v>
      </c>
      <c r="S99" s="208">
        <f t="shared" si="24"/>
        <v>15775</v>
      </c>
      <c r="T99" s="208">
        <f t="shared" si="24"/>
        <v>6831</v>
      </c>
      <c r="U99" s="208">
        <f t="shared" si="24"/>
        <v>0</v>
      </c>
      <c r="V99" s="208">
        <f aca="true" t="shared" si="25" ref="V99:V127">SUM(O99:U99)</f>
        <v>46619</v>
      </c>
    </row>
    <row r="100" spans="1:22" ht="16.5" customHeight="1">
      <c r="A100" s="201"/>
      <c r="B100" s="198" t="s">
        <v>1053</v>
      </c>
      <c r="C100" s="196"/>
      <c r="D100" s="196"/>
      <c r="E100" s="196"/>
      <c r="F100" s="196"/>
      <c r="G100" s="196"/>
      <c r="H100" s="196"/>
      <c r="I100" s="196"/>
      <c r="J100" s="196"/>
      <c r="K100" s="196"/>
      <c r="L100" s="196"/>
      <c r="M100" s="196"/>
      <c r="N100" s="197"/>
      <c r="O100" s="207"/>
      <c r="P100" s="208">
        <f aca="true" t="shared" si="26" ref="P100:U100">SUM(P101:P107)</f>
        <v>0</v>
      </c>
      <c r="Q100" s="208">
        <f t="shared" si="26"/>
        <v>14392</v>
      </c>
      <c r="R100" s="208">
        <f t="shared" si="26"/>
        <v>0</v>
      </c>
      <c r="S100" s="208">
        <f t="shared" si="26"/>
        <v>15775</v>
      </c>
      <c r="T100" s="208">
        <f t="shared" si="26"/>
        <v>3800</v>
      </c>
      <c r="U100" s="208">
        <f t="shared" si="26"/>
        <v>0</v>
      </c>
      <c r="V100" s="208">
        <f t="shared" si="25"/>
        <v>33967</v>
      </c>
    </row>
    <row r="101" spans="1:22" ht="16.5" customHeight="1">
      <c r="A101" s="201"/>
      <c r="B101" s="201"/>
      <c r="C101" s="195" t="s">
        <v>86</v>
      </c>
      <c r="D101" s="196"/>
      <c r="E101" s="196"/>
      <c r="F101" s="196"/>
      <c r="G101" s="196"/>
      <c r="H101" s="196"/>
      <c r="I101" s="196"/>
      <c r="J101" s="196"/>
      <c r="K101" s="196"/>
      <c r="L101" s="196"/>
      <c r="M101" s="196"/>
      <c r="N101" s="197"/>
      <c r="O101" s="199"/>
      <c r="P101" s="193">
        <v>0</v>
      </c>
      <c r="Q101" s="193">
        <v>0</v>
      </c>
      <c r="R101" s="193">
        <v>0</v>
      </c>
      <c r="S101" s="193">
        <v>0</v>
      </c>
      <c r="T101" s="193">
        <v>0</v>
      </c>
      <c r="U101" s="193">
        <v>0</v>
      </c>
      <c r="V101" s="208">
        <f t="shared" si="25"/>
        <v>0</v>
      </c>
    </row>
    <row r="102" spans="1:22" ht="16.5" customHeight="1">
      <c r="A102" s="201"/>
      <c r="B102" s="201"/>
      <c r="C102" s="195" t="s">
        <v>87</v>
      </c>
      <c r="D102" s="196"/>
      <c r="E102" s="196"/>
      <c r="F102" s="196"/>
      <c r="G102" s="196"/>
      <c r="H102" s="196"/>
      <c r="I102" s="196"/>
      <c r="J102" s="196"/>
      <c r="K102" s="196"/>
      <c r="L102" s="196"/>
      <c r="M102" s="196"/>
      <c r="N102" s="197"/>
      <c r="O102" s="199"/>
      <c r="P102" s="193">
        <v>0</v>
      </c>
      <c r="Q102" s="193">
        <v>0</v>
      </c>
      <c r="R102" s="193">
        <v>0</v>
      </c>
      <c r="S102" s="193">
        <v>0</v>
      </c>
      <c r="T102" s="193">
        <v>0</v>
      </c>
      <c r="U102" s="193">
        <v>0</v>
      </c>
      <c r="V102" s="208">
        <f t="shared" si="25"/>
        <v>0</v>
      </c>
    </row>
    <row r="103" spans="1:22" ht="16.5" customHeight="1">
      <c r="A103" s="201"/>
      <c r="B103" s="201"/>
      <c r="C103" s="195" t="s">
        <v>88</v>
      </c>
      <c r="D103" s="196"/>
      <c r="E103" s="196"/>
      <c r="F103" s="196"/>
      <c r="G103" s="196"/>
      <c r="H103" s="196"/>
      <c r="I103" s="196"/>
      <c r="J103" s="196"/>
      <c r="K103" s="196"/>
      <c r="L103" s="196"/>
      <c r="M103" s="196"/>
      <c r="N103" s="197"/>
      <c r="O103" s="199"/>
      <c r="P103" s="193">
        <v>0</v>
      </c>
      <c r="Q103" s="193">
        <v>0</v>
      </c>
      <c r="R103" s="193">
        <v>0</v>
      </c>
      <c r="S103" s="193">
        <v>0</v>
      </c>
      <c r="T103" s="193">
        <v>0</v>
      </c>
      <c r="U103" s="193">
        <v>0</v>
      </c>
      <c r="V103" s="208">
        <f t="shared" si="25"/>
        <v>0</v>
      </c>
    </row>
    <row r="104" spans="1:22" ht="16.5" customHeight="1">
      <c r="A104" s="201"/>
      <c r="B104" s="201"/>
      <c r="C104" s="195" t="s">
        <v>89</v>
      </c>
      <c r="D104" s="196"/>
      <c r="E104" s="196"/>
      <c r="F104" s="196"/>
      <c r="G104" s="196"/>
      <c r="H104" s="196"/>
      <c r="I104" s="196"/>
      <c r="J104" s="196"/>
      <c r="K104" s="196"/>
      <c r="L104" s="196"/>
      <c r="M104" s="196"/>
      <c r="N104" s="197"/>
      <c r="O104" s="199"/>
      <c r="P104" s="193">
        <v>0</v>
      </c>
      <c r="Q104" s="193">
        <v>0</v>
      </c>
      <c r="R104" s="193">
        <v>0</v>
      </c>
      <c r="S104" s="193">
        <v>0</v>
      </c>
      <c r="T104" s="193">
        <v>0</v>
      </c>
      <c r="U104" s="193">
        <v>0</v>
      </c>
      <c r="V104" s="208">
        <f t="shared" si="25"/>
        <v>0</v>
      </c>
    </row>
    <row r="105" spans="1:22" ht="16.5" customHeight="1">
      <c r="A105" s="201"/>
      <c r="B105" s="201"/>
      <c r="C105" s="195" t="s">
        <v>1054</v>
      </c>
      <c r="D105" s="196"/>
      <c r="E105" s="196"/>
      <c r="F105" s="196"/>
      <c r="G105" s="196"/>
      <c r="H105" s="196"/>
      <c r="I105" s="196"/>
      <c r="J105" s="196"/>
      <c r="K105" s="196"/>
      <c r="L105" s="196"/>
      <c r="M105" s="196"/>
      <c r="N105" s="197"/>
      <c r="O105" s="199"/>
      <c r="P105" s="193">
        <v>0</v>
      </c>
      <c r="Q105" s="193">
        <v>0</v>
      </c>
      <c r="R105" s="193">
        <v>0</v>
      </c>
      <c r="S105" s="193">
        <v>12888</v>
      </c>
      <c r="T105" s="193">
        <v>0</v>
      </c>
      <c r="U105" s="193">
        <v>0</v>
      </c>
      <c r="V105" s="208">
        <f t="shared" si="25"/>
        <v>12888</v>
      </c>
    </row>
    <row r="106" spans="1:22" ht="16.5" customHeight="1">
      <c r="A106" s="201"/>
      <c r="B106" s="201"/>
      <c r="C106" s="195" t="s">
        <v>1055</v>
      </c>
      <c r="D106" s="196"/>
      <c r="E106" s="196"/>
      <c r="F106" s="196"/>
      <c r="G106" s="196"/>
      <c r="H106" s="196"/>
      <c r="I106" s="196"/>
      <c r="J106" s="196"/>
      <c r="K106" s="196"/>
      <c r="L106" s="196"/>
      <c r="M106" s="196"/>
      <c r="N106" s="197"/>
      <c r="O106" s="199"/>
      <c r="P106" s="193">
        <v>0</v>
      </c>
      <c r="Q106" s="193">
        <v>12492</v>
      </c>
      <c r="R106" s="193">
        <v>0</v>
      </c>
      <c r="S106" s="193">
        <v>0</v>
      </c>
      <c r="T106" s="193">
        <v>0</v>
      </c>
      <c r="U106" s="193">
        <v>0</v>
      </c>
      <c r="V106" s="208">
        <f t="shared" si="25"/>
        <v>12492</v>
      </c>
    </row>
    <row r="107" spans="1:22" ht="16.5" customHeight="1">
      <c r="A107" s="201"/>
      <c r="B107" s="202"/>
      <c r="C107" s="195" t="s">
        <v>92</v>
      </c>
      <c r="D107" s="196"/>
      <c r="E107" s="196"/>
      <c r="F107" s="196"/>
      <c r="G107" s="196"/>
      <c r="H107" s="196"/>
      <c r="I107" s="196"/>
      <c r="J107" s="196"/>
      <c r="K107" s="196"/>
      <c r="L107" s="196"/>
      <c r="M107" s="196"/>
      <c r="N107" s="197"/>
      <c r="O107" s="199"/>
      <c r="P107" s="193">
        <v>0</v>
      </c>
      <c r="Q107" s="193">
        <v>1900</v>
      </c>
      <c r="R107" s="193">
        <v>0</v>
      </c>
      <c r="S107" s="193">
        <v>2887</v>
      </c>
      <c r="T107" s="193">
        <v>3800</v>
      </c>
      <c r="U107" s="193">
        <v>0</v>
      </c>
      <c r="V107" s="208">
        <f t="shared" si="25"/>
        <v>8587</v>
      </c>
    </row>
    <row r="108" spans="1:22" ht="16.5" customHeight="1">
      <c r="A108" s="201"/>
      <c r="B108" s="924" t="s">
        <v>93</v>
      </c>
      <c r="C108" s="925"/>
      <c r="D108" s="925"/>
      <c r="E108" s="925"/>
      <c r="F108" s="925"/>
      <c r="G108" s="925"/>
      <c r="H108" s="925"/>
      <c r="I108" s="925"/>
      <c r="J108" s="925"/>
      <c r="K108" s="925"/>
      <c r="L108" s="925"/>
      <c r="M108" s="925"/>
      <c r="N108" s="926"/>
      <c r="O108" s="207"/>
      <c r="P108" s="208">
        <f aca="true" t="shared" si="27" ref="P108:U108">SUM(P109:P111)</f>
        <v>0</v>
      </c>
      <c r="Q108" s="208">
        <f t="shared" si="27"/>
        <v>0</v>
      </c>
      <c r="R108" s="208">
        <f t="shared" si="27"/>
        <v>9621</v>
      </c>
      <c r="S108" s="208">
        <f t="shared" si="27"/>
        <v>0</v>
      </c>
      <c r="T108" s="208">
        <f t="shared" si="27"/>
        <v>3031</v>
      </c>
      <c r="U108" s="208">
        <f t="shared" si="27"/>
        <v>0</v>
      </c>
      <c r="V108" s="208">
        <f t="shared" si="25"/>
        <v>12652</v>
      </c>
    </row>
    <row r="109" spans="1:22" ht="16.5" customHeight="1">
      <c r="A109" s="201"/>
      <c r="B109" s="200"/>
      <c r="C109" s="195" t="s">
        <v>94</v>
      </c>
      <c r="D109" s="196"/>
      <c r="E109" s="196"/>
      <c r="F109" s="196"/>
      <c r="G109" s="196"/>
      <c r="H109" s="196"/>
      <c r="I109" s="196"/>
      <c r="J109" s="196"/>
      <c r="K109" s="196"/>
      <c r="L109" s="196"/>
      <c r="M109" s="196"/>
      <c r="N109" s="197"/>
      <c r="O109" s="199"/>
      <c r="P109" s="193">
        <v>0</v>
      </c>
      <c r="Q109" s="193">
        <v>0</v>
      </c>
      <c r="R109" s="193">
        <v>9621</v>
      </c>
      <c r="S109" s="193">
        <v>0</v>
      </c>
      <c r="T109" s="193">
        <v>0</v>
      </c>
      <c r="U109" s="193">
        <v>0</v>
      </c>
      <c r="V109" s="208">
        <f t="shared" si="25"/>
        <v>9621</v>
      </c>
    </row>
    <row r="110" spans="1:22" ht="16.5" customHeight="1">
      <c r="A110" s="201"/>
      <c r="B110" s="200"/>
      <c r="C110" s="927" t="s">
        <v>1056</v>
      </c>
      <c r="D110" s="928"/>
      <c r="E110" s="928"/>
      <c r="F110" s="928"/>
      <c r="G110" s="928"/>
      <c r="H110" s="928"/>
      <c r="I110" s="928"/>
      <c r="J110" s="928"/>
      <c r="K110" s="928"/>
      <c r="L110" s="928"/>
      <c r="M110" s="928"/>
      <c r="N110" s="929"/>
      <c r="O110" s="199"/>
      <c r="P110" s="193">
        <v>0</v>
      </c>
      <c r="Q110" s="193">
        <v>0</v>
      </c>
      <c r="R110" s="193">
        <v>0</v>
      </c>
      <c r="S110" s="193">
        <v>0</v>
      </c>
      <c r="T110" s="193">
        <v>0</v>
      </c>
      <c r="U110" s="193">
        <v>0</v>
      </c>
      <c r="V110" s="208">
        <f t="shared" si="25"/>
        <v>0</v>
      </c>
    </row>
    <row r="111" spans="1:22" ht="16.5" customHeight="1">
      <c r="A111" s="201"/>
      <c r="B111" s="202"/>
      <c r="C111" s="927" t="s">
        <v>1057</v>
      </c>
      <c r="D111" s="928"/>
      <c r="E111" s="928"/>
      <c r="F111" s="928"/>
      <c r="G111" s="928"/>
      <c r="H111" s="928"/>
      <c r="I111" s="928"/>
      <c r="J111" s="928"/>
      <c r="K111" s="928"/>
      <c r="L111" s="928"/>
      <c r="M111" s="928"/>
      <c r="N111" s="929"/>
      <c r="O111" s="199"/>
      <c r="P111" s="193">
        <v>0</v>
      </c>
      <c r="Q111" s="193">
        <v>0</v>
      </c>
      <c r="R111" s="193">
        <v>0</v>
      </c>
      <c r="S111" s="193">
        <v>0</v>
      </c>
      <c r="T111" s="193">
        <v>3031</v>
      </c>
      <c r="U111" s="193">
        <v>0</v>
      </c>
      <c r="V111" s="208">
        <f t="shared" si="25"/>
        <v>3031</v>
      </c>
    </row>
    <row r="112" spans="1:22" ht="16.5" customHeight="1">
      <c r="A112" s="201"/>
      <c r="B112" s="924" t="s">
        <v>96</v>
      </c>
      <c r="C112" s="925"/>
      <c r="D112" s="925"/>
      <c r="E112" s="925"/>
      <c r="F112" s="925"/>
      <c r="G112" s="925"/>
      <c r="H112" s="925"/>
      <c r="I112" s="925"/>
      <c r="J112" s="925"/>
      <c r="K112" s="925"/>
      <c r="L112" s="925"/>
      <c r="M112" s="925"/>
      <c r="N112" s="926"/>
      <c r="O112" s="207"/>
      <c r="P112" s="208">
        <f aca="true" t="shared" si="28" ref="P112:U112">SUM(P113:P116)</f>
        <v>0</v>
      </c>
      <c r="Q112" s="208">
        <f t="shared" si="28"/>
        <v>0</v>
      </c>
      <c r="R112" s="208">
        <f t="shared" si="28"/>
        <v>0</v>
      </c>
      <c r="S112" s="208">
        <f t="shared" si="28"/>
        <v>0</v>
      </c>
      <c r="T112" s="208">
        <f t="shared" si="28"/>
        <v>0</v>
      </c>
      <c r="U112" s="208">
        <f t="shared" si="28"/>
        <v>0</v>
      </c>
      <c r="V112" s="208">
        <f t="shared" si="25"/>
        <v>0</v>
      </c>
    </row>
    <row r="113" spans="1:22" ht="16.5" customHeight="1">
      <c r="A113" s="201"/>
      <c r="B113" s="200"/>
      <c r="C113" s="195" t="s">
        <v>97</v>
      </c>
      <c r="D113" s="196"/>
      <c r="E113" s="196"/>
      <c r="F113" s="196"/>
      <c r="G113" s="196"/>
      <c r="H113" s="196"/>
      <c r="I113" s="196"/>
      <c r="J113" s="196"/>
      <c r="K113" s="196"/>
      <c r="L113" s="196"/>
      <c r="M113" s="196"/>
      <c r="N113" s="197"/>
      <c r="O113" s="199"/>
      <c r="P113" s="193">
        <v>0</v>
      </c>
      <c r="Q113" s="193">
        <v>0</v>
      </c>
      <c r="R113" s="193">
        <v>0</v>
      </c>
      <c r="S113" s="193">
        <v>0</v>
      </c>
      <c r="T113" s="193">
        <v>0</v>
      </c>
      <c r="U113" s="193">
        <v>0</v>
      </c>
      <c r="V113" s="208">
        <f t="shared" si="25"/>
        <v>0</v>
      </c>
    </row>
    <row r="114" spans="1:22" ht="16.5" customHeight="1">
      <c r="A114" s="201"/>
      <c r="B114" s="200"/>
      <c r="C114" s="927" t="s">
        <v>98</v>
      </c>
      <c r="D114" s="928"/>
      <c r="E114" s="928"/>
      <c r="F114" s="928"/>
      <c r="G114" s="928"/>
      <c r="H114" s="928"/>
      <c r="I114" s="928"/>
      <c r="J114" s="928"/>
      <c r="K114" s="928"/>
      <c r="L114" s="928"/>
      <c r="M114" s="928"/>
      <c r="N114" s="929"/>
      <c r="O114" s="199"/>
      <c r="P114" s="199"/>
      <c r="Q114" s="193">
        <v>0</v>
      </c>
      <c r="R114" s="193">
        <v>0</v>
      </c>
      <c r="S114" s="193">
        <v>0</v>
      </c>
      <c r="T114" s="193">
        <v>0</v>
      </c>
      <c r="U114" s="193">
        <v>0</v>
      </c>
      <c r="V114" s="208">
        <f t="shared" si="25"/>
        <v>0</v>
      </c>
    </row>
    <row r="115" spans="1:22" ht="16.5" customHeight="1">
      <c r="A115" s="201"/>
      <c r="B115" s="200"/>
      <c r="C115" s="927" t="s">
        <v>99</v>
      </c>
      <c r="D115" s="928"/>
      <c r="E115" s="928"/>
      <c r="F115" s="928"/>
      <c r="G115" s="928"/>
      <c r="H115" s="928"/>
      <c r="I115" s="928"/>
      <c r="J115" s="928"/>
      <c r="K115" s="928"/>
      <c r="L115" s="928"/>
      <c r="M115" s="928"/>
      <c r="N115" s="929"/>
      <c r="O115" s="199"/>
      <c r="P115" s="193">
        <v>0</v>
      </c>
      <c r="Q115" s="193">
        <v>0</v>
      </c>
      <c r="R115" s="193">
        <v>0</v>
      </c>
      <c r="S115" s="193">
        <v>0</v>
      </c>
      <c r="T115" s="193">
        <v>0</v>
      </c>
      <c r="U115" s="193">
        <v>0</v>
      </c>
      <c r="V115" s="208">
        <f t="shared" si="25"/>
        <v>0</v>
      </c>
    </row>
    <row r="116" spans="1:22" ht="16.5" customHeight="1">
      <c r="A116" s="201"/>
      <c r="B116" s="202"/>
      <c r="C116" s="195" t="s">
        <v>1058</v>
      </c>
      <c r="D116" s="196"/>
      <c r="E116" s="196"/>
      <c r="F116" s="196"/>
      <c r="G116" s="196"/>
      <c r="H116" s="196"/>
      <c r="I116" s="196"/>
      <c r="J116" s="196"/>
      <c r="K116" s="196"/>
      <c r="L116" s="196"/>
      <c r="M116" s="196"/>
      <c r="N116" s="197"/>
      <c r="O116" s="199"/>
      <c r="P116" s="193">
        <v>0</v>
      </c>
      <c r="Q116" s="193">
        <v>0</v>
      </c>
      <c r="R116" s="193">
        <v>0</v>
      </c>
      <c r="S116" s="193">
        <v>0</v>
      </c>
      <c r="T116" s="193">
        <v>0</v>
      </c>
      <c r="U116" s="193">
        <v>0</v>
      </c>
      <c r="V116" s="208">
        <f t="shared" si="25"/>
        <v>0</v>
      </c>
    </row>
    <row r="117" spans="1:22" ht="16.5" customHeight="1">
      <c r="A117" s="201"/>
      <c r="B117" s="930" t="s">
        <v>100</v>
      </c>
      <c r="C117" s="925"/>
      <c r="D117" s="925"/>
      <c r="E117" s="925"/>
      <c r="F117" s="925"/>
      <c r="G117" s="925"/>
      <c r="H117" s="925"/>
      <c r="I117" s="925"/>
      <c r="J117" s="925"/>
      <c r="K117" s="925"/>
      <c r="L117" s="925"/>
      <c r="M117" s="925"/>
      <c r="N117" s="926"/>
      <c r="O117" s="199"/>
      <c r="P117" s="193">
        <v>0</v>
      </c>
      <c r="Q117" s="193">
        <v>0</v>
      </c>
      <c r="R117" s="193">
        <v>0</v>
      </c>
      <c r="S117" s="193">
        <v>0</v>
      </c>
      <c r="T117" s="193">
        <v>0</v>
      </c>
      <c r="U117" s="193">
        <v>0</v>
      </c>
      <c r="V117" s="208">
        <f t="shared" si="25"/>
        <v>0</v>
      </c>
    </row>
    <row r="118" spans="1:22" ht="16.5" customHeight="1">
      <c r="A118" s="202"/>
      <c r="B118" s="930" t="s">
        <v>101</v>
      </c>
      <c r="C118" s="925"/>
      <c r="D118" s="925"/>
      <c r="E118" s="925"/>
      <c r="F118" s="925"/>
      <c r="G118" s="925"/>
      <c r="H118" s="925"/>
      <c r="I118" s="925"/>
      <c r="J118" s="925"/>
      <c r="K118" s="925"/>
      <c r="L118" s="925"/>
      <c r="M118" s="925"/>
      <c r="N118" s="926"/>
      <c r="O118" s="199"/>
      <c r="P118" s="193">
        <v>0</v>
      </c>
      <c r="Q118" s="193">
        <v>0</v>
      </c>
      <c r="R118" s="193">
        <v>0</v>
      </c>
      <c r="S118" s="193">
        <v>0</v>
      </c>
      <c r="T118" s="193">
        <v>0</v>
      </c>
      <c r="U118" s="193">
        <v>0</v>
      </c>
      <c r="V118" s="208">
        <f t="shared" si="25"/>
        <v>0</v>
      </c>
    </row>
    <row r="119" spans="1:22" ht="16.5" customHeight="1">
      <c r="A119" s="198" t="s">
        <v>301</v>
      </c>
      <c r="B119" s="203"/>
      <c r="C119" s="203"/>
      <c r="D119" s="203"/>
      <c r="E119" s="203"/>
      <c r="F119" s="203"/>
      <c r="G119" s="203"/>
      <c r="H119" s="203"/>
      <c r="I119" s="203"/>
      <c r="J119" s="203"/>
      <c r="K119" s="203"/>
      <c r="L119" s="203"/>
      <c r="M119" s="203"/>
      <c r="N119" s="204"/>
      <c r="O119" s="209">
        <f aca="true" t="shared" si="29" ref="O119:U119">SUM(O120:O122)</f>
        <v>0</v>
      </c>
      <c r="P119" s="209">
        <f t="shared" si="29"/>
        <v>0</v>
      </c>
      <c r="Q119" s="209">
        <f t="shared" si="29"/>
        <v>0</v>
      </c>
      <c r="R119" s="209">
        <f t="shared" si="29"/>
        <v>0</v>
      </c>
      <c r="S119" s="209">
        <f t="shared" si="29"/>
        <v>0</v>
      </c>
      <c r="T119" s="209">
        <f t="shared" si="29"/>
        <v>0</v>
      </c>
      <c r="U119" s="209">
        <f t="shared" si="29"/>
        <v>0</v>
      </c>
      <c r="V119" s="208">
        <f t="shared" si="25"/>
        <v>0</v>
      </c>
    </row>
    <row r="120" spans="1:22" ht="16.5" customHeight="1">
      <c r="A120" s="201"/>
      <c r="B120" s="195"/>
      <c r="C120" s="196" t="s">
        <v>1212</v>
      </c>
      <c r="D120" s="196"/>
      <c r="E120" s="196"/>
      <c r="F120" s="196"/>
      <c r="G120" s="196"/>
      <c r="H120" s="196"/>
      <c r="I120" s="196"/>
      <c r="J120" s="196"/>
      <c r="K120" s="196"/>
      <c r="L120" s="196"/>
      <c r="M120" s="196"/>
      <c r="N120" s="197"/>
      <c r="O120" s="193">
        <v>0</v>
      </c>
      <c r="P120" s="193">
        <v>0</v>
      </c>
      <c r="Q120" s="193">
        <v>0</v>
      </c>
      <c r="R120" s="193">
        <v>0</v>
      </c>
      <c r="S120" s="193">
        <v>0</v>
      </c>
      <c r="T120" s="193">
        <v>0</v>
      </c>
      <c r="U120" s="193">
        <v>0</v>
      </c>
      <c r="V120" s="208">
        <f t="shared" si="25"/>
        <v>0</v>
      </c>
    </row>
    <row r="121" spans="1:22" ht="16.5" customHeight="1">
      <c r="A121" s="201"/>
      <c r="B121" s="195"/>
      <c r="C121" s="196" t="s">
        <v>49</v>
      </c>
      <c r="D121" s="196"/>
      <c r="E121" s="196"/>
      <c r="F121" s="196"/>
      <c r="G121" s="196"/>
      <c r="H121" s="196"/>
      <c r="I121" s="196"/>
      <c r="J121" s="196"/>
      <c r="K121" s="196"/>
      <c r="L121" s="196"/>
      <c r="M121" s="196"/>
      <c r="N121" s="197"/>
      <c r="O121" s="199"/>
      <c r="P121" s="199"/>
      <c r="Q121" s="193">
        <v>0</v>
      </c>
      <c r="R121" s="193">
        <v>0</v>
      </c>
      <c r="S121" s="193">
        <v>0</v>
      </c>
      <c r="T121" s="193">
        <v>0</v>
      </c>
      <c r="U121" s="193">
        <v>0</v>
      </c>
      <c r="V121" s="208">
        <f t="shared" si="25"/>
        <v>0</v>
      </c>
    </row>
    <row r="122" spans="1:22" ht="16.5" customHeight="1">
      <c r="A122" s="201"/>
      <c r="B122" s="195"/>
      <c r="C122" s="196" t="s">
        <v>1190</v>
      </c>
      <c r="D122" s="196"/>
      <c r="E122" s="196"/>
      <c r="F122" s="196"/>
      <c r="G122" s="196"/>
      <c r="H122" s="196"/>
      <c r="I122" s="196"/>
      <c r="J122" s="196"/>
      <c r="K122" s="196"/>
      <c r="L122" s="196"/>
      <c r="M122" s="196"/>
      <c r="N122" s="197"/>
      <c r="O122" s="199"/>
      <c r="P122" s="199"/>
      <c r="Q122" s="193">
        <v>0</v>
      </c>
      <c r="R122" s="193">
        <v>0</v>
      </c>
      <c r="S122" s="193">
        <v>0</v>
      </c>
      <c r="T122" s="193">
        <v>0</v>
      </c>
      <c r="U122" s="193">
        <v>0</v>
      </c>
      <c r="V122" s="208">
        <f t="shared" si="25"/>
        <v>0</v>
      </c>
    </row>
    <row r="123" spans="1:22" ht="16.5" customHeight="1">
      <c r="A123" s="201"/>
      <c r="B123" s="198" t="s">
        <v>302</v>
      </c>
      <c r="C123" s="196"/>
      <c r="D123" s="196"/>
      <c r="E123" s="196"/>
      <c r="F123" s="196"/>
      <c r="G123" s="196"/>
      <c r="H123" s="196"/>
      <c r="I123" s="196"/>
      <c r="J123" s="196"/>
      <c r="K123" s="196"/>
      <c r="L123" s="196"/>
      <c r="M123" s="196"/>
      <c r="N123" s="197"/>
      <c r="O123" s="209">
        <f aca="true" t="shared" si="30" ref="O123:U123">SUM(O124:O126)</f>
        <v>0</v>
      </c>
      <c r="P123" s="209">
        <f t="shared" si="30"/>
        <v>0</v>
      </c>
      <c r="Q123" s="209">
        <f t="shared" si="30"/>
        <v>0</v>
      </c>
      <c r="R123" s="209">
        <f t="shared" si="30"/>
        <v>0</v>
      </c>
      <c r="S123" s="209">
        <f t="shared" si="30"/>
        <v>0</v>
      </c>
      <c r="T123" s="209">
        <f t="shared" si="30"/>
        <v>0</v>
      </c>
      <c r="U123" s="209">
        <f t="shared" si="30"/>
        <v>0</v>
      </c>
      <c r="V123" s="208">
        <f t="shared" si="25"/>
        <v>0</v>
      </c>
    </row>
    <row r="124" spans="1:22" ht="16.5" customHeight="1">
      <c r="A124" s="201"/>
      <c r="B124" s="201"/>
      <c r="C124" s="195" t="s">
        <v>1212</v>
      </c>
      <c r="D124" s="196"/>
      <c r="E124" s="196"/>
      <c r="F124" s="196"/>
      <c r="G124" s="196"/>
      <c r="H124" s="196"/>
      <c r="I124" s="196"/>
      <c r="J124" s="196"/>
      <c r="K124" s="196"/>
      <c r="L124" s="196"/>
      <c r="M124" s="196"/>
      <c r="N124" s="197"/>
      <c r="O124" s="193">
        <v>0</v>
      </c>
      <c r="P124" s="193">
        <v>0</v>
      </c>
      <c r="Q124" s="193">
        <v>0</v>
      </c>
      <c r="R124" s="193">
        <v>0</v>
      </c>
      <c r="S124" s="193">
        <v>0</v>
      </c>
      <c r="T124" s="193">
        <v>0</v>
      </c>
      <c r="U124" s="193">
        <v>0</v>
      </c>
      <c r="V124" s="208">
        <f t="shared" si="25"/>
        <v>0</v>
      </c>
    </row>
    <row r="125" spans="1:22" ht="16.5" customHeight="1">
      <c r="A125" s="201"/>
      <c r="B125" s="201"/>
      <c r="C125" s="195" t="s">
        <v>49</v>
      </c>
      <c r="D125" s="196"/>
      <c r="E125" s="196"/>
      <c r="F125" s="196"/>
      <c r="G125" s="196"/>
      <c r="H125" s="196"/>
      <c r="I125" s="196"/>
      <c r="J125" s="196"/>
      <c r="K125" s="196"/>
      <c r="L125" s="196"/>
      <c r="M125" s="196"/>
      <c r="N125" s="197"/>
      <c r="O125" s="199"/>
      <c r="P125" s="199"/>
      <c r="Q125" s="193">
        <v>0</v>
      </c>
      <c r="R125" s="193">
        <v>0</v>
      </c>
      <c r="S125" s="193">
        <v>0</v>
      </c>
      <c r="T125" s="193">
        <v>0</v>
      </c>
      <c r="U125" s="193">
        <v>0</v>
      </c>
      <c r="V125" s="208">
        <f t="shared" si="25"/>
        <v>0</v>
      </c>
    </row>
    <row r="126" spans="1:22" ht="16.5" customHeight="1">
      <c r="A126" s="202"/>
      <c r="B126" s="202"/>
      <c r="C126" s="195" t="s">
        <v>1190</v>
      </c>
      <c r="D126" s="196"/>
      <c r="E126" s="196"/>
      <c r="F126" s="196"/>
      <c r="G126" s="196"/>
      <c r="H126" s="196"/>
      <c r="I126" s="196"/>
      <c r="J126" s="196"/>
      <c r="K126" s="196"/>
      <c r="L126" s="196"/>
      <c r="M126" s="196"/>
      <c r="N126" s="197"/>
      <c r="O126" s="199"/>
      <c r="P126" s="199"/>
      <c r="Q126" s="193">
        <v>0</v>
      </c>
      <c r="R126" s="193">
        <v>0</v>
      </c>
      <c r="S126" s="193">
        <v>0</v>
      </c>
      <c r="T126" s="193">
        <v>0</v>
      </c>
      <c r="U126" s="193">
        <v>0</v>
      </c>
      <c r="V126" s="208">
        <f t="shared" si="25"/>
        <v>0</v>
      </c>
    </row>
    <row r="127" spans="1:22" ht="16.5" customHeight="1">
      <c r="A127" s="931" t="s">
        <v>191</v>
      </c>
      <c r="B127" s="932"/>
      <c r="C127" s="932"/>
      <c r="D127" s="932"/>
      <c r="E127" s="932"/>
      <c r="F127" s="932"/>
      <c r="G127" s="932"/>
      <c r="H127" s="932"/>
      <c r="I127" s="932"/>
      <c r="J127" s="932"/>
      <c r="K127" s="932"/>
      <c r="L127" s="932"/>
      <c r="M127" s="932"/>
      <c r="N127" s="933"/>
      <c r="O127" s="209">
        <f aca="true" t="shared" si="31" ref="O127:U127">SUM(O99,O119)</f>
        <v>0</v>
      </c>
      <c r="P127" s="209">
        <f t="shared" si="31"/>
        <v>0</v>
      </c>
      <c r="Q127" s="209">
        <f t="shared" si="31"/>
        <v>14392</v>
      </c>
      <c r="R127" s="209">
        <f t="shared" si="31"/>
        <v>9621</v>
      </c>
      <c r="S127" s="209">
        <f t="shared" si="31"/>
        <v>15775</v>
      </c>
      <c r="T127" s="209">
        <f t="shared" si="31"/>
        <v>6831</v>
      </c>
      <c r="U127" s="209">
        <f t="shared" si="31"/>
        <v>0</v>
      </c>
      <c r="V127" s="208">
        <f t="shared" si="25"/>
        <v>46619</v>
      </c>
    </row>
  </sheetData>
  <sheetProtection/>
  <mergeCells count="37">
    <mergeCell ref="C26:N26"/>
    <mergeCell ref="C27:N27"/>
    <mergeCell ref="C81:N81"/>
    <mergeCell ref="C52:N52"/>
    <mergeCell ref="C53:N53"/>
    <mergeCell ref="C56:N56"/>
    <mergeCell ref="C57:N57"/>
    <mergeCell ref="A67:N67"/>
    <mergeCell ref="A39:N39"/>
    <mergeCell ref="B78:N78"/>
    <mergeCell ref="A127:N127"/>
    <mergeCell ref="B118:N118"/>
    <mergeCell ref="B117:N117"/>
    <mergeCell ref="B112:N112"/>
    <mergeCell ref="C114:N114"/>
    <mergeCell ref="C115:N115"/>
    <mergeCell ref="A2:V2"/>
    <mergeCell ref="A3:V3"/>
    <mergeCell ref="B20:N20"/>
    <mergeCell ref="B24:N24"/>
    <mergeCell ref="C22:N22"/>
    <mergeCell ref="C23:N23"/>
    <mergeCell ref="A9:N9"/>
    <mergeCell ref="C111:N111"/>
    <mergeCell ref="B29:N29"/>
    <mergeCell ref="B30:N30"/>
    <mergeCell ref="B50:N50"/>
    <mergeCell ref="B54:N54"/>
    <mergeCell ref="C80:N80"/>
    <mergeCell ref="B108:N108"/>
    <mergeCell ref="A97:N97"/>
    <mergeCell ref="B88:N88"/>
    <mergeCell ref="B87:N87"/>
    <mergeCell ref="B82:N82"/>
    <mergeCell ref="C84:N84"/>
    <mergeCell ref="C85:N85"/>
    <mergeCell ref="C110:N110"/>
  </mergeCells>
  <printOptions/>
  <pageMargins left="0.7874015748031497" right="0.3937007874015748" top="0.5905511811023623" bottom="0.5905511811023623" header="0.5118110236220472" footer="0.5118110236220472"/>
  <pageSetup firstPageNumber="32" useFirstPageNumber="1" horizontalDpi="600" verticalDpi="600" orientation="portrait" paperSize="9" scale="70" r:id="rId1"/>
  <headerFooter alignWithMargins="0">
    <oddFooter>&amp;C－&amp;P－</oddFooter>
  </headerFooter>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AE23"/>
  <sheetViews>
    <sheetView workbookViewId="0" topLeftCell="A1">
      <selection activeCell="A1" sqref="A1"/>
    </sheetView>
  </sheetViews>
  <sheetFormatPr defaultColWidth="9.00390625" defaultRowHeight="13.5"/>
  <cols>
    <col min="1" max="16384" width="2.625" style="0" customWidth="1"/>
  </cols>
  <sheetData>
    <row r="1" ht="13.5">
      <c r="A1" t="s">
        <v>1068</v>
      </c>
    </row>
    <row r="3" spans="29:31" ht="13.5">
      <c r="AC3" s="301" t="s">
        <v>1084</v>
      </c>
      <c r="AD3" s="301"/>
      <c r="AE3" s="301"/>
    </row>
    <row r="5" spans="1:30" ht="13.5">
      <c r="A5" t="s">
        <v>1069</v>
      </c>
      <c r="C5" t="s">
        <v>1077</v>
      </c>
      <c r="R5" s="302" t="s">
        <v>1085</v>
      </c>
      <c r="S5" s="302"/>
      <c r="T5" s="302"/>
      <c r="U5" s="302"/>
      <c r="V5" s="302"/>
      <c r="W5" s="302"/>
      <c r="X5" s="302"/>
      <c r="Y5" s="302"/>
      <c r="Z5" s="302"/>
      <c r="AA5" s="302"/>
      <c r="AB5" s="302"/>
      <c r="AD5">
        <v>2</v>
      </c>
    </row>
    <row r="6" spans="18:28" ht="13.5">
      <c r="R6" s="10"/>
      <c r="S6" s="10"/>
      <c r="T6" s="10"/>
      <c r="U6" s="10"/>
      <c r="V6" s="10"/>
      <c r="W6" s="10"/>
      <c r="X6" s="10"/>
      <c r="Y6" s="10"/>
      <c r="Z6" s="10"/>
      <c r="AA6" s="10"/>
      <c r="AB6" s="10"/>
    </row>
    <row r="7" spans="1:30" ht="13.5">
      <c r="A7" t="s">
        <v>1070</v>
      </c>
      <c r="C7" t="s">
        <v>1078</v>
      </c>
      <c r="R7" s="302" t="s">
        <v>1085</v>
      </c>
      <c r="S7" s="302"/>
      <c r="T7" s="302"/>
      <c r="U7" s="302"/>
      <c r="V7" s="302"/>
      <c r="W7" s="302"/>
      <c r="X7" s="302"/>
      <c r="Y7" s="302"/>
      <c r="Z7" s="302"/>
      <c r="AA7" s="302"/>
      <c r="AB7" s="302"/>
      <c r="AD7">
        <v>3</v>
      </c>
    </row>
    <row r="8" spans="18:28" ht="13.5">
      <c r="R8" s="10"/>
      <c r="S8" s="10"/>
      <c r="T8" s="10"/>
      <c r="U8" s="10"/>
      <c r="V8" s="10"/>
      <c r="W8" s="10"/>
      <c r="X8" s="10"/>
      <c r="Y8" s="10"/>
      <c r="Z8" s="10"/>
      <c r="AA8" s="10"/>
      <c r="AB8" s="10"/>
    </row>
    <row r="9" spans="1:30" ht="13.5">
      <c r="A9" t="s">
        <v>1071</v>
      </c>
      <c r="C9" t="s">
        <v>1079</v>
      </c>
      <c r="R9" s="302" t="s">
        <v>1085</v>
      </c>
      <c r="S9" s="302"/>
      <c r="T9" s="302"/>
      <c r="U9" s="302"/>
      <c r="V9" s="302"/>
      <c r="W9" s="302"/>
      <c r="X9" s="302"/>
      <c r="Y9" s="302"/>
      <c r="Z9" s="302"/>
      <c r="AA9" s="302"/>
      <c r="AB9" s="302"/>
      <c r="AD9">
        <v>4</v>
      </c>
    </row>
    <row r="10" spans="18:28" ht="13.5">
      <c r="R10" s="10"/>
      <c r="S10" s="10"/>
      <c r="T10" s="10"/>
      <c r="U10" s="10"/>
      <c r="V10" s="10"/>
      <c r="W10" s="10"/>
      <c r="X10" s="10"/>
      <c r="Y10" s="10"/>
      <c r="Z10" s="10"/>
      <c r="AA10" s="10"/>
      <c r="AB10" s="10"/>
    </row>
    <row r="11" spans="1:30" ht="13.5">
      <c r="A11" t="s">
        <v>1072</v>
      </c>
      <c r="C11" t="s">
        <v>1080</v>
      </c>
      <c r="R11" s="302" t="s">
        <v>1085</v>
      </c>
      <c r="S11" s="302"/>
      <c r="T11" s="302"/>
      <c r="U11" s="302"/>
      <c r="V11" s="302"/>
      <c r="W11" s="302"/>
      <c r="X11" s="302"/>
      <c r="Y11" s="302"/>
      <c r="Z11" s="302"/>
      <c r="AA11" s="302"/>
      <c r="AB11" s="302"/>
      <c r="AD11">
        <v>5</v>
      </c>
    </row>
    <row r="12" spans="18:28" ht="13.5">
      <c r="R12" s="10"/>
      <c r="S12" s="10"/>
      <c r="T12" s="10"/>
      <c r="U12" s="10"/>
      <c r="V12" s="10"/>
      <c r="W12" s="10"/>
      <c r="X12" s="10"/>
      <c r="Y12" s="10"/>
      <c r="Z12" s="10"/>
      <c r="AA12" s="10"/>
      <c r="AB12" s="10"/>
    </row>
    <row r="13" spans="1:30" ht="13.5">
      <c r="A13" t="s">
        <v>1073</v>
      </c>
      <c r="C13" t="s">
        <v>1081</v>
      </c>
      <c r="R13" s="302" t="s">
        <v>1085</v>
      </c>
      <c r="S13" s="302"/>
      <c r="T13" s="302"/>
      <c r="U13" s="302"/>
      <c r="V13" s="302"/>
      <c r="W13" s="302"/>
      <c r="X13" s="302"/>
      <c r="Y13" s="302"/>
      <c r="Z13" s="302"/>
      <c r="AA13" s="302"/>
      <c r="AB13" s="302"/>
      <c r="AD13">
        <v>6</v>
      </c>
    </row>
    <row r="14" spans="18:28" ht="13.5">
      <c r="R14" s="10"/>
      <c r="S14" s="10"/>
      <c r="T14" s="10"/>
      <c r="U14" s="10"/>
      <c r="V14" s="10"/>
      <c r="W14" s="10"/>
      <c r="X14" s="10"/>
      <c r="Y14" s="10"/>
      <c r="Z14" s="10"/>
      <c r="AA14" s="10"/>
      <c r="AB14" s="10"/>
    </row>
    <row r="15" spans="1:30" ht="13.5">
      <c r="A15" t="s">
        <v>1074</v>
      </c>
      <c r="C15" t="s">
        <v>1082</v>
      </c>
      <c r="R15" s="302" t="s">
        <v>1085</v>
      </c>
      <c r="S15" s="302"/>
      <c r="T15" s="302"/>
      <c r="U15" s="302"/>
      <c r="V15" s="302"/>
      <c r="W15" s="302"/>
      <c r="X15" s="302"/>
      <c r="Y15" s="302"/>
      <c r="Z15" s="302"/>
      <c r="AA15" s="302"/>
      <c r="AB15" s="302"/>
      <c r="AD15">
        <v>8</v>
      </c>
    </row>
    <row r="16" spans="18:28" ht="13.5">
      <c r="R16" s="10"/>
      <c r="S16" s="10"/>
      <c r="T16" s="10"/>
      <c r="U16" s="10"/>
      <c r="V16" s="10"/>
      <c r="W16" s="10"/>
      <c r="X16" s="10"/>
      <c r="Y16" s="10"/>
      <c r="Z16" s="10"/>
      <c r="AA16" s="10"/>
      <c r="AB16" s="10"/>
    </row>
    <row r="17" spans="1:30" ht="13.5">
      <c r="A17" t="s">
        <v>1075</v>
      </c>
      <c r="C17" t="s">
        <v>1083</v>
      </c>
      <c r="R17" s="302" t="s">
        <v>1085</v>
      </c>
      <c r="S17" s="302"/>
      <c r="T17" s="302"/>
      <c r="U17" s="302"/>
      <c r="V17" s="302"/>
      <c r="W17" s="302"/>
      <c r="X17" s="302"/>
      <c r="Y17" s="302"/>
      <c r="Z17" s="302"/>
      <c r="AA17" s="302"/>
      <c r="AB17" s="302"/>
      <c r="AD17">
        <v>9</v>
      </c>
    </row>
    <row r="18" spans="18:28" ht="13.5">
      <c r="R18" s="10"/>
      <c r="S18" s="10"/>
      <c r="T18" s="10"/>
      <c r="U18" s="10"/>
      <c r="V18" s="10"/>
      <c r="W18" s="10"/>
      <c r="X18" s="10"/>
      <c r="Y18" s="10"/>
      <c r="Z18" s="10"/>
      <c r="AA18" s="10"/>
      <c r="AB18" s="10"/>
    </row>
    <row r="19" spans="1:30" ht="13.5">
      <c r="A19" t="s">
        <v>230</v>
      </c>
      <c r="G19" t="s">
        <v>263</v>
      </c>
      <c r="R19" s="302" t="s">
        <v>1085</v>
      </c>
      <c r="S19" s="302"/>
      <c r="T19" s="302"/>
      <c r="U19" s="302"/>
      <c r="V19" s="302"/>
      <c r="W19" s="302"/>
      <c r="X19" s="302"/>
      <c r="Y19" s="302"/>
      <c r="Z19" s="302"/>
      <c r="AA19" s="302"/>
      <c r="AB19" s="302"/>
      <c r="AD19">
        <v>10</v>
      </c>
    </row>
    <row r="20" spans="18:28" ht="13.5">
      <c r="R20" s="10"/>
      <c r="S20" s="10"/>
      <c r="T20" s="10"/>
      <c r="U20" s="10"/>
      <c r="V20" s="10"/>
      <c r="W20" s="10"/>
      <c r="X20" s="10"/>
      <c r="Y20" s="10"/>
      <c r="Z20" s="10"/>
      <c r="AA20" s="10"/>
      <c r="AB20" s="10"/>
    </row>
    <row r="21" spans="1:30" ht="13.5">
      <c r="A21" t="s">
        <v>1076</v>
      </c>
      <c r="R21" s="302" t="s">
        <v>1085</v>
      </c>
      <c r="S21" s="302"/>
      <c r="T21" s="302"/>
      <c r="U21" s="302"/>
      <c r="V21" s="302"/>
      <c r="W21" s="302"/>
      <c r="X21" s="302"/>
      <c r="Y21" s="302"/>
      <c r="Z21" s="302"/>
      <c r="AA21" s="302"/>
      <c r="AB21" s="302"/>
      <c r="AD21">
        <v>11</v>
      </c>
    </row>
    <row r="23" spans="1:30" ht="13.5">
      <c r="A23" t="s">
        <v>491</v>
      </c>
      <c r="R23" s="302" t="s">
        <v>1085</v>
      </c>
      <c r="S23" s="302"/>
      <c r="T23" s="302"/>
      <c r="U23" s="302"/>
      <c r="V23" s="302"/>
      <c r="W23" s="302"/>
      <c r="X23" s="302"/>
      <c r="Y23" s="302"/>
      <c r="Z23" s="302"/>
      <c r="AA23" s="302"/>
      <c r="AB23" s="302"/>
      <c r="AD23">
        <v>24</v>
      </c>
    </row>
  </sheetData>
  <mergeCells count="11">
    <mergeCell ref="R15:AB15"/>
    <mergeCell ref="R19:AB19"/>
    <mergeCell ref="R23:AB23"/>
    <mergeCell ref="R21:AB21"/>
    <mergeCell ref="R17:AB17"/>
    <mergeCell ref="AC3:AE3"/>
    <mergeCell ref="R5:AB5"/>
    <mergeCell ref="R7:AB7"/>
    <mergeCell ref="R13:AB13"/>
    <mergeCell ref="R9:AB9"/>
    <mergeCell ref="R11:AB11"/>
  </mergeCells>
  <printOptions/>
  <pageMargins left="0.75" right="0.75" top="1" bottom="1" header="0.512" footer="0.512"/>
  <pageSetup firstPageNumber="1"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V127"/>
  <sheetViews>
    <sheetView workbookViewId="0" topLeftCell="A1">
      <pane xSplit="14" ySplit="9" topLeftCell="O10" activePane="bottomRight" state="frozen"/>
      <selection pane="topLeft" activeCell="C35" sqref="C35"/>
      <selection pane="topRight" activeCell="C35" sqref="C35"/>
      <selection pane="bottomLeft" activeCell="C35" sqref="C35"/>
      <selection pane="bottomRight" activeCell="A1" sqref="A1"/>
    </sheetView>
  </sheetViews>
  <sheetFormatPr defaultColWidth="9.00390625" defaultRowHeight="16.5" customHeight="1"/>
  <cols>
    <col min="1" max="14" width="1.625" style="39" customWidth="1"/>
    <col min="15" max="22" width="12.625" style="39" customWidth="1"/>
    <col min="23" max="16384" width="8.625" style="39" customWidth="1"/>
  </cols>
  <sheetData>
    <row r="1" ht="16.5" customHeight="1">
      <c r="A1" s="58" t="s">
        <v>337</v>
      </c>
    </row>
    <row r="2" spans="1:22" ht="16.5" customHeight="1">
      <c r="A2" s="934" t="s">
        <v>297</v>
      </c>
      <c r="B2" s="934"/>
      <c r="C2" s="934"/>
      <c r="D2" s="934"/>
      <c r="E2" s="934"/>
      <c r="F2" s="934"/>
      <c r="G2" s="934"/>
      <c r="H2" s="934"/>
      <c r="I2" s="934"/>
      <c r="J2" s="934"/>
      <c r="K2" s="934"/>
      <c r="L2" s="934"/>
      <c r="M2" s="934"/>
      <c r="N2" s="934"/>
      <c r="O2" s="934"/>
      <c r="P2" s="934"/>
      <c r="Q2" s="934"/>
      <c r="R2" s="934"/>
      <c r="S2" s="934"/>
      <c r="T2" s="934"/>
      <c r="U2" s="934"/>
      <c r="V2" s="934"/>
    </row>
    <row r="3" spans="1:22" ht="16.5" customHeight="1">
      <c r="A3" s="934" t="s">
        <v>1141</v>
      </c>
      <c r="B3" s="934"/>
      <c r="C3" s="934"/>
      <c r="D3" s="934"/>
      <c r="E3" s="934"/>
      <c r="F3" s="934"/>
      <c r="G3" s="934"/>
      <c r="H3" s="934"/>
      <c r="I3" s="934"/>
      <c r="J3" s="934"/>
      <c r="K3" s="934"/>
      <c r="L3" s="934"/>
      <c r="M3" s="934"/>
      <c r="N3" s="934"/>
      <c r="O3" s="934"/>
      <c r="P3" s="934"/>
      <c r="Q3" s="934"/>
      <c r="R3" s="934"/>
      <c r="S3" s="934"/>
      <c r="T3" s="934"/>
      <c r="U3" s="934"/>
      <c r="V3" s="934"/>
    </row>
    <row r="5" spans="21:22" ht="16.5" customHeight="1">
      <c r="U5" s="210" t="s">
        <v>323</v>
      </c>
      <c r="V5" s="211" t="s">
        <v>1104</v>
      </c>
    </row>
    <row r="6" spans="1:22" ht="16.5" customHeight="1">
      <c r="A6" s="59" t="s">
        <v>298</v>
      </c>
      <c r="U6" s="212" t="s">
        <v>322</v>
      </c>
      <c r="V6" s="212" t="s">
        <v>1108</v>
      </c>
    </row>
    <row r="7" ht="16.5" customHeight="1">
      <c r="B7" s="59" t="s">
        <v>1012</v>
      </c>
    </row>
    <row r="8" ht="16.5" customHeight="1">
      <c r="B8" s="59" t="s">
        <v>1011</v>
      </c>
    </row>
    <row r="9" spans="1:22" ht="16.5" customHeight="1">
      <c r="A9" s="935" t="s">
        <v>192</v>
      </c>
      <c r="B9" s="935"/>
      <c r="C9" s="935"/>
      <c r="D9" s="935"/>
      <c r="E9" s="935"/>
      <c r="F9" s="935"/>
      <c r="G9" s="935"/>
      <c r="H9" s="935"/>
      <c r="I9" s="935"/>
      <c r="J9" s="935"/>
      <c r="K9" s="935"/>
      <c r="L9" s="935"/>
      <c r="M9" s="935"/>
      <c r="N9" s="935"/>
      <c r="O9" s="194" t="s">
        <v>190</v>
      </c>
      <c r="P9" s="194" t="s">
        <v>333</v>
      </c>
      <c r="Q9" s="194" t="s">
        <v>334</v>
      </c>
      <c r="R9" s="194" t="s">
        <v>335</v>
      </c>
      <c r="S9" s="194" t="s">
        <v>336</v>
      </c>
      <c r="T9" s="194" t="s">
        <v>882</v>
      </c>
      <c r="U9" s="194" t="s">
        <v>883</v>
      </c>
      <c r="V9" s="194" t="s">
        <v>1202</v>
      </c>
    </row>
    <row r="10" spans="1:22" ht="16.5" customHeight="1">
      <c r="A10" s="195" t="s">
        <v>300</v>
      </c>
      <c r="B10" s="196"/>
      <c r="C10" s="196"/>
      <c r="D10" s="196"/>
      <c r="E10" s="196"/>
      <c r="F10" s="196"/>
      <c r="G10" s="196"/>
      <c r="H10" s="196"/>
      <c r="I10" s="196"/>
      <c r="J10" s="196"/>
      <c r="K10" s="196"/>
      <c r="L10" s="196"/>
      <c r="M10" s="196"/>
      <c r="N10" s="197"/>
      <c r="O10" s="196"/>
      <c r="P10" s="196"/>
      <c r="Q10" s="196"/>
      <c r="R10" s="196"/>
      <c r="S10" s="196"/>
      <c r="T10" s="196"/>
      <c r="U10" s="196"/>
      <c r="V10" s="197"/>
    </row>
    <row r="11" spans="1:22" ht="16.5" customHeight="1">
      <c r="A11" s="198" t="s">
        <v>1052</v>
      </c>
      <c r="B11" s="196"/>
      <c r="C11" s="196"/>
      <c r="D11" s="196"/>
      <c r="E11" s="196"/>
      <c r="F11" s="196"/>
      <c r="G11" s="196"/>
      <c r="H11" s="196"/>
      <c r="I11" s="196"/>
      <c r="J11" s="196"/>
      <c r="K11" s="196"/>
      <c r="L11" s="196"/>
      <c r="M11" s="196"/>
      <c r="N11" s="197"/>
      <c r="O11" s="207"/>
      <c r="P11" s="208">
        <f aca="true" t="shared" si="0" ref="P11:U11">SUM(P12,P20,P24,P29,P30)</f>
        <v>0</v>
      </c>
      <c r="Q11" s="208">
        <f t="shared" si="0"/>
        <v>0</v>
      </c>
      <c r="R11" s="208">
        <f t="shared" si="0"/>
        <v>0</v>
      </c>
      <c r="S11" s="208">
        <f t="shared" si="0"/>
        <v>0</v>
      </c>
      <c r="T11" s="208">
        <f t="shared" si="0"/>
        <v>3</v>
      </c>
      <c r="U11" s="208">
        <f t="shared" si="0"/>
        <v>0</v>
      </c>
      <c r="V11" s="208">
        <f aca="true" t="shared" si="1" ref="V11:V39">SUM(O11:U11)</f>
        <v>3</v>
      </c>
    </row>
    <row r="12" spans="1:22" ht="16.5" customHeight="1">
      <c r="A12" s="200"/>
      <c r="B12" s="198" t="s">
        <v>1053</v>
      </c>
      <c r="C12" s="196"/>
      <c r="D12" s="196"/>
      <c r="E12" s="196"/>
      <c r="F12" s="196"/>
      <c r="G12" s="196"/>
      <c r="H12" s="196"/>
      <c r="I12" s="196"/>
      <c r="J12" s="196"/>
      <c r="K12" s="196"/>
      <c r="L12" s="196"/>
      <c r="M12" s="196"/>
      <c r="N12" s="197"/>
      <c r="O12" s="207"/>
      <c r="P12" s="208">
        <f aca="true" t="shared" si="2" ref="P12:U12">SUM(P13:P19)</f>
        <v>0</v>
      </c>
      <c r="Q12" s="208">
        <f t="shared" si="2"/>
        <v>0</v>
      </c>
      <c r="R12" s="208">
        <f t="shared" si="2"/>
        <v>0</v>
      </c>
      <c r="S12" s="208">
        <f t="shared" si="2"/>
        <v>0</v>
      </c>
      <c r="T12" s="208">
        <f t="shared" si="2"/>
        <v>3</v>
      </c>
      <c r="U12" s="208">
        <f t="shared" si="2"/>
        <v>0</v>
      </c>
      <c r="V12" s="208">
        <f t="shared" si="1"/>
        <v>3</v>
      </c>
    </row>
    <row r="13" spans="1:22" ht="16.5" customHeight="1">
      <c r="A13" s="200"/>
      <c r="B13" s="200"/>
      <c r="C13" s="195" t="s">
        <v>86</v>
      </c>
      <c r="D13" s="196"/>
      <c r="E13" s="196"/>
      <c r="F13" s="196"/>
      <c r="G13" s="196"/>
      <c r="H13" s="196"/>
      <c r="I13" s="196"/>
      <c r="J13" s="196"/>
      <c r="K13" s="196"/>
      <c r="L13" s="196"/>
      <c r="M13" s="196"/>
      <c r="N13" s="197"/>
      <c r="O13" s="199"/>
      <c r="P13" s="193">
        <v>0</v>
      </c>
      <c r="Q13" s="193">
        <v>0</v>
      </c>
      <c r="R13" s="193">
        <v>0</v>
      </c>
      <c r="S13" s="193">
        <v>0</v>
      </c>
      <c r="T13" s="193">
        <v>0</v>
      </c>
      <c r="U13" s="193">
        <v>0</v>
      </c>
      <c r="V13" s="208">
        <f t="shared" si="1"/>
        <v>0</v>
      </c>
    </row>
    <row r="14" spans="1:22" ht="16.5" customHeight="1">
      <c r="A14" s="200"/>
      <c r="B14" s="200"/>
      <c r="C14" s="195" t="s">
        <v>87</v>
      </c>
      <c r="D14" s="196"/>
      <c r="E14" s="196"/>
      <c r="F14" s="196"/>
      <c r="G14" s="196"/>
      <c r="H14" s="196"/>
      <c r="I14" s="196"/>
      <c r="J14" s="196"/>
      <c r="K14" s="196"/>
      <c r="L14" s="196"/>
      <c r="M14" s="196"/>
      <c r="N14" s="197"/>
      <c r="O14" s="199"/>
      <c r="P14" s="193">
        <v>0</v>
      </c>
      <c r="Q14" s="193">
        <v>0</v>
      </c>
      <c r="R14" s="193">
        <v>0</v>
      </c>
      <c r="S14" s="193">
        <v>0</v>
      </c>
      <c r="T14" s="193">
        <v>0</v>
      </c>
      <c r="U14" s="193">
        <v>0</v>
      </c>
      <c r="V14" s="208">
        <f t="shared" si="1"/>
        <v>0</v>
      </c>
    </row>
    <row r="15" spans="1:22" ht="16.5" customHeight="1">
      <c r="A15" s="200"/>
      <c r="B15" s="200"/>
      <c r="C15" s="195" t="s">
        <v>88</v>
      </c>
      <c r="D15" s="196"/>
      <c r="E15" s="196"/>
      <c r="F15" s="196"/>
      <c r="G15" s="196"/>
      <c r="H15" s="196"/>
      <c r="I15" s="196"/>
      <c r="J15" s="196"/>
      <c r="K15" s="196"/>
      <c r="L15" s="196"/>
      <c r="M15" s="196"/>
      <c r="N15" s="197"/>
      <c r="O15" s="199"/>
      <c r="P15" s="193">
        <v>0</v>
      </c>
      <c r="Q15" s="193">
        <v>0</v>
      </c>
      <c r="R15" s="193">
        <v>0</v>
      </c>
      <c r="S15" s="193">
        <v>0</v>
      </c>
      <c r="T15" s="193">
        <v>0</v>
      </c>
      <c r="U15" s="193">
        <v>0</v>
      </c>
      <c r="V15" s="208">
        <f t="shared" si="1"/>
        <v>0</v>
      </c>
    </row>
    <row r="16" spans="1:22" ht="16.5" customHeight="1">
      <c r="A16" s="200"/>
      <c r="B16" s="200"/>
      <c r="C16" s="195" t="s">
        <v>89</v>
      </c>
      <c r="D16" s="196"/>
      <c r="E16" s="196"/>
      <c r="F16" s="196"/>
      <c r="G16" s="196"/>
      <c r="H16" s="196"/>
      <c r="I16" s="196"/>
      <c r="J16" s="196"/>
      <c r="K16" s="196"/>
      <c r="L16" s="196"/>
      <c r="M16" s="196"/>
      <c r="N16" s="197"/>
      <c r="O16" s="199"/>
      <c r="P16" s="193">
        <v>0</v>
      </c>
      <c r="Q16" s="193">
        <v>0</v>
      </c>
      <c r="R16" s="193">
        <v>0</v>
      </c>
      <c r="S16" s="193">
        <v>0</v>
      </c>
      <c r="T16" s="193">
        <v>0</v>
      </c>
      <c r="U16" s="193">
        <v>0</v>
      </c>
      <c r="V16" s="208">
        <f t="shared" si="1"/>
        <v>0</v>
      </c>
    </row>
    <row r="17" spans="1:22" ht="16.5" customHeight="1">
      <c r="A17" s="200"/>
      <c r="B17" s="200"/>
      <c r="C17" s="195" t="s">
        <v>1054</v>
      </c>
      <c r="D17" s="196"/>
      <c r="E17" s="196"/>
      <c r="F17" s="196"/>
      <c r="G17" s="196"/>
      <c r="H17" s="196"/>
      <c r="I17" s="196"/>
      <c r="J17" s="196"/>
      <c r="K17" s="196"/>
      <c r="L17" s="196"/>
      <c r="M17" s="196"/>
      <c r="N17" s="197"/>
      <c r="O17" s="199"/>
      <c r="P17" s="193">
        <v>0</v>
      </c>
      <c r="Q17" s="193">
        <v>0</v>
      </c>
      <c r="R17" s="193">
        <v>0</v>
      </c>
      <c r="S17" s="193">
        <v>0</v>
      </c>
      <c r="T17" s="193">
        <v>0</v>
      </c>
      <c r="U17" s="193">
        <v>0</v>
      </c>
      <c r="V17" s="208">
        <f t="shared" si="1"/>
        <v>0</v>
      </c>
    </row>
    <row r="18" spans="1:22" ht="16.5" customHeight="1">
      <c r="A18" s="200"/>
      <c r="B18" s="200"/>
      <c r="C18" s="195" t="s">
        <v>1055</v>
      </c>
      <c r="D18" s="196"/>
      <c r="E18" s="196"/>
      <c r="F18" s="196"/>
      <c r="G18" s="196"/>
      <c r="H18" s="196"/>
      <c r="I18" s="196"/>
      <c r="J18" s="196"/>
      <c r="K18" s="196"/>
      <c r="L18" s="196"/>
      <c r="M18" s="196"/>
      <c r="N18" s="197"/>
      <c r="O18" s="199"/>
      <c r="P18" s="193">
        <v>0</v>
      </c>
      <c r="Q18" s="193">
        <v>0</v>
      </c>
      <c r="R18" s="193">
        <v>0</v>
      </c>
      <c r="S18" s="193">
        <v>0</v>
      </c>
      <c r="T18" s="193">
        <v>0</v>
      </c>
      <c r="U18" s="193">
        <v>0</v>
      </c>
      <c r="V18" s="208">
        <f t="shared" si="1"/>
        <v>0</v>
      </c>
    </row>
    <row r="19" spans="1:22" ht="16.5" customHeight="1">
      <c r="A19" s="201"/>
      <c r="B19" s="202"/>
      <c r="C19" s="195" t="s">
        <v>92</v>
      </c>
      <c r="D19" s="196"/>
      <c r="E19" s="196"/>
      <c r="F19" s="196"/>
      <c r="G19" s="196"/>
      <c r="H19" s="196"/>
      <c r="I19" s="196"/>
      <c r="J19" s="196"/>
      <c r="K19" s="196"/>
      <c r="L19" s="196"/>
      <c r="M19" s="196"/>
      <c r="N19" s="197"/>
      <c r="O19" s="199"/>
      <c r="P19" s="193">
        <v>0</v>
      </c>
      <c r="Q19" s="193">
        <v>0</v>
      </c>
      <c r="R19" s="193">
        <v>0</v>
      </c>
      <c r="S19" s="193">
        <v>0</v>
      </c>
      <c r="T19" s="193">
        <v>3</v>
      </c>
      <c r="U19" s="193">
        <v>0</v>
      </c>
      <c r="V19" s="208">
        <f t="shared" si="1"/>
        <v>3</v>
      </c>
    </row>
    <row r="20" spans="1:22" ht="16.5" customHeight="1">
      <c r="A20" s="200"/>
      <c r="B20" s="924" t="s">
        <v>93</v>
      </c>
      <c r="C20" s="925"/>
      <c r="D20" s="925"/>
      <c r="E20" s="925"/>
      <c r="F20" s="925"/>
      <c r="G20" s="925"/>
      <c r="H20" s="925"/>
      <c r="I20" s="925"/>
      <c r="J20" s="925"/>
      <c r="K20" s="925"/>
      <c r="L20" s="925"/>
      <c r="M20" s="925"/>
      <c r="N20" s="926"/>
      <c r="O20" s="207"/>
      <c r="P20" s="208">
        <f aca="true" t="shared" si="3" ref="P20:U20">SUM(P21:P23)</f>
        <v>0</v>
      </c>
      <c r="Q20" s="208">
        <f t="shared" si="3"/>
        <v>0</v>
      </c>
      <c r="R20" s="208">
        <f t="shared" si="3"/>
        <v>0</v>
      </c>
      <c r="S20" s="208">
        <f t="shared" si="3"/>
        <v>0</v>
      </c>
      <c r="T20" s="208">
        <f t="shared" si="3"/>
        <v>0</v>
      </c>
      <c r="U20" s="208">
        <f t="shared" si="3"/>
        <v>0</v>
      </c>
      <c r="V20" s="208">
        <f t="shared" si="1"/>
        <v>0</v>
      </c>
    </row>
    <row r="21" spans="1:22" ht="16.5" customHeight="1">
      <c r="A21" s="200"/>
      <c r="B21" s="200"/>
      <c r="C21" s="195" t="s">
        <v>94</v>
      </c>
      <c r="D21" s="196"/>
      <c r="E21" s="196"/>
      <c r="F21" s="196"/>
      <c r="G21" s="196"/>
      <c r="H21" s="196"/>
      <c r="I21" s="196"/>
      <c r="J21" s="196"/>
      <c r="K21" s="196"/>
      <c r="L21" s="196"/>
      <c r="M21" s="196"/>
      <c r="N21" s="197"/>
      <c r="O21" s="199"/>
      <c r="P21" s="193">
        <v>0</v>
      </c>
      <c r="Q21" s="193">
        <v>0</v>
      </c>
      <c r="R21" s="193">
        <v>0</v>
      </c>
      <c r="S21" s="193">
        <v>0</v>
      </c>
      <c r="T21" s="193">
        <v>0</v>
      </c>
      <c r="U21" s="193">
        <v>0</v>
      </c>
      <c r="V21" s="208">
        <f t="shared" si="1"/>
        <v>0</v>
      </c>
    </row>
    <row r="22" spans="1:22" ht="16.5" customHeight="1">
      <c r="A22" s="200"/>
      <c r="B22" s="200"/>
      <c r="C22" s="927" t="s">
        <v>1056</v>
      </c>
      <c r="D22" s="928"/>
      <c r="E22" s="928"/>
      <c r="F22" s="928"/>
      <c r="G22" s="928"/>
      <c r="H22" s="928"/>
      <c r="I22" s="928"/>
      <c r="J22" s="928"/>
      <c r="K22" s="928"/>
      <c r="L22" s="928"/>
      <c r="M22" s="928"/>
      <c r="N22" s="929"/>
      <c r="O22" s="199"/>
      <c r="P22" s="193">
        <v>0</v>
      </c>
      <c r="Q22" s="193">
        <v>0</v>
      </c>
      <c r="R22" s="193">
        <v>0</v>
      </c>
      <c r="S22" s="193">
        <v>0</v>
      </c>
      <c r="T22" s="193">
        <v>0</v>
      </c>
      <c r="U22" s="193">
        <v>0</v>
      </c>
      <c r="V22" s="208">
        <f t="shared" si="1"/>
        <v>0</v>
      </c>
    </row>
    <row r="23" spans="1:22" ht="16.5" customHeight="1">
      <c r="A23" s="201"/>
      <c r="B23" s="202"/>
      <c r="C23" s="927" t="s">
        <v>1057</v>
      </c>
      <c r="D23" s="928"/>
      <c r="E23" s="928"/>
      <c r="F23" s="928"/>
      <c r="G23" s="928"/>
      <c r="H23" s="928"/>
      <c r="I23" s="928"/>
      <c r="J23" s="928"/>
      <c r="K23" s="928"/>
      <c r="L23" s="928"/>
      <c r="M23" s="928"/>
      <c r="N23" s="929"/>
      <c r="O23" s="199"/>
      <c r="P23" s="193">
        <v>0</v>
      </c>
      <c r="Q23" s="193">
        <v>0</v>
      </c>
      <c r="R23" s="193">
        <v>0</v>
      </c>
      <c r="S23" s="193">
        <v>0</v>
      </c>
      <c r="T23" s="193">
        <v>0</v>
      </c>
      <c r="U23" s="193">
        <v>0</v>
      </c>
      <c r="V23" s="208">
        <f t="shared" si="1"/>
        <v>0</v>
      </c>
    </row>
    <row r="24" spans="1:22" ht="16.5" customHeight="1">
      <c r="A24" s="200"/>
      <c r="B24" s="924" t="s">
        <v>96</v>
      </c>
      <c r="C24" s="925"/>
      <c r="D24" s="925"/>
      <c r="E24" s="925"/>
      <c r="F24" s="925"/>
      <c r="G24" s="925"/>
      <c r="H24" s="925"/>
      <c r="I24" s="925"/>
      <c r="J24" s="925"/>
      <c r="K24" s="925"/>
      <c r="L24" s="925"/>
      <c r="M24" s="925"/>
      <c r="N24" s="926"/>
      <c r="O24" s="207"/>
      <c r="P24" s="208">
        <f aca="true" t="shared" si="4" ref="P24:U24">SUM(P25:P28)</f>
        <v>0</v>
      </c>
      <c r="Q24" s="208">
        <f t="shared" si="4"/>
        <v>0</v>
      </c>
      <c r="R24" s="208">
        <f t="shared" si="4"/>
        <v>0</v>
      </c>
      <c r="S24" s="208">
        <f t="shared" si="4"/>
        <v>0</v>
      </c>
      <c r="T24" s="208">
        <f t="shared" si="4"/>
        <v>0</v>
      </c>
      <c r="U24" s="208">
        <f t="shared" si="4"/>
        <v>0</v>
      </c>
      <c r="V24" s="208">
        <f t="shared" si="1"/>
        <v>0</v>
      </c>
    </row>
    <row r="25" spans="1:22" ht="16.5" customHeight="1">
      <c r="A25" s="200"/>
      <c r="B25" s="200"/>
      <c r="C25" s="195" t="s">
        <v>97</v>
      </c>
      <c r="D25" s="196"/>
      <c r="E25" s="196"/>
      <c r="F25" s="196"/>
      <c r="G25" s="196"/>
      <c r="H25" s="196"/>
      <c r="I25" s="196"/>
      <c r="J25" s="196"/>
      <c r="K25" s="196"/>
      <c r="L25" s="196"/>
      <c r="M25" s="196"/>
      <c r="N25" s="197"/>
      <c r="O25" s="199"/>
      <c r="P25" s="193">
        <v>0</v>
      </c>
      <c r="Q25" s="193">
        <v>0</v>
      </c>
      <c r="R25" s="193">
        <v>0</v>
      </c>
      <c r="S25" s="193">
        <v>0</v>
      </c>
      <c r="T25" s="193">
        <v>0</v>
      </c>
      <c r="U25" s="193">
        <v>0</v>
      </c>
      <c r="V25" s="208">
        <f t="shared" si="1"/>
        <v>0</v>
      </c>
    </row>
    <row r="26" spans="1:22" ht="16.5" customHeight="1">
      <c r="A26" s="200"/>
      <c r="B26" s="200"/>
      <c r="C26" s="927" t="s">
        <v>98</v>
      </c>
      <c r="D26" s="928"/>
      <c r="E26" s="928"/>
      <c r="F26" s="928"/>
      <c r="G26" s="928"/>
      <c r="H26" s="928"/>
      <c r="I26" s="928"/>
      <c r="J26" s="928"/>
      <c r="K26" s="928"/>
      <c r="L26" s="928"/>
      <c r="M26" s="928"/>
      <c r="N26" s="929"/>
      <c r="O26" s="199"/>
      <c r="P26" s="199"/>
      <c r="Q26" s="193">
        <v>0</v>
      </c>
      <c r="R26" s="193">
        <v>0</v>
      </c>
      <c r="S26" s="193">
        <v>0</v>
      </c>
      <c r="T26" s="193">
        <v>0</v>
      </c>
      <c r="U26" s="193">
        <v>0</v>
      </c>
      <c r="V26" s="208">
        <f t="shared" si="1"/>
        <v>0</v>
      </c>
    </row>
    <row r="27" spans="1:22" ht="16.5" customHeight="1">
      <c r="A27" s="200"/>
      <c r="B27" s="200"/>
      <c r="C27" s="927" t="s">
        <v>99</v>
      </c>
      <c r="D27" s="928"/>
      <c r="E27" s="928"/>
      <c r="F27" s="928"/>
      <c r="G27" s="928"/>
      <c r="H27" s="928"/>
      <c r="I27" s="928"/>
      <c r="J27" s="928"/>
      <c r="K27" s="928"/>
      <c r="L27" s="928"/>
      <c r="M27" s="928"/>
      <c r="N27" s="929"/>
      <c r="O27" s="199"/>
      <c r="P27" s="193">
        <v>0</v>
      </c>
      <c r="Q27" s="193">
        <v>0</v>
      </c>
      <c r="R27" s="193">
        <v>0</v>
      </c>
      <c r="S27" s="193">
        <v>0</v>
      </c>
      <c r="T27" s="193">
        <v>0</v>
      </c>
      <c r="U27" s="193">
        <v>0</v>
      </c>
      <c r="V27" s="208">
        <f t="shared" si="1"/>
        <v>0</v>
      </c>
    </row>
    <row r="28" spans="1:22" ht="16.5" customHeight="1">
      <c r="A28" s="201"/>
      <c r="B28" s="202"/>
      <c r="C28" s="195" t="s">
        <v>1058</v>
      </c>
      <c r="D28" s="196"/>
      <c r="E28" s="196"/>
      <c r="F28" s="196"/>
      <c r="G28" s="196"/>
      <c r="H28" s="196"/>
      <c r="I28" s="196"/>
      <c r="J28" s="196"/>
      <c r="K28" s="196"/>
      <c r="L28" s="196"/>
      <c r="M28" s="196"/>
      <c r="N28" s="197"/>
      <c r="O28" s="199"/>
      <c r="P28" s="193">
        <v>0</v>
      </c>
      <c r="Q28" s="193">
        <v>0</v>
      </c>
      <c r="R28" s="193">
        <v>0</v>
      </c>
      <c r="S28" s="193">
        <v>0</v>
      </c>
      <c r="T28" s="193">
        <v>0</v>
      </c>
      <c r="U28" s="193">
        <v>0</v>
      </c>
      <c r="V28" s="208">
        <f t="shared" si="1"/>
        <v>0</v>
      </c>
    </row>
    <row r="29" spans="1:22" ht="16.5" customHeight="1">
      <c r="A29" s="201"/>
      <c r="B29" s="930" t="s">
        <v>100</v>
      </c>
      <c r="C29" s="925"/>
      <c r="D29" s="925"/>
      <c r="E29" s="925"/>
      <c r="F29" s="925"/>
      <c r="G29" s="925"/>
      <c r="H29" s="925"/>
      <c r="I29" s="925"/>
      <c r="J29" s="925"/>
      <c r="K29" s="925"/>
      <c r="L29" s="925"/>
      <c r="M29" s="925"/>
      <c r="N29" s="926"/>
      <c r="O29" s="199"/>
      <c r="P29" s="193">
        <v>0</v>
      </c>
      <c r="Q29" s="193">
        <v>0</v>
      </c>
      <c r="R29" s="193">
        <v>0</v>
      </c>
      <c r="S29" s="193">
        <v>0</v>
      </c>
      <c r="T29" s="193">
        <v>0</v>
      </c>
      <c r="U29" s="193">
        <v>0</v>
      </c>
      <c r="V29" s="208">
        <f t="shared" si="1"/>
        <v>0</v>
      </c>
    </row>
    <row r="30" spans="1:22" ht="16.5" customHeight="1">
      <c r="A30" s="202"/>
      <c r="B30" s="930" t="s">
        <v>101</v>
      </c>
      <c r="C30" s="925"/>
      <c r="D30" s="925"/>
      <c r="E30" s="925"/>
      <c r="F30" s="925"/>
      <c r="G30" s="925"/>
      <c r="H30" s="925"/>
      <c r="I30" s="925"/>
      <c r="J30" s="925"/>
      <c r="K30" s="925"/>
      <c r="L30" s="925"/>
      <c r="M30" s="925"/>
      <c r="N30" s="926"/>
      <c r="O30" s="199"/>
      <c r="P30" s="193">
        <v>0</v>
      </c>
      <c r="Q30" s="193">
        <v>0</v>
      </c>
      <c r="R30" s="193">
        <v>0</v>
      </c>
      <c r="S30" s="193">
        <v>0</v>
      </c>
      <c r="T30" s="193">
        <v>0</v>
      </c>
      <c r="U30" s="193">
        <v>0</v>
      </c>
      <c r="V30" s="208">
        <f t="shared" si="1"/>
        <v>0</v>
      </c>
    </row>
    <row r="31" spans="1:22" ht="16.5" customHeight="1">
      <c r="A31" s="198" t="s">
        <v>301</v>
      </c>
      <c r="B31" s="203"/>
      <c r="C31" s="203"/>
      <c r="D31" s="203"/>
      <c r="E31" s="203"/>
      <c r="F31" s="203"/>
      <c r="G31" s="203"/>
      <c r="H31" s="203"/>
      <c r="I31" s="203"/>
      <c r="J31" s="203"/>
      <c r="K31" s="203"/>
      <c r="L31" s="203"/>
      <c r="M31" s="203"/>
      <c r="N31" s="204"/>
      <c r="O31" s="209">
        <f aca="true" t="shared" si="5" ref="O31:U31">SUM(O32:O34)</f>
        <v>0</v>
      </c>
      <c r="P31" s="209">
        <f t="shared" si="5"/>
        <v>0</v>
      </c>
      <c r="Q31" s="209">
        <f t="shared" si="5"/>
        <v>0</v>
      </c>
      <c r="R31" s="209">
        <f t="shared" si="5"/>
        <v>0</v>
      </c>
      <c r="S31" s="209">
        <f t="shared" si="5"/>
        <v>0</v>
      </c>
      <c r="T31" s="209">
        <f t="shared" si="5"/>
        <v>0</v>
      </c>
      <c r="U31" s="209">
        <f t="shared" si="5"/>
        <v>0</v>
      </c>
      <c r="V31" s="208">
        <f t="shared" si="1"/>
        <v>0</v>
      </c>
    </row>
    <row r="32" spans="1:22" ht="16.5" customHeight="1">
      <c r="A32" s="201"/>
      <c r="B32" s="195"/>
      <c r="C32" s="196" t="s">
        <v>1212</v>
      </c>
      <c r="D32" s="196"/>
      <c r="E32" s="196"/>
      <c r="F32" s="196"/>
      <c r="G32" s="196"/>
      <c r="H32" s="196"/>
      <c r="I32" s="196"/>
      <c r="J32" s="196"/>
      <c r="K32" s="196"/>
      <c r="L32" s="196"/>
      <c r="M32" s="196"/>
      <c r="N32" s="197"/>
      <c r="O32" s="193">
        <v>0</v>
      </c>
      <c r="P32" s="193">
        <v>0</v>
      </c>
      <c r="Q32" s="193">
        <v>0</v>
      </c>
      <c r="R32" s="193">
        <v>0</v>
      </c>
      <c r="S32" s="193">
        <v>0</v>
      </c>
      <c r="T32" s="193">
        <v>0</v>
      </c>
      <c r="U32" s="193">
        <v>0</v>
      </c>
      <c r="V32" s="208">
        <f t="shared" si="1"/>
        <v>0</v>
      </c>
    </row>
    <row r="33" spans="1:22" ht="16.5" customHeight="1">
      <c r="A33" s="201"/>
      <c r="B33" s="195"/>
      <c r="C33" s="196" t="s">
        <v>49</v>
      </c>
      <c r="D33" s="196"/>
      <c r="E33" s="196"/>
      <c r="F33" s="196"/>
      <c r="G33" s="196"/>
      <c r="H33" s="196"/>
      <c r="I33" s="196"/>
      <c r="J33" s="196"/>
      <c r="K33" s="196"/>
      <c r="L33" s="196"/>
      <c r="M33" s="196"/>
      <c r="N33" s="197"/>
      <c r="O33" s="199"/>
      <c r="P33" s="199"/>
      <c r="Q33" s="193">
        <v>0</v>
      </c>
      <c r="R33" s="193">
        <v>0</v>
      </c>
      <c r="S33" s="193">
        <v>0</v>
      </c>
      <c r="T33" s="193">
        <v>0</v>
      </c>
      <c r="U33" s="193">
        <v>0</v>
      </c>
      <c r="V33" s="208">
        <f t="shared" si="1"/>
        <v>0</v>
      </c>
    </row>
    <row r="34" spans="1:22" ht="16.5" customHeight="1">
      <c r="A34" s="201"/>
      <c r="B34" s="195"/>
      <c r="C34" s="196" t="s">
        <v>1190</v>
      </c>
      <c r="D34" s="196"/>
      <c r="E34" s="196"/>
      <c r="F34" s="196"/>
      <c r="G34" s="196"/>
      <c r="H34" s="196"/>
      <c r="I34" s="196"/>
      <c r="J34" s="196"/>
      <c r="K34" s="196"/>
      <c r="L34" s="196"/>
      <c r="M34" s="196"/>
      <c r="N34" s="197"/>
      <c r="O34" s="199"/>
      <c r="P34" s="199"/>
      <c r="Q34" s="193">
        <v>0</v>
      </c>
      <c r="R34" s="193">
        <v>0</v>
      </c>
      <c r="S34" s="193">
        <v>0</v>
      </c>
      <c r="T34" s="193">
        <v>0</v>
      </c>
      <c r="U34" s="193">
        <v>0</v>
      </c>
      <c r="V34" s="208">
        <f t="shared" si="1"/>
        <v>0</v>
      </c>
    </row>
    <row r="35" spans="1:22" ht="16.5" customHeight="1">
      <c r="A35" s="201"/>
      <c r="B35" s="198" t="s">
        <v>302</v>
      </c>
      <c r="C35" s="196"/>
      <c r="D35" s="196"/>
      <c r="E35" s="196"/>
      <c r="F35" s="196"/>
      <c r="G35" s="196"/>
      <c r="H35" s="196"/>
      <c r="I35" s="196"/>
      <c r="J35" s="196"/>
      <c r="K35" s="196"/>
      <c r="L35" s="196"/>
      <c r="M35" s="196"/>
      <c r="N35" s="197"/>
      <c r="O35" s="209">
        <f aca="true" t="shared" si="6" ref="O35:U35">SUM(O36:O38)</f>
        <v>0</v>
      </c>
      <c r="P35" s="209">
        <f t="shared" si="6"/>
        <v>0</v>
      </c>
      <c r="Q35" s="209">
        <f t="shared" si="6"/>
        <v>0</v>
      </c>
      <c r="R35" s="209">
        <f t="shared" si="6"/>
        <v>0</v>
      </c>
      <c r="S35" s="209">
        <f t="shared" si="6"/>
        <v>0</v>
      </c>
      <c r="T35" s="209">
        <f t="shared" si="6"/>
        <v>0</v>
      </c>
      <c r="U35" s="209">
        <f t="shared" si="6"/>
        <v>0</v>
      </c>
      <c r="V35" s="208">
        <f t="shared" si="1"/>
        <v>0</v>
      </c>
    </row>
    <row r="36" spans="1:22" ht="16.5" customHeight="1">
      <c r="A36" s="201"/>
      <c r="B36" s="200"/>
      <c r="C36" s="195" t="s">
        <v>1212</v>
      </c>
      <c r="D36" s="196"/>
      <c r="E36" s="196"/>
      <c r="F36" s="196"/>
      <c r="G36" s="196"/>
      <c r="H36" s="196"/>
      <c r="I36" s="196"/>
      <c r="J36" s="196"/>
      <c r="K36" s="196"/>
      <c r="L36" s="196"/>
      <c r="M36" s="196"/>
      <c r="N36" s="197"/>
      <c r="O36" s="193">
        <v>0</v>
      </c>
      <c r="P36" s="193">
        <v>0</v>
      </c>
      <c r="Q36" s="193">
        <v>0</v>
      </c>
      <c r="R36" s="193">
        <v>0</v>
      </c>
      <c r="S36" s="193">
        <v>0</v>
      </c>
      <c r="T36" s="193">
        <v>0</v>
      </c>
      <c r="U36" s="193">
        <v>0</v>
      </c>
      <c r="V36" s="208">
        <f t="shared" si="1"/>
        <v>0</v>
      </c>
    </row>
    <row r="37" spans="1:22" ht="16.5" customHeight="1">
      <c r="A37" s="201"/>
      <c r="B37" s="201"/>
      <c r="C37" s="195" t="s">
        <v>49</v>
      </c>
      <c r="D37" s="196"/>
      <c r="E37" s="196"/>
      <c r="F37" s="196"/>
      <c r="G37" s="196"/>
      <c r="H37" s="196"/>
      <c r="I37" s="196"/>
      <c r="J37" s="196"/>
      <c r="K37" s="196"/>
      <c r="L37" s="196"/>
      <c r="M37" s="196"/>
      <c r="N37" s="197"/>
      <c r="O37" s="199"/>
      <c r="P37" s="199"/>
      <c r="Q37" s="193">
        <v>0</v>
      </c>
      <c r="R37" s="193">
        <v>0</v>
      </c>
      <c r="S37" s="193">
        <v>0</v>
      </c>
      <c r="T37" s="193">
        <v>0</v>
      </c>
      <c r="U37" s="193">
        <v>0</v>
      </c>
      <c r="V37" s="208">
        <f t="shared" si="1"/>
        <v>0</v>
      </c>
    </row>
    <row r="38" spans="1:22" ht="16.5" customHeight="1">
      <c r="A38" s="202"/>
      <c r="B38" s="202"/>
      <c r="C38" s="195" t="s">
        <v>1190</v>
      </c>
      <c r="D38" s="196"/>
      <c r="E38" s="196"/>
      <c r="F38" s="196"/>
      <c r="G38" s="196"/>
      <c r="H38" s="196"/>
      <c r="I38" s="196"/>
      <c r="J38" s="196"/>
      <c r="K38" s="196"/>
      <c r="L38" s="196"/>
      <c r="M38" s="196"/>
      <c r="N38" s="197"/>
      <c r="O38" s="199"/>
      <c r="P38" s="199"/>
      <c r="Q38" s="193">
        <v>0</v>
      </c>
      <c r="R38" s="193">
        <v>0</v>
      </c>
      <c r="S38" s="193">
        <v>0</v>
      </c>
      <c r="T38" s="193">
        <v>0</v>
      </c>
      <c r="U38" s="193">
        <v>0</v>
      </c>
      <c r="V38" s="208">
        <f t="shared" si="1"/>
        <v>0</v>
      </c>
    </row>
    <row r="39" spans="1:22" ht="16.5" customHeight="1">
      <c r="A39" s="931" t="s">
        <v>191</v>
      </c>
      <c r="B39" s="932"/>
      <c r="C39" s="932"/>
      <c r="D39" s="932"/>
      <c r="E39" s="932"/>
      <c r="F39" s="932"/>
      <c r="G39" s="932"/>
      <c r="H39" s="932"/>
      <c r="I39" s="932"/>
      <c r="J39" s="932"/>
      <c r="K39" s="932"/>
      <c r="L39" s="932"/>
      <c r="M39" s="932"/>
      <c r="N39" s="933"/>
      <c r="O39" s="209">
        <f aca="true" t="shared" si="7" ref="O39:U39">SUM(O11,O31)</f>
        <v>0</v>
      </c>
      <c r="P39" s="209">
        <f t="shared" si="7"/>
        <v>0</v>
      </c>
      <c r="Q39" s="209">
        <f t="shared" si="7"/>
        <v>0</v>
      </c>
      <c r="R39" s="209">
        <f t="shared" si="7"/>
        <v>0</v>
      </c>
      <c r="S39" s="209">
        <f t="shared" si="7"/>
        <v>0</v>
      </c>
      <c r="T39" s="209">
        <f t="shared" si="7"/>
        <v>3</v>
      </c>
      <c r="U39" s="209">
        <f t="shared" si="7"/>
        <v>0</v>
      </c>
      <c r="V39" s="208">
        <f t="shared" si="1"/>
        <v>3</v>
      </c>
    </row>
    <row r="40" spans="1:22" ht="16.5" customHeight="1">
      <c r="A40" s="195" t="s">
        <v>303</v>
      </c>
      <c r="B40" s="196"/>
      <c r="C40" s="196"/>
      <c r="D40" s="196"/>
      <c r="E40" s="196"/>
      <c r="F40" s="196"/>
      <c r="G40" s="196"/>
      <c r="H40" s="196"/>
      <c r="I40" s="196"/>
      <c r="J40" s="196"/>
      <c r="K40" s="196"/>
      <c r="L40" s="196"/>
      <c r="M40" s="196"/>
      <c r="N40" s="197"/>
      <c r="O40" s="196"/>
      <c r="P40" s="196"/>
      <c r="Q40" s="196"/>
      <c r="R40" s="196"/>
      <c r="S40" s="196"/>
      <c r="T40" s="196"/>
      <c r="U40" s="196"/>
      <c r="V40" s="213"/>
    </row>
    <row r="41" spans="1:22" ht="16.5" customHeight="1">
      <c r="A41" s="198" t="s">
        <v>1052</v>
      </c>
      <c r="B41" s="196"/>
      <c r="C41" s="196"/>
      <c r="D41" s="196"/>
      <c r="E41" s="196"/>
      <c r="F41" s="196"/>
      <c r="G41" s="196"/>
      <c r="H41" s="196"/>
      <c r="I41" s="196"/>
      <c r="J41" s="196"/>
      <c r="K41" s="196"/>
      <c r="L41" s="196"/>
      <c r="M41" s="196"/>
      <c r="N41" s="197"/>
      <c r="O41" s="207"/>
      <c r="P41" s="208">
        <f aca="true" t="shared" si="8" ref="P41:U41">SUM(P42,P50,P54)</f>
        <v>0</v>
      </c>
      <c r="Q41" s="208">
        <f t="shared" si="8"/>
        <v>0</v>
      </c>
      <c r="R41" s="208">
        <f t="shared" si="8"/>
        <v>0</v>
      </c>
      <c r="S41" s="208">
        <f t="shared" si="8"/>
        <v>0</v>
      </c>
      <c r="T41" s="208">
        <f t="shared" si="8"/>
        <v>2000</v>
      </c>
      <c r="U41" s="208">
        <f t="shared" si="8"/>
        <v>0</v>
      </c>
      <c r="V41" s="208">
        <f aca="true" t="shared" si="9" ref="V41:V67">SUM(O41:U41)</f>
        <v>2000</v>
      </c>
    </row>
    <row r="42" spans="1:22" ht="16.5" customHeight="1">
      <c r="A42" s="201"/>
      <c r="B42" s="198" t="s">
        <v>1053</v>
      </c>
      <c r="C42" s="196"/>
      <c r="D42" s="196"/>
      <c r="E42" s="196"/>
      <c r="F42" s="196"/>
      <c r="G42" s="196"/>
      <c r="H42" s="196"/>
      <c r="I42" s="196"/>
      <c r="J42" s="196"/>
      <c r="K42" s="196"/>
      <c r="L42" s="196"/>
      <c r="M42" s="196"/>
      <c r="N42" s="197"/>
      <c r="O42" s="207"/>
      <c r="P42" s="208">
        <f aca="true" t="shared" si="10" ref="P42:U42">SUM(P43:P49)</f>
        <v>0</v>
      </c>
      <c r="Q42" s="208">
        <f t="shared" si="10"/>
        <v>0</v>
      </c>
      <c r="R42" s="208">
        <f t="shared" si="10"/>
        <v>0</v>
      </c>
      <c r="S42" s="208">
        <f t="shared" si="10"/>
        <v>0</v>
      </c>
      <c r="T42" s="208">
        <f t="shared" si="10"/>
        <v>2000</v>
      </c>
      <c r="U42" s="208">
        <f t="shared" si="10"/>
        <v>0</v>
      </c>
      <c r="V42" s="208">
        <f t="shared" si="9"/>
        <v>2000</v>
      </c>
    </row>
    <row r="43" spans="1:22" ht="16.5" customHeight="1">
      <c r="A43" s="201"/>
      <c r="B43" s="200"/>
      <c r="C43" s="195" t="s">
        <v>86</v>
      </c>
      <c r="D43" s="196"/>
      <c r="E43" s="196"/>
      <c r="F43" s="196"/>
      <c r="G43" s="196"/>
      <c r="H43" s="196"/>
      <c r="I43" s="196"/>
      <c r="J43" s="196"/>
      <c r="K43" s="196"/>
      <c r="L43" s="196"/>
      <c r="M43" s="196"/>
      <c r="N43" s="197"/>
      <c r="O43" s="199"/>
      <c r="P43" s="193">
        <v>0</v>
      </c>
      <c r="Q43" s="193">
        <v>0</v>
      </c>
      <c r="R43" s="193">
        <v>0</v>
      </c>
      <c r="S43" s="193">
        <v>0</v>
      </c>
      <c r="T43" s="193">
        <v>0</v>
      </c>
      <c r="U43" s="193">
        <v>0</v>
      </c>
      <c r="V43" s="208">
        <f t="shared" si="9"/>
        <v>0</v>
      </c>
    </row>
    <row r="44" spans="1:22" ht="16.5" customHeight="1">
      <c r="A44" s="201"/>
      <c r="B44" s="200"/>
      <c r="C44" s="195" t="s">
        <v>87</v>
      </c>
      <c r="D44" s="196"/>
      <c r="E44" s="196"/>
      <c r="F44" s="196"/>
      <c r="G44" s="196"/>
      <c r="H44" s="196"/>
      <c r="I44" s="196"/>
      <c r="J44" s="196"/>
      <c r="K44" s="196"/>
      <c r="L44" s="196"/>
      <c r="M44" s="196"/>
      <c r="N44" s="197"/>
      <c r="O44" s="199"/>
      <c r="P44" s="193">
        <v>0</v>
      </c>
      <c r="Q44" s="193">
        <v>0</v>
      </c>
      <c r="R44" s="193">
        <v>0</v>
      </c>
      <c r="S44" s="193">
        <v>0</v>
      </c>
      <c r="T44" s="193">
        <v>0</v>
      </c>
      <c r="U44" s="193">
        <v>0</v>
      </c>
      <c r="V44" s="208">
        <f t="shared" si="9"/>
        <v>0</v>
      </c>
    </row>
    <row r="45" spans="1:22" ht="16.5" customHeight="1">
      <c r="A45" s="201"/>
      <c r="B45" s="200"/>
      <c r="C45" s="195" t="s">
        <v>88</v>
      </c>
      <c r="D45" s="196"/>
      <c r="E45" s="196"/>
      <c r="F45" s="196"/>
      <c r="G45" s="196"/>
      <c r="H45" s="196"/>
      <c r="I45" s="196"/>
      <c r="J45" s="196"/>
      <c r="K45" s="196"/>
      <c r="L45" s="196"/>
      <c r="M45" s="196"/>
      <c r="N45" s="197"/>
      <c r="O45" s="199"/>
      <c r="P45" s="193">
        <v>0</v>
      </c>
      <c r="Q45" s="193">
        <v>0</v>
      </c>
      <c r="R45" s="193">
        <v>0</v>
      </c>
      <c r="S45" s="193">
        <v>0</v>
      </c>
      <c r="T45" s="193">
        <v>0</v>
      </c>
      <c r="U45" s="193">
        <v>0</v>
      </c>
      <c r="V45" s="208">
        <f t="shared" si="9"/>
        <v>0</v>
      </c>
    </row>
    <row r="46" spans="1:22" ht="16.5" customHeight="1">
      <c r="A46" s="201"/>
      <c r="B46" s="200"/>
      <c r="C46" s="195" t="s">
        <v>89</v>
      </c>
      <c r="D46" s="196"/>
      <c r="E46" s="196"/>
      <c r="F46" s="196"/>
      <c r="G46" s="196"/>
      <c r="H46" s="196"/>
      <c r="I46" s="196"/>
      <c r="J46" s="196"/>
      <c r="K46" s="196"/>
      <c r="L46" s="196"/>
      <c r="M46" s="196"/>
      <c r="N46" s="197"/>
      <c r="O46" s="199"/>
      <c r="P46" s="193">
        <v>0</v>
      </c>
      <c r="Q46" s="193">
        <v>0</v>
      </c>
      <c r="R46" s="193">
        <v>0</v>
      </c>
      <c r="S46" s="193">
        <v>0</v>
      </c>
      <c r="T46" s="193">
        <v>0</v>
      </c>
      <c r="U46" s="193">
        <v>0</v>
      </c>
      <c r="V46" s="208">
        <f t="shared" si="9"/>
        <v>0</v>
      </c>
    </row>
    <row r="47" spans="1:22" ht="16.5" customHeight="1">
      <c r="A47" s="201"/>
      <c r="B47" s="200"/>
      <c r="C47" s="195" t="s">
        <v>1054</v>
      </c>
      <c r="D47" s="196"/>
      <c r="E47" s="196"/>
      <c r="F47" s="196"/>
      <c r="G47" s="196"/>
      <c r="H47" s="196"/>
      <c r="I47" s="196"/>
      <c r="J47" s="196"/>
      <c r="K47" s="196"/>
      <c r="L47" s="196"/>
      <c r="M47" s="196"/>
      <c r="N47" s="197"/>
      <c r="O47" s="199"/>
      <c r="P47" s="193">
        <v>0</v>
      </c>
      <c r="Q47" s="193">
        <v>0</v>
      </c>
      <c r="R47" s="193">
        <v>0</v>
      </c>
      <c r="S47" s="193">
        <v>0</v>
      </c>
      <c r="T47" s="193">
        <v>0</v>
      </c>
      <c r="U47" s="193">
        <v>0</v>
      </c>
      <c r="V47" s="208">
        <f t="shared" si="9"/>
        <v>0</v>
      </c>
    </row>
    <row r="48" spans="1:22" ht="16.5" customHeight="1">
      <c r="A48" s="201"/>
      <c r="B48" s="200"/>
      <c r="C48" s="195" t="s">
        <v>1055</v>
      </c>
      <c r="D48" s="196"/>
      <c r="E48" s="196"/>
      <c r="F48" s="196"/>
      <c r="G48" s="196"/>
      <c r="H48" s="196"/>
      <c r="I48" s="196"/>
      <c r="J48" s="196"/>
      <c r="K48" s="196"/>
      <c r="L48" s="196"/>
      <c r="M48" s="196"/>
      <c r="N48" s="197"/>
      <c r="O48" s="199"/>
      <c r="P48" s="193">
        <v>0</v>
      </c>
      <c r="Q48" s="193">
        <v>0</v>
      </c>
      <c r="R48" s="193">
        <v>0</v>
      </c>
      <c r="S48" s="193">
        <v>0</v>
      </c>
      <c r="T48" s="193">
        <v>0</v>
      </c>
      <c r="U48" s="193">
        <v>0</v>
      </c>
      <c r="V48" s="208">
        <f t="shared" si="9"/>
        <v>0</v>
      </c>
    </row>
    <row r="49" spans="1:22" ht="16.5" customHeight="1">
      <c r="A49" s="201"/>
      <c r="B49" s="202"/>
      <c r="C49" s="195" t="s">
        <v>92</v>
      </c>
      <c r="D49" s="196"/>
      <c r="E49" s="196"/>
      <c r="F49" s="196"/>
      <c r="G49" s="196"/>
      <c r="H49" s="196"/>
      <c r="I49" s="196"/>
      <c r="J49" s="196"/>
      <c r="K49" s="196"/>
      <c r="L49" s="196"/>
      <c r="M49" s="196"/>
      <c r="N49" s="197"/>
      <c r="O49" s="199"/>
      <c r="P49" s="193">
        <v>0</v>
      </c>
      <c r="Q49" s="193">
        <v>0</v>
      </c>
      <c r="R49" s="193">
        <v>0</v>
      </c>
      <c r="S49" s="193">
        <v>0</v>
      </c>
      <c r="T49" s="193">
        <v>2000</v>
      </c>
      <c r="U49" s="193">
        <v>0</v>
      </c>
      <c r="V49" s="208">
        <f t="shared" si="9"/>
        <v>2000</v>
      </c>
    </row>
    <row r="50" spans="1:22" ht="16.5" customHeight="1">
      <c r="A50" s="201"/>
      <c r="B50" s="924" t="s">
        <v>93</v>
      </c>
      <c r="C50" s="925"/>
      <c r="D50" s="925"/>
      <c r="E50" s="925"/>
      <c r="F50" s="925"/>
      <c r="G50" s="925"/>
      <c r="H50" s="925"/>
      <c r="I50" s="925"/>
      <c r="J50" s="925"/>
      <c r="K50" s="925"/>
      <c r="L50" s="925"/>
      <c r="M50" s="925"/>
      <c r="N50" s="926"/>
      <c r="O50" s="207"/>
      <c r="P50" s="208">
        <f aca="true" t="shared" si="11" ref="P50:U50">SUM(P51:P53)</f>
        <v>0</v>
      </c>
      <c r="Q50" s="208">
        <f t="shared" si="11"/>
        <v>0</v>
      </c>
      <c r="R50" s="208">
        <f t="shared" si="11"/>
        <v>0</v>
      </c>
      <c r="S50" s="208">
        <f t="shared" si="11"/>
        <v>0</v>
      </c>
      <c r="T50" s="208">
        <f t="shared" si="11"/>
        <v>0</v>
      </c>
      <c r="U50" s="208">
        <f t="shared" si="11"/>
        <v>0</v>
      </c>
      <c r="V50" s="208">
        <f t="shared" si="9"/>
        <v>0</v>
      </c>
    </row>
    <row r="51" spans="1:22" ht="16.5" customHeight="1">
      <c r="A51" s="201"/>
      <c r="B51" s="200"/>
      <c r="C51" s="195" t="s">
        <v>94</v>
      </c>
      <c r="D51" s="196"/>
      <c r="E51" s="196"/>
      <c r="F51" s="196"/>
      <c r="G51" s="196"/>
      <c r="H51" s="196"/>
      <c r="I51" s="196"/>
      <c r="J51" s="196"/>
      <c r="K51" s="196"/>
      <c r="L51" s="196"/>
      <c r="M51" s="196"/>
      <c r="N51" s="197"/>
      <c r="O51" s="199"/>
      <c r="P51" s="193">
        <v>0</v>
      </c>
      <c r="Q51" s="193">
        <v>0</v>
      </c>
      <c r="R51" s="193">
        <v>0</v>
      </c>
      <c r="S51" s="193">
        <v>0</v>
      </c>
      <c r="T51" s="193">
        <v>0</v>
      </c>
      <c r="U51" s="193">
        <v>0</v>
      </c>
      <c r="V51" s="208">
        <f t="shared" si="9"/>
        <v>0</v>
      </c>
    </row>
    <row r="52" spans="1:22" ht="16.5" customHeight="1">
      <c r="A52" s="201"/>
      <c r="B52" s="200"/>
      <c r="C52" s="927" t="s">
        <v>1056</v>
      </c>
      <c r="D52" s="928"/>
      <c r="E52" s="928"/>
      <c r="F52" s="928"/>
      <c r="G52" s="928"/>
      <c r="H52" s="928"/>
      <c r="I52" s="928"/>
      <c r="J52" s="928"/>
      <c r="K52" s="928"/>
      <c r="L52" s="928"/>
      <c r="M52" s="928"/>
      <c r="N52" s="929"/>
      <c r="O52" s="199"/>
      <c r="P52" s="193">
        <v>0</v>
      </c>
      <c r="Q52" s="193">
        <v>0</v>
      </c>
      <c r="R52" s="193">
        <v>0</v>
      </c>
      <c r="S52" s="193">
        <v>0</v>
      </c>
      <c r="T52" s="193">
        <v>0</v>
      </c>
      <c r="U52" s="193">
        <v>0</v>
      </c>
      <c r="V52" s="208">
        <f t="shared" si="9"/>
        <v>0</v>
      </c>
    </row>
    <row r="53" spans="1:22" ht="16.5" customHeight="1">
      <c r="A53" s="201"/>
      <c r="B53" s="202"/>
      <c r="C53" s="927" t="s">
        <v>1057</v>
      </c>
      <c r="D53" s="928"/>
      <c r="E53" s="928"/>
      <c r="F53" s="928"/>
      <c r="G53" s="928"/>
      <c r="H53" s="928"/>
      <c r="I53" s="928"/>
      <c r="J53" s="928"/>
      <c r="K53" s="928"/>
      <c r="L53" s="928"/>
      <c r="M53" s="928"/>
      <c r="N53" s="929"/>
      <c r="O53" s="199"/>
      <c r="P53" s="193">
        <v>0</v>
      </c>
      <c r="Q53" s="193">
        <v>0</v>
      </c>
      <c r="R53" s="193">
        <v>0</v>
      </c>
      <c r="S53" s="193">
        <v>0</v>
      </c>
      <c r="T53" s="193">
        <v>0</v>
      </c>
      <c r="U53" s="193">
        <v>0</v>
      </c>
      <c r="V53" s="208">
        <f t="shared" si="9"/>
        <v>0</v>
      </c>
    </row>
    <row r="54" spans="1:22" ht="16.5" customHeight="1">
      <c r="A54" s="201"/>
      <c r="B54" s="924" t="s">
        <v>96</v>
      </c>
      <c r="C54" s="925"/>
      <c r="D54" s="925"/>
      <c r="E54" s="925"/>
      <c r="F54" s="925"/>
      <c r="G54" s="925"/>
      <c r="H54" s="925"/>
      <c r="I54" s="925"/>
      <c r="J54" s="925"/>
      <c r="K54" s="925"/>
      <c r="L54" s="925"/>
      <c r="M54" s="925"/>
      <c r="N54" s="926"/>
      <c r="O54" s="207"/>
      <c r="P54" s="208">
        <f aca="true" t="shared" si="12" ref="P54:U54">SUM(P55:P58)</f>
        <v>0</v>
      </c>
      <c r="Q54" s="208">
        <f t="shared" si="12"/>
        <v>0</v>
      </c>
      <c r="R54" s="208">
        <f t="shared" si="12"/>
        <v>0</v>
      </c>
      <c r="S54" s="208">
        <f t="shared" si="12"/>
        <v>0</v>
      </c>
      <c r="T54" s="208">
        <f t="shared" si="12"/>
        <v>0</v>
      </c>
      <c r="U54" s="208">
        <f t="shared" si="12"/>
        <v>0</v>
      </c>
      <c r="V54" s="208">
        <f t="shared" si="9"/>
        <v>0</v>
      </c>
    </row>
    <row r="55" spans="1:22" ht="16.5" customHeight="1">
      <c r="A55" s="201"/>
      <c r="B55" s="200"/>
      <c r="C55" s="195" t="s">
        <v>97</v>
      </c>
      <c r="D55" s="196"/>
      <c r="E55" s="196"/>
      <c r="F55" s="196"/>
      <c r="G55" s="196"/>
      <c r="H55" s="196"/>
      <c r="I55" s="196"/>
      <c r="J55" s="196"/>
      <c r="K55" s="196"/>
      <c r="L55" s="196"/>
      <c r="M55" s="196"/>
      <c r="N55" s="197"/>
      <c r="O55" s="199"/>
      <c r="P55" s="193">
        <v>0</v>
      </c>
      <c r="Q55" s="193">
        <v>0</v>
      </c>
      <c r="R55" s="193">
        <v>0</v>
      </c>
      <c r="S55" s="193">
        <v>0</v>
      </c>
      <c r="T55" s="193">
        <v>0</v>
      </c>
      <c r="U55" s="193">
        <v>0</v>
      </c>
      <c r="V55" s="208">
        <f t="shared" si="9"/>
        <v>0</v>
      </c>
    </row>
    <row r="56" spans="1:22" ht="16.5" customHeight="1">
      <c r="A56" s="201"/>
      <c r="B56" s="200"/>
      <c r="C56" s="927" t="s">
        <v>98</v>
      </c>
      <c r="D56" s="928"/>
      <c r="E56" s="928"/>
      <c r="F56" s="928"/>
      <c r="G56" s="928"/>
      <c r="H56" s="928"/>
      <c r="I56" s="928"/>
      <c r="J56" s="928"/>
      <c r="K56" s="928"/>
      <c r="L56" s="928"/>
      <c r="M56" s="928"/>
      <c r="N56" s="929"/>
      <c r="O56" s="199"/>
      <c r="P56" s="199"/>
      <c r="Q56" s="193">
        <v>0</v>
      </c>
      <c r="R56" s="193">
        <v>0</v>
      </c>
      <c r="S56" s="193">
        <v>0</v>
      </c>
      <c r="T56" s="193">
        <v>0</v>
      </c>
      <c r="U56" s="193">
        <v>0</v>
      </c>
      <c r="V56" s="208">
        <f t="shared" si="9"/>
        <v>0</v>
      </c>
    </row>
    <row r="57" spans="1:22" ht="16.5" customHeight="1">
      <c r="A57" s="201"/>
      <c r="B57" s="200"/>
      <c r="C57" s="927" t="s">
        <v>99</v>
      </c>
      <c r="D57" s="928"/>
      <c r="E57" s="928"/>
      <c r="F57" s="928"/>
      <c r="G57" s="928"/>
      <c r="H57" s="928"/>
      <c r="I57" s="928"/>
      <c r="J57" s="928"/>
      <c r="K57" s="928"/>
      <c r="L57" s="928"/>
      <c r="M57" s="928"/>
      <c r="N57" s="929"/>
      <c r="O57" s="199"/>
      <c r="P57" s="193">
        <v>0</v>
      </c>
      <c r="Q57" s="193">
        <v>0</v>
      </c>
      <c r="R57" s="193">
        <v>0</v>
      </c>
      <c r="S57" s="193">
        <v>0</v>
      </c>
      <c r="T57" s="193">
        <v>0</v>
      </c>
      <c r="U57" s="193">
        <v>0</v>
      </c>
      <c r="V57" s="208">
        <f t="shared" si="9"/>
        <v>0</v>
      </c>
    </row>
    <row r="58" spans="1:22" ht="16.5" customHeight="1">
      <c r="A58" s="202"/>
      <c r="B58" s="202"/>
      <c r="C58" s="195" t="s">
        <v>1058</v>
      </c>
      <c r="D58" s="196"/>
      <c r="E58" s="196"/>
      <c r="F58" s="196"/>
      <c r="G58" s="196"/>
      <c r="H58" s="196"/>
      <c r="I58" s="196"/>
      <c r="J58" s="196"/>
      <c r="K58" s="196"/>
      <c r="L58" s="196"/>
      <c r="M58" s="196"/>
      <c r="N58" s="197"/>
      <c r="O58" s="199"/>
      <c r="P58" s="193">
        <v>0</v>
      </c>
      <c r="Q58" s="193">
        <v>0</v>
      </c>
      <c r="R58" s="193">
        <v>0</v>
      </c>
      <c r="S58" s="193">
        <v>0</v>
      </c>
      <c r="T58" s="193">
        <v>0</v>
      </c>
      <c r="U58" s="193">
        <v>0</v>
      </c>
      <c r="V58" s="208">
        <f t="shared" si="9"/>
        <v>0</v>
      </c>
    </row>
    <row r="59" spans="1:22" ht="16.5" customHeight="1">
      <c r="A59" s="198" t="s">
        <v>301</v>
      </c>
      <c r="B59" s="203"/>
      <c r="C59" s="203"/>
      <c r="D59" s="203"/>
      <c r="E59" s="203"/>
      <c r="F59" s="203"/>
      <c r="G59" s="203"/>
      <c r="H59" s="203"/>
      <c r="I59" s="203"/>
      <c r="J59" s="203"/>
      <c r="K59" s="203"/>
      <c r="L59" s="203"/>
      <c r="M59" s="203"/>
      <c r="N59" s="204"/>
      <c r="O59" s="209">
        <f aca="true" t="shared" si="13" ref="O59:U59">SUM(O60:O62)</f>
        <v>0</v>
      </c>
      <c r="P59" s="209">
        <f t="shared" si="13"/>
        <v>0</v>
      </c>
      <c r="Q59" s="209">
        <f t="shared" si="13"/>
        <v>0</v>
      </c>
      <c r="R59" s="209">
        <f t="shared" si="13"/>
        <v>0</v>
      </c>
      <c r="S59" s="209">
        <f t="shared" si="13"/>
        <v>0</v>
      </c>
      <c r="T59" s="209">
        <f t="shared" si="13"/>
        <v>0</v>
      </c>
      <c r="U59" s="209">
        <f t="shared" si="13"/>
        <v>0</v>
      </c>
      <c r="V59" s="208">
        <f t="shared" si="9"/>
        <v>0</v>
      </c>
    </row>
    <row r="60" spans="1:22" ht="16.5" customHeight="1">
      <c r="A60" s="201"/>
      <c r="B60" s="198"/>
      <c r="C60" s="196" t="s">
        <v>1212</v>
      </c>
      <c r="D60" s="196"/>
      <c r="E60" s="196"/>
      <c r="F60" s="196"/>
      <c r="G60" s="196"/>
      <c r="H60" s="196"/>
      <c r="I60" s="196"/>
      <c r="J60" s="196"/>
      <c r="K60" s="196"/>
      <c r="L60" s="196"/>
      <c r="M60" s="196"/>
      <c r="N60" s="197"/>
      <c r="O60" s="193">
        <v>0</v>
      </c>
      <c r="P60" s="193">
        <v>0</v>
      </c>
      <c r="Q60" s="193">
        <v>0</v>
      </c>
      <c r="R60" s="193">
        <v>0</v>
      </c>
      <c r="S60" s="193">
        <v>0</v>
      </c>
      <c r="T60" s="193">
        <v>0</v>
      </c>
      <c r="U60" s="193">
        <v>0</v>
      </c>
      <c r="V60" s="208">
        <f t="shared" si="9"/>
        <v>0</v>
      </c>
    </row>
    <row r="61" spans="1:22" ht="16.5" customHeight="1">
      <c r="A61" s="201"/>
      <c r="B61" s="195"/>
      <c r="C61" s="196" t="s">
        <v>49</v>
      </c>
      <c r="D61" s="196"/>
      <c r="E61" s="196"/>
      <c r="F61" s="196"/>
      <c r="G61" s="196"/>
      <c r="H61" s="196"/>
      <c r="I61" s="196"/>
      <c r="J61" s="196"/>
      <c r="K61" s="196"/>
      <c r="L61" s="196"/>
      <c r="M61" s="196"/>
      <c r="N61" s="197"/>
      <c r="O61" s="199"/>
      <c r="P61" s="199"/>
      <c r="Q61" s="193">
        <v>0</v>
      </c>
      <c r="R61" s="193">
        <v>0</v>
      </c>
      <c r="S61" s="193">
        <v>0</v>
      </c>
      <c r="T61" s="193">
        <v>0</v>
      </c>
      <c r="U61" s="193">
        <v>0</v>
      </c>
      <c r="V61" s="208">
        <f t="shared" si="9"/>
        <v>0</v>
      </c>
    </row>
    <row r="62" spans="1:22" ht="16.5" customHeight="1">
      <c r="A62" s="201"/>
      <c r="B62" s="202"/>
      <c r="C62" s="196" t="s">
        <v>1190</v>
      </c>
      <c r="D62" s="196"/>
      <c r="E62" s="196"/>
      <c r="F62" s="196"/>
      <c r="G62" s="196"/>
      <c r="H62" s="196"/>
      <c r="I62" s="196"/>
      <c r="J62" s="196"/>
      <c r="K62" s="196"/>
      <c r="L62" s="196"/>
      <c r="M62" s="196"/>
      <c r="N62" s="197"/>
      <c r="O62" s="199"/>
      <c r="P62" s="199"/>
      <c r="Q62" s="193">
        <v>0</v>
      </c>
      <c r="R62" s="193">
        <v>0</v>
      </c>
      <c r="S62" s="193">
        <v>0</v>
      </c>
      <c r="T62" s="193">
        <v>0</v>
      </c>
      <c r="U62" s="193">
        <v>0</v>
      </c>
      <c r="V62" s="208">
        <f t="shared" si="9"/>
        <v>0</v>
      </c>
    </row>
    <row r="63" spans="1:22" ht="16.5" customHeight="1">
      <c r="A63" s="201"/>
      <c r="B63" s="198" t="s">
        <v>1059</v>
      </c>
      <c r="C63" s="196"/>
      <c r="D63" s="196"/>
      <c r="E63" s="196"/>
      <c r="F63" s="196"/>
      <c r="G63" s="196"/>
      <c r="H63" s="196"/>
      <c r="I63" s="196"/>
      <c r="J63" s="196"/>
      <c r="K63" s="196"/>
      <c r="L63" s="196"/>
      <c r="M63" s="196"/>
      <c r="N63" s="197"/>
      <c r="O63" s="209">
        <f aca="true" t="shared" si="14" ref="O63:U63">SUM(O64:O66)</f>
        <v>0</v>
      </c>
      <c r="P63" s="209">
        <f t="shared" si="14"/>
        <v>0</v>
      </c>
      <c r="Q63" s="209">
        <f t="shared" si="14"/>
        <v>0</v>
      </c>
      <c r="R63" s="209">
        <f t="shared" si="14"/>
        <v>0</v>
      </c>
      <c r="S63" s="209">
        <f t="shared" si="14"/>
        <v>0</v>
      </c>
      <c r="T63" s="209">
        <f t="shared" si="14"/>
        <v>0</v>
      </c>
      <c r="U63" s="209">
        <f t="shared" si="14"/>
        <v>0</v>
      </c>
      <c r="V63" s="208">
        <f t="shared" si="9"/>
        <v>0</v>
      </c>
    </row>
    <row r="64" spans="1:22" ht="16.5" customHeight="1">
      <c r="A64" s="201"/>
      <c r="B64" s="201"/>
      <c r="C64" s="195" t="s">
        <v>1212</v>
      </c>
      <c r="D64" s="196"/>
      <c r="E64" s="196"/>
      <c r="F64" s="196"/>
      <c r="G64" s="196"/>
      <c r="H64" s="196"/>
      <c r="I64" s="196"/>
      <c r="J64" s="196"/>
      <c r="K64" s="196"/>
      <c r="L64" s="196"/>
      <c r="M64" s="196"/>
      <c r="N64" s="197"/>
      <c r="O64" s="193">
        <v>0</v>
      </c>
      <c r="P64" s="193">
        <v>0</v>
      </c>
      <c r="Q64" s="193">
        <v>0</v>
      </c>
      <c r="R64" s="193">
        <v>0</v>
      </c>
      <c r="S64" s="193">
        <v>0</v>
      </c>
      <c r="T64" s="193">
        <v>0</v>
      </c>
      <c r="U64" s="193">
        <v>0</v>
      </c>
      <c r="V64" s="208">
        <f t="shared" si="9"/>
        <v>0</v>
      </c>
    </row>
    <row r="65" spans="1:22" ht="16.5" customHeight="1">
      <c r="A65" s="201"/>
      <c r="B65" s="201"/>
      <c r="C65" s="195" t="s">
        <v>49</v>
      </c>
      <c r="D65" s="196"/>
      <c r="E65" s="196"/>
      <c r="F65" s="196"/>
      <c r="G65" s="196"/>
      <c r="H65" s="196"/>
      <c r="I65" s="196"/>
      <c r="J65" s="196"/>
      <c r="K65" s="196"/>
      <c r="L65" s="196"/>
      <c r="M65" s="196"/>
      <c r="N65" s="197"/>
      <c r="O65" s="199"/>
      <c r="P65" s="199"/>
      <c r="Q65" s="193">
        <v>0</v>
      </c>
      <c r="R65" s="193">
        <v>0</v>
      </c>
      <c r="S65" s="193">
        <v>0</v>
      </c>
      <c r="T65" s="193">
        <v>0</v>
      </c>
      <c r="U65" s="193">
        <v>0</v>
      </c>
      <c r="V65" s="208">
        <f t="shared" si="9"/>
        <v>0</v>
      </c>
    </row>
    <row r="66" spans="1:22" ht="16.5" customHeight="1">
      <c r="A66" s="202"/>
      <c r="B66" s="202"/>
      <c r="C66" s="195" t="s">
        <v>1190</v>
      </c>
      <c r="D66" s="196"/>
      <c r="E66" s="196"/>
      <c r="F66" s="196"/>
      <c r="G66" s="196"/>
      <c r="H66" s="196"/>
      <c r="I66" s="196"/>
      <c r="J66" s="196"/>
      <c r="K66" s="196"/>
      <c r="L66" s="196"/>
      <c r="M66" s="196"/>
      <c r="N66" s="197"/>
      <c r="O66" s="199"/>
      <c r="P66" s="199"/>
      <c r="Q66" s="193">
        <v>0</v>
      </c>
      <c r="R66" s="193">
        <v>0</v>
      </c>
      <c r="S66" s="193">
        <v>0</v>
      </c>
      <c r="T66" s="193">
        <v>0</v>
      </c>
      <c r="U66" s="193">
        <v>0</v>
      </c>
      <c r="V66" s="208">
        <f t="shared" si="9"/>
        <v>0</v>
      </c>
    </row>
    <row r="67" spans="1:22" ht="16.5" customHeight="1">
      <c r="A67" s="931" t="s">
        <v>191</v>
      </c>
      <c r="B67" s="932"/>
      <c r="C67" s="932"/>
      <c r="D67" s="932"/>
      <c r="E67" s="932"/>
      <c r="F67" s="932"/>
      <c r="G67" s="932"/>
      <c r="H67" s="932"/>
      <c r="I67" s="932"/>
      <c r="J67" s="932"/>
      <c r="K67" s="932"/>
      <c r="L67" s="932"/>
      <c r="M67" s="932"/>
      <c r="N67" s="933"/>
      <c r="O67" s="209">
        <f aca="true" t="shared" si="15" ref="O67:U67">SUM(O41,O59)</f>
        <v>0</v>
      </c>
      <c r="P67" s="209">
        <f t="shared" si="15"/>
        <v>0</v>
      </c>
      <c r="Q67" s="209">
        <f t="shared" si="15"/>
        <v>0</v>
      </c>
      <c r="R67" s="209">
        <f t="shared" si="15"/>
        <v>0</v>
      </c>
      <c r="S67" s="209">
        <f t="shared" si="15"/>
        <v>0</v>
      </c>
      <c r="T67" s="209">
        <f t="shared" si="15"/>
        <v>2000</v>
      </c>
      <c r="U67" s="209">
        <f t="shared" si="15"/>
        <v>0</v>
      </c>
      <c r="V67" s="208">
        <f t="shared" si="9"/>
        <v>2000</v>
      </c>
    </row>
    <row r="68" spans="1:22" ht="16.5" customHeight="1">
      <c r="A68" s="195" t="s">
        <v>304</v>
      </c>
      <c r="B68" s="196"/>
      <c r="C68" s="196"/>
      <c r="D68" s="196"/>
      <c r="E68" s="196"/>
      <c r="F68" s="196"/>
      <c r="G68" s="196"/>
      <c r="H68" s="196"/>
      <c r="I68" s="196"/>
      <c r="J68" s="196"/>
      <c r="K68" s="196"/>
      <c r="L68" s="196"/>
      <c r="M68" s="196"/>
      <c r="N68" s="197"/>
      <c r="O68" s="196"/>
      <c r="P68" s="196"/>
      <c r="Q68" s="196"/>
      <c r="R68" s="196"/>
      <c r="S68" s="196"/>
      <c r="T68" s="196"/>
      <c r="U68" s="196"/>
      <c r="V68" s="213"/>
    </row>
    <row r="69" spans="1:22" ht="16.5" customHeight="1">
      <c r="A69" s="198" t="s">
        <v>1052</v>
      </c>
      <c r="B69" s="196"/>
      <c r="C69" s="196"/>
      <c r="D69" s="196"/>
      <c r="E69" s="196"/>
      <c r="F69" s="196"/>
      <c r="G69" s="196"/>
      <c r="H69" s="196"/>
      <c r="I69" s="196"/>
      <c r="J69" s="196"/>
      <c r="K69" s="196"/>
      <c r="L69" s="196"/>
      <c r="M69" s="196"/>
      <c r="N69" s="197"/>
      <c r="O69" s="207"/>
      <c r="P69" s="208">
        <f aca="true" t="shared" si="16" ref="P69:U69">SUM(P70,P78,P82,P87,P88)</f>
        <v>0</v>
      </c>
      <c r="Q69" s="208">
        <f t="shared" si="16"/>
        <v>0</v>
      </c>
      <c r="R69" s="208">
        <f t="shared" si="16"/>
        <v>0</v>
      </c>
      <c r="S69" s="208">
        <f t="shared" si="16"/>
        <v>0</v>
      </c>
      <c r="T69" s="208">
        <f t="shared" si="16"/>
        <v>20000</v>
      </c>
      <c r="U69" s="208">
        <f t="shared" si="16"/>
        <v>0</v>
      </c>
      <c r="V69" s="208">
        <f aca="true" t="shared" si="17" ref="V69:V97">SUM(O69:U69)</f>
        <v>20000</v>
      </c>
    </row>
    <row r="70" spans="1:22" ht="16.5" customHeight="1">
      <c r="A70" s="201"/>
      <c r="B70" s="198" t="s">
        <v>1053</v>
      </c>
      <c r="C70" s="196"/>
      <c r="D70" s="196"/>
      <c r="E70" s="196"/>
      <c r="F70" s="196"/>
      <c r="G70" s="196"/>
      <c r="H70" s="196"/>
      <c r="I70" s="196"/>
      <c r="J70" s="196"/>
      <c r="K70" s="196"/>
      <c r="L70" s="196"/>
      <c r="M70" s="196"/>
      <c r="N70" s="197"/>
      <c r="O70" s="207"/>
      <c r="P70" s="208">
        <f aca="true" t="shared" si="18" ref="P70:U70">SUM(P71:P77)</f>
        <v>0</v>
      </c>
      <c r="Q70" s="208">
        <f t="shared" si="18"/>
        <v>0</v>
      </c>
      <c r="R70" s="208">
        <f t="shared" si="18"/>
        <v>0</v>
      </c>
      <c r="S70" s="208">
        <f t="shared" si="18"/>
        <v>0</v>
      </c>
      <c r="T70" s="208">
        <f t="shared" si="18"/>
        <v>20000</v>
      </c>
      <c r="U70" s="208">
        <f t="shared" si="18"/>
        <v>0</v>
      </c>
      <c r="V70" s="208">
        <f t="shared" si="17"/>
        <v>20000</v>
      </c>
    </row>
    <row r="71" spans="1:22" ht="16.5" customHeight="1">
      <c r="A71" s="201"/>
      <c r="B71" s="200"/>
      <c r="C71" s="195" t="s">
        <v>86</v>
      </c>
      <c r="D71" s="196"/>
      <c r="E71" s="196"/>
      <c r="F71" s="196"/>
      <c r="G71" s="196"/>
      <c r="H71" s="196"/>
      <c r="I71" s="196"/>
      <c r="J71" s="196"/>
      <c r="K71" s="196"/>
      <c r="L71" s="196"/>
      <c r="M71" s="196"/>
      <c r="N71" s="197"/>
      <c r="O71" s="199"/>
      <c r="P71" s="193">
        <v>0</v>
      </c>
      <c r="Q71" s="193">
        <v>0</v>
      </c>
      <c r="R71" s="193">
        <v>0</v>
      </c>
      <c r="S71" s="193">
        <v>0</v>
      </c>
      <c r="T71" s="193">
        <v>0</v>
      </c>
      <c r="U71" s="193">
        <v>0</v>
      </c>
      <c r="V71" s="208">
        <f t="shared" si="17"/>
        <v>0</v>
      </c>
    </row>
    <row r="72" spans="1:22" ht="16.5" customHeight="1">
      <c r="A72" s="201"/>
      <c r="B72" s="200"/>
      <c r="C72" s="195" t="s">
        <v>87</v>
      </c>
      <c r="D72" s="196"/>
      <c r="E72" s="196"/>
      <c r="F72" s="196"/>
      <c r="G72" s="196"/>
      <c r="H72" s="196"/>
      <c r="I72" s="196"/>
      <c r="J72" s="196"/>
      <c r="K72" s="196"/>
      <c r="L72" s="196"/>
      <c r="M72" s="196"/>
      <c r="N72" s="197"/>
      <c r="O72" s="199"/>
      <c r="P72" s="193">
        <v>0</v>
      </c>
      <c r="Q72" s="193">
        <v>0</v>
      </c>
      <c r="R72" s="193">
        <v>0</v>
      </c>
      <c r="S72" s="193">
        <v>0</v>
      </c>
      <c r="T72" s="193">
        <v>0</v>
      </c>
      <c r="U72" s="193">
        <v>0</v>
      </c>
      <c r="V72" s="208">
        <f t="shared" si="17"/>
        <v>0</v>
      </c>
    </row>
    <row r="73" spans="1:22" ht="16.5" customHeight="1">
      <c r="A73" s="201"/>
      <c r="B73" s="200"/>
      <c r="C73" s="195" t="s">
        <v>88</v>
      </c>
      <c r="D73" s="196"/>
      <c r="E73" s="196"/>
      <c r="F73" s="196"/>
      <c r="G73" s="196"/>
      <c r="H73" s="196"/>
      <c r="I73" s="196"/>
      <c r="J73" s="196"/>
      <c r="K73" s="196"/>
      <c r="L73" s="196"/>
      <c r="M73" s="196"/>
      <c r="N73" s="197"/>
      <c r="O73" s="199"/>
      <c r="P73" s="193">
        <v>0</v>
      </c>
      <c r="Q73" s="193">
        <v>0</v>
      </c>
      <c r="R73" s="193">
        <v>0</v>
      </c>
      <c r="S73" s="193">
        <v>0</v>
      </c>
      <c r="T73" s="193">
        <v>0</v>
      </c>
      <c r="U73" s="193">
        <v>0</v>
      </c>
      <c r="V73" s="208">
        <f t="shared" si="17"/>
        <v>0</v>
      </c>
    </row>
    <row r="74" spans="1:22" ht="16.5" customHeight="1">
      <c r="A74" s="201"/>
      <c r="B74" s="200"/>
      <c r="C74" s="195" t="s">
        <v>89</v>
      </c>
      <c r="D74" s="196"/>
      <c r="E74" s="196"/>
      <c r="F74" s="196"/>
      <c r="G74" s="196"/>
      <c r="H74" s="196"/>
      <c r="I74" s="196"/>
      <c r="J74" s="196"/>
      <c r="K74" s="196"/>
      <c r="L74" s="196"/>
      <c r="M74" s="196"/>
      <c r="N74" s="197"/>
      <c r="O74" s="199"/>
      <c r="P74" s="193">
        <v>0</v>
      </c>
      <c r="Q74" s="193">
        <v>0</v>
      </c>
      <c r="R74" s="193">
        <v>0</v>
      </c>
      <c r="S74" s="193">
        <v>0</v>
      </c>
      <c r="T74" s="193">
        <v>0</v>
      </c>
      <c r="U74" s="193">
        <v>0</v>
      </c>
      <c r="V74" s="208">
        <f t="shared" si="17"/>
        <v>0</v>
      </c>
    </row>
    <row r="75" spans="1:22" ht="16.5" customHeight="1">
      <c r="A75" s="201"/>
      <c r="B75" s="200"/>
      <c r="C75" s="195" t="s">
        <v>1054</v>
      </c>
      <c r="D75" s="196"/>
      <c r="E75" s="196"/>
      <c r="F75" s="196"/>
      <c r="G75" s="196"/>
      <c r="H75" s="196"/>
      <c r="I75" s="196"/>
      <c r="J75" s="196"/>
      <c r="K75" s="196"/>
      <c r="L75" s="196"/>
      <c r="M75" s="196"/>
      <c r="N75" s="197"/>
      <c r="O75" s="199"/>
      <c r="P75" s="193">
        <v>0</v>
      </c>
      <c r="Q75" s="193">
        <v>0</v>
      </c>
      <c r="R75" s="193">
        <v>0</v>
      </c>
      <c r="S75" s="193">
        <v>0</v>
      </c>
      <c r="T75" s="193">
        <v>0</v>
      </c>
      <c r="U75" s="193">
        <v>0</v>
      </c>
      <c r="V75" s="208">
        <f t="shared" si="17"/>
        <v>0</v>
      </c>
    </row>
    <row r="76" spans="1:22" ht="16.5" customHeight="1">
      <c r="A76" s="201"/>
      <c r="B76" s="200"/>
      <c r="C76" s="195" t="s">
        <v>1055</v>
      </c>
      <c r="D76" s="196"/>
      <c r="E76" s="196"/>
      <c r="F76" s="196"/>
      <c r="G76" s="196"/>
      <c r="H76" s="196"/>
      <c r="I76" s="196"/>
      <c r="J76" s="196"/>
      <c r="K76" s="196"/>
      <c r="L76" s="196"/>
      <c r="M76" s="196"/>
      <c r="N76" s="197"/>
      <c r="O76" s="199"/>
      <c r="P76" s="193">
        <v>0</v>
      </c>
      <c r="Q76" s="193">
        <v>0</v>
      </c>
      <c r="R76" s="193">
        <v>0</v>
      </c>
      <c r="S76" s="193">
        <v>0</v>
      </c>
      <c r="T76" s="193">
        <v>0</v>
      </c>
      <c r="U76" s="193">
        <v>0</v>
      </c>
      <c r="V76" s="208">
        <f t="shared" si="17"/>
        <v>0</v>
      </c>
    </row>
    <row r="77" spans="1:22" ht="16.5" customHeight="1">
      <c r="A77" s="201"/>
      <c r="B77" s="202"/>
      <c r="C77" s="195" t="s">
        <v>92</v>
      </c>
      <c r="D77" s="196"/>
      <c r="E77" s="196"/>
      <c r="F77" s="196"/>
      <c r="G77" s="196"/>
      <c r="H77" s="196"/>
      <c r="I77" s="196"/>
      <c r="J77" s="196"/>
      <c r="K77" s="196"/>
      <c r="L77" s="196"/>
      <c r="M77" s="196"/>
      <c r="N77" s="197"/>
      <c r="O77" s="199"/>
      <c r="P77" s="193">
        <v>0</v>
      </c>
      <c r="Q77" s="193">
        <v>0</v>
      </c>
      <c r="R77" s="193">
        <v>0</v>
      </c>
      <c r="S77" s="193">
        <v>0</v>
      </c>
      <c r="T77" s="193">
        <v>20000</v>
      </c>
      <c r="U77" s="193">
        <v>0</v>
      </c>
      <c r="V77" s="208">
        <f t="shared" si="17"/>
        <v>20000</v>
      </c>
    </row>
    <row r="78" spans="1:22" ht="16.5" customHeight="1">
      <c r="A78" s="201"/>
      <c r="B78" s="924" t="s">
        <v>93</v>
      </c>
      <c r="C78" s="925"/>
      <c r="D78" s="925"/>
      <c r="E78" s="925"/>
      <c r="F78" s="925"/>
      <c r="G78" s="925"/>
      <c r="H78" s="925"/>
      <c r="I78" s="925"/>
      <c r="J78" s="925"/>
      <c r="K78" s="925"/>
      <c r="L78" s="925"/>
      <c r="M78" s="925"/>
      <c r="N78" s="926"/>
      <c r="O78" s="207"/>
      <c r="P78" s="208">
        <f aca="true" t="shared" si="19" ref="P78:U78">SUM(P79:P81)</f>
        <v>0</v>
      </c>
      <c r="Q78" s="208">
        <f t="shared" si="19"/>
        <v>0</v>
      </c>
      <c r="R78" s="208">
        <f t="shared" si="19"/>
        <v>0</v>
      </c>
      <c r="S78" s="208">
        <f t="shared" si="19"/>
        <v>0</v>
      </c>
      <c r="T78" s="208">
        <f t="shared" si="19"/>
        <v>0</v>
      </c>
      <c r="U78" s="208">
        <f t="shared" si="19"/>
        <v>0</v>
      </c>
      <c r="V78" s="208">
        <f t="shared" si="17"/>
        <v>0</v>
      </c>
    </row>
    <row r="79" spans="1:22" ht="16.5" customHeight="1">
      <c r="A79" s="201"/>
      <c r="B79" s="200"/>
      <c r="C79" s="195" t="s">
        <v>94</v>
      </c>
      <c r="D79" s="196"/>
      <c r="E79" s="196"/>
      <c r="F79" s="196"/>
      <c r="G79" s="196"/>
      <c r="H79" s="196"/>
      <c r="I79" s="196"/>
      <c r="J79" s="196"/>
      <c r="K79" s="196"/>
      <c r="L79" s="196"/>
      <c r="M79" s="196"/>
      <c r="N79" s="197"/>
      <c r="O79" s="199"/>
      <c r="P79" s="193">
        <v>0</v>
      </c>
      <c r="Q79" s="193">
        <v>0</v>
      </c>
      <c r="R79" s="193">
        <v>0</v>
      </c>
      <c r="S79" s="193">
        <v>0</v>
      </c>
      <c r="T79" s="193">
        <v>0</v>
      </c>
      <c r="U79" s="193">
        <v>0</v>
      </c>
      <c r="V79" s="208">
        <f t="shared" si="17"/>
        <v>0</v>
      </c>
    </row>
    <row r="80" spans="1:22" ht="16.5" customHeight="1">
      <c r="A80" s="201"/>
      <c r="B80" s="200"/>
      <c r="C80" s="927" t="s">
        <v>1056</v>
      </c>
      <c r="D80" s="928"/>
      <c r="E80" s="928"/>
      <c r="F80" s="928"/>
      <c r="G80" s="928"/>
      <c r="H80" s="928"/>
      <c r="I80" s="928"/>
      <c r="J80" s="928"/>
      <c r="K80" s="928"/>
      <c r="L80" s="928"/>
      <c r="M80" s="928"/>
      <c r="N80" s="929"/>
      <c r="O80" s="199"/>
      <c r="P80" s="193">
        <v>0</v>
      </c>
      <c r="Q80" s="193">
        <v>0</v>
      </c>
      <c r="R80" s="193">
        <v>0</v>
      </c>
      <c r="S80" s="193">
        <v>0</v>
      </c>
      <c r="T80" s="193">
        <v>0</v>
      </c>
      <c r="U80" s="193">
        <v>0</v>
      </c>
      <c r="V80" s="208">
        <f t="shared" si="17"/>
        <v>0</v>
      </c>
    </row>
    <row r="81" spans="1:22" ht="16.5" customHeight="1">
      <c r="A81" s="201"/>
      <c r="B81" s="202"/>
      <c r="C81" s="927" t="s">
        <v>1057</v>
      </c>
      <c r="D81" s="928"/>
      <c r="E81" s="928"/>
      <c r="F81" s="928"/>
      <c r="G81" s="928"/>
      <c r="H81" s="928"/>
      <c r="I81" s="928"/>
      <c r="J81" s="928"/>
      <c r="K81" s="928"/>
      <c r="L81" s="928"/>
      <c r="M81" s="928"/>
      <c r="N81" s="929"/>
      <c r="O81" s="199"/>
      <c r="P81" s="193">
        <v>0</v>
      </c>
      <c r="Q81" s="193">
        <v>0</v>
      </c>
      <c r="R81" s="193">
        <v>0</v>
      </c>
      <c r="S81" s="193">
        <v>0</v>
      </c>
      <c r="T81" s="193">
        <v>0</v>
      </c>
      <c r="U81" s="193">
        <v>0</v>
      </c>
      <c r="V81" s="208">
        <f t="shared" si="17"/>
        <v>0</v>
      </c>
    </row>
    <row r="82" spans="1:22" ht="16.5" customHeight="1">
      <c r="A82" s="201"/>
      <c r="B82" s="924" t="s">
        <v>96</v>
      </c>
      <c r="C82" s="925"/>
      <c r="D82" s="925"/>
      <c r="E82" s="925"/>
      <c r="F82" s="925"/>
      <c r="G82" s="925"/>
      <c r="H82" s="925"/>
      <c r="I82" s="925"/>
      <c r="J82" s="925"/>
      <c r="K82" s="925"/>
      <c r="L82" s="925"/>
      <c r="M82" s="925"/>
      <c r="N82" s="926"/>
      <c r="O82" s="207"/>
      <c r="P82" s="208">
        <f aca="true" t="shared" si="20" ref="P82:U82">SUM(P83:P86)</f>
        <v>0</v>
      </c>
      <c r="Q82" s="208">
        <f t="shared" si="20"/>
        <v>0</v>
      </c>
      <c r="R82" s="208">
        <f t="shared" si="20"/>
        <v>0</v>
      </c>
      <c r="S82" s="208">
        <f t="shared" si="20"/>
        <v>0</v>
      </c>
      <c r="T82" s="208">
        <f t="shared" si="20"/>
        <v>0</v>
      </c>
      <c r="U82" s="208">
        <f t="shared" si="20"/>
        <v>0</v>
      </c>
      <c r="V82" s="208">
        <f t="shared" si="17"/>
        <v>0</v>
      </c>
    </row>
    <row r="83" spans="1:22" ht="16.5" customHeight="1">
      <c r="A83" s="201"/>
      <c r="B83" s="201"/>
      <c r="C83" s="195" t="s">
        <v>97</v>
      </c>
      <c r="D83" s="196"/>
      <c r="E83" s="196"/>
      <c r="F83" s="196"/>
      <c r="G83" s="196"/>
      <c r="H83" s="196"/>
      <c r="I83" s="196"/>
      <c r="J83" s="196"/>
      <c r="K83" s="196"/>
      <c r="L83" s="196"/>
      <c r="M83" s="196"/>
      <c r="N83" s="197"/>
      <c r="O83" s="199"/>
      <c r="P83" s="193">
        <v>0</v>
      </c>
      <c r="Q83" s="193">
        <v>0</v>
      </c>
      <c r="R83" s="193">
        <v>0</v>
      </c>
      <c r="S83" s="193">
        <v>0</v>
      </c>
      <c r="T83" s="193">
        <v>0</v>
      </c>
      <c r="U83" s="193">
        <v>0</v>
      </c>
      <c r="V83" s="208">
        <f t="shared" si="17"/>
        <v>0</v>
      </c>
    </row>
    <row r="84" spans="1:22" ht="16.5" customHeight="1">
      <c r="A84" s="201"/>
      <c r="B84" s="201"/>
      <c r="C84" s="927" t="s">
        <v>98</v>
      </c>
      <c r="D84" s="928"/>
      <c r="E84" s="928"/>
      <c r="F84" s="928"/>
      <c r="G84" s="928"/>
      <c r="H84" s="928"/>
      <c r="I84" s="928"/>
      <c r="J84" s="928"/>
      <c r="K84" s="928"/>
      <c r="L84" s="928"/>
      <c r="M84" s="928"/>
      <c r="N84" s="929"/>
      <c r="O84" s="199"/>
      <c r="P84" s="199"/>
      <c r="Q84" s="193">
        <v>0</v>
      </c>
      <c r="R84" s="193">
        <v>0</v>
      </c>
      <c r="S84" s="193">
        <v>0</v>
      </c>
      <c r="T84" s="193">
        <v>0</v>
      </c>
      <c r="U84" s="193">
        <v>0</v>
      </c>
      <c r="V84" s="208">
        <f t="shared" si="17"/>
        <v>0</v>
      </c>
    </row>
    <row r="85" spans="1:22" ht="16.5" customHeight="1">
      <c r="A85" s="201"/>
      <c r="B85" s="201"/>
      <c r="C85" s="927" t="s">
        <v>99</v>
      </c>
      <c r="D85" s="928"/>
      <c r="E85" s="928"/>
      <c r="F85" s="928"/>
      <c r="G85" s="928"/>
      <c r="H85" s="928"/>
      <c r="I85" s="928"/>
      <c r="J85" s="928"/>
      <c r="K85" s="928"/>
      <c r="L85" s="928"/>
      <c r="M85" s="928"/>
      <c r="N85" s="929"/>
      <c r="O85" s="199"/>
      <c r="P85" s="193">
        <v>0</v>
      </c>
      <c r="Q85" s="193">
        <v>0</v>
      </c>
      <c r="R85" s="193">
        <v>0</v>
      </c>
      <c r="S85" s="193">
        <v>0</v>
      </c>
      <c r="T85" s="193">
        <v>0</v>
      </c>
      <c r="U85" s="193">
        <v>0</v>
      </c>
      <c r="V85" s="208">
        <f t="shared" si="17"/>
        <v>0</v>
      </c>
    </row>
    <row r="86" spans="1:22" ht="16.5" customHeight="1">
      <c r="A86" s="201"/>
      <c r="B86" s="202"/>
      <c r="C86" s="195" t="s">
        <v>1058</v>
      </c>
      <c r="D86" s="196"/>
      <c r="E86" s="196"/>
      <c r="F86" s="196"/>
      <c r="G86" s="196"/>
      <c r="H86" s="196"/>
      <c r="I86" s="196"/>
      <c r="J86" s="196"/>
      <c r="K86" s="196"/>
      <c r="L86" s="196"/>
      <c r="M86" s="196"/>
      <c r="N86" s="197"/>
      <c r="O86" s="199"/>
      <c r="P86" s="193">
        <v>0</v>
      </c>
      <c r="Q86" s="193">
        <v>0</v>
      </c>
      <c r="R86" s="193">
        <v>0</v>
      </c>
      <c r="S86" s="193">
        <v>0</v>
      </c>
      <c r="T86" s="193">
        <v>0</v>
      </c>
      <c r="U86" s="193">
        <v>0</v>
      </c>
      <c r="V86" s="208">
        <f t="shared" si="17"/>
        <v>0</v>
      </c>
    </row>
    <row r="87" spans="1:22" ht="16.5" customHeight="1">
      <c r="A87" s="201"/>
      <c r="B87" s="930" t="s">
        <v>100</v>
      </c>
      <c r="C87" s="925"/>
      <c r="D87" s="925"/>
      <c r="E87" s="925"/>
      <c r="F87" s="925"/>
      <c r="G87" s="925"/>
      <c r="H87" s="925"/>
      <c r="I87" s="925"/>
      <c r="J87" s="925"/>
      <c r="K87" s="925"/>
      <c r="L87" s="925"/>
      <c r="M87" s="925"/>
      <c r="N87" s="926"/>
      <c r="O87" s="199"/>
      <c r="P87" s="193">
        <v>0</v>
      </c>
      <c r="Q87" s="193">
        <v>0</v>
      </c>
      <c r="R87" s="193">
        <v>0</v>
      </c>
      <c r="S87" s="193">
        <v>0</v>
      </c>
      <c r="T87" s="193">
        <v>0</v>
      </c>
      <c r="U87" s="193">
        <v>0</v>
      </c>
      <c r="V87" s="208">
        <f t="shared" si="17"/>
        <v>0</v>
      </c>
    </row>
    <row r="88" spans="1:22" ht="16.5" customHeight="1">
      <c r="A88" s="202"/>
      <c r="B88" s="930" t="s">
        <v>101</v>
      </c>
      <c r="C88" s="925"/>
      <c r="D88" s="925"/>
      <c r="E88" s="925"/>
      <c r="F88" s="925"/>
      <c r="G88" s="925"/>
      <c r="H88" s="925"/>
      <c r="I88" s="925"/>
      <c r="J88" s="925"/>
      <c r="K88" s="925"/>
      <c r="L88" s="925"/>
      <c r="M88" s="925"/>
      <c r="N88" s="926"/>
      <c r="O88" s="199"/>
      <c r="P88" s="193">
        <v>0</v>
      </c>
      <c r="Q88" s="193">
        <v>0</v>
      </c>
      <c r="R88" s="193">
        <v>0</v>
      </c>
      <c r="S88" s="193">
        <v>0</v>
      </c>
      <c r="T88" s="193">
        <v>0</v>
      </c>
      <c r="U88" s="193">
        <v>0</v>
      </c>
      <c r="V88" s="208">
        <f t="shared" si="17"/>
        <v>0</v>
      </c>
    </row>
    <row r="89" spans="1:22" ht="16.5" customHeight="1">
      <c r="A89" s="198" t="s">
        <v>301</v>
      </c>
      <c r="B89" s="203"/>
      <c r="C89" s="203"/>
      <c r="D89" s="203"/>
      <c r="E89" s="203"/>
      <c r="F89" s="203"/>
      <c r="G89" s="203"/>
      <c r="H89" s="203"/>
      <c r="I89" s="203"/>
      <c r="J89" s="203"/>
      <c r="K89" s="203"/>
      <c r="L89" s="203"/>
      <c r="M89" s="203"/>
      <c r="N89" s="204"/>
      <c r="O89" s="209">
        <f aca="true" t="shared" si="21" ref="O89:U89">SUM(O90:O92)</f>
        <v>0</v>
      </c>
      <c r="P89" s="209">
        <f t="shared" si="21"/>
        <v>0</v>
      </c>
      <c r="Q89" s="209">
        <f t="shared" si="21"/>
        <v>0</v>
      </c>
      <c r="R89" s="209">
        <f t="shared" si="21"/>
        <v>0</v>
      </c>
      <c r="S89" s="209">
        <f t="shared" si="21"/>
        <v>0</v>
      </c>
      <c r="T89" s="209">
        <f t="shared" si="21"/>
        <v>0</v>
      </c>
      <c r="U89" s="209">
        <f t="shared" si="21"/>
        <v>0</v>
      </c>
      <c r="V89" s="208">
        <f t="shared" si="17"/>
        <v>0</v>
      </c>
    </row>
    <row r="90" spans="1:22" ht="16.5" customHeight="1">
      <c r="A90" s="201"/>
      <c r="B90" s="195"/>
      <c r="C90" s="196" t="s">
        <v>1212</v>
      </c>
      <c r="D90" s="196"/>
      <c r="E90" s="196"/>
      <c r="F90" s="196"/>
      <c r="G90" s="196"/>
      <c r="H90" s="196"/>
      <c r="I90" s="196"/>
      <c r="J90" s="196"/>
      <c r="K90" s="196"/>
      <c r="L90" s="196"/>
      <c r="M90" s="196"/>
      <c r="N90" s="197"/>
      <c r="O90" s="193">
        <v>0</v>
      </c>
      <c r="P90" s="193">
        <v>0</v>
      </c>
      <c r="Q90" s="193">
        <v>0</v>
      </c>
      <c r="R90" s="193">
        <v>0</v>
      </c>
      <c r="S90" s="193">
        <v>0</v>
      </c>
      <c r="T90" s="193">
        <v>0</v>
      </c>
      <c r="U90" s="193">
        <v>0</v>
      </c>
      <c r="V90" s="208">
        <f t="shared" si="17"/>
        <v>0</v>
      </c>
    </row>
    <row r="91" spans="1:22" ht="16.5" customHeight="1">
      <c r="A91" s="201"/>
      <c r="B91" s="195"/>
      <c r="C91" s="196" t="s">
        <v>49</v>
      </c>
      <c r="D91" s="196"/>
      <c r="E91" s="196"/>
      <c r="F91" s="196"/>
      <c r="G91" s="196"/>
      <c r="H91" s="196"/>
      <c r="I91" s="196"/>
      <c r="J91" s="196"/>
      <c r="K91" s="196"/>
      <c r="L91" s="196"/>
      <c r="M91" s="196"/>
      <c r="N91" s="197"/>
      <c r="O91" s="199"/>
      <c r="P91" s="199"/>
      <c r="Q91" s="193">
        <v>0</v>
      </c>
      <c r="R91" s="193">
        <v>0</v>
      </c>
      <c r="S91" s="193">
        <v>0</v>
      </c>
      <c r="T91" s="193">
        <v>0</v>
      </c>
      <c r="U91" s="193">
        <v>0</v>
      </c>
      <c r="V91" s="208">
        <f t="shared" si="17"/>
        <v>0</v>
      </c>
    </row>
    <row r="92" spans="1:22" ht="16.5" customHeight="1">
      <c r="A92" s="201"/>
      <c r="B92" s="195"/>
      <c r="C92" s="196" t="s">
        <v>1190</v>
      </c>
      <c r="D92" s="196"/>
      <c r="E92" s="196"/>
      <c r="F92" s="196"/>
      <c r="G92" s="196"/>
      <c r="H92" s="196"/>
      <c r="I92" s="196"/>
      <c r="J92" s="196"/>
      <c r="K92" s="196"/>
      <c r="L92" s="196"/>
      <c r="M92" s="196"/>
      <c r="N92" s="197"/>
      <c r="O92" s="199"/>
      <c r="P92" s="199"/>
      <c r="Q92" s="193">
        <v>0</v>
      </c>
      <c r="R92" s="193">
        <v>0</v>
      </c>
      <c r="S92" s="193">
        <v>0</v>
      </c>
      <c r="T92" s="193">
        <v>0</v>
      </c>
      <c r="U92" s="193">
        <v>0</v>
      </c>
      <c r="V92" s="208">
        <f t="shared" si="17"/>
        <v>0</v>
      </c>
    </row>
    <row r="93" spans="1:22" ht="16.5" customHeight="1">
      <c r="A93" s="201"/>
      <c r="B93" s="198" t="s">
        <v>302</v>
      </c>
      <c r="C93" s="196"/>
      <c r="D93" s="196"/>
      <c r="E93" s="196"/>
      <c r="F93" s="196"/>
      <c r="G93" s="196"/>
      <c r="H93" s="196"/>
      <c r="I93" s="196"/>
      <c r="J93" s="196"/>
      <c r="K93" s="196"/>
      <c r="L93" s="196"/>
      <c r="M93" s="196"/>
      <c r="N93" s="197"/>
      <c r="O93" s="209">
        <f aca="true" t="shared" si="22" ref="O93:U93">SUM(O94:O96)</f>
        <v>0</v>
      </c>
      <c r="P93" s="209">
        <f t="shared" si="22"/>
        <v>0</v>
      </c>
      <c r="Q93" s="209">
        <f t="shared" si="22"/>
        <v>0</v>
      </c>
      <c r="R93" s="209">
        <f t="shared" si="22"/>
        <v>0</v>
      </c>
      <c r="S93" s="209">
        <f t="shared" si="22"/>
        <v>0</v>
      </c>
      <c r="T93" s="209">
        <f t="shared" si="22"/>
        <v>0</v>
      </c>
      <c r="U93" s="209">
        <f t="shared" si="22"/>
        <v>0</v>
      </c>
      <c r="V93" s="208">
        <f t="shared" si="17"/>
        <v>0</v>
      </c>
    </row>
    <row r="94" spans="1:22" ht="16.5" customHeight="1">
      <c r="A94" s="201"/>
      <c r="B94" s="200"/>
      <c r="C94" s="195" t="s">
        <v>1212</v>
      </c>
      <c r="D94" s="196"/>
      <c r="E94" s="196"/>
      <c r="F94" s="196"/>
      <c r="G94" s="196"/>
      <c r="H94" s="196"/>
      <c r="I94" s="196"/>
      <c r="J94" s="196"/>
      <c r="K94" s="196"/>
      <c r="L94" s="196"/>
      <c r="M94" s="196"/>
      <c r="N94" s="197"/>
      <c r="O94" s="193">
        <v>0</v>
      </c>
      <c r="P94" s="193">
        <v>0</v>
      </c>
      <c r="Q94" s="193">
        <v>0</v>
      </c>
      <c r="R94" s="193">
        <v>0</v>
      </c>
      <c r="S94" s="193">
        <v>0</v>
      </c>
      <c r="T94" s="193">
        <v>0</v>
      </c>
      <c r="U94" s="193">
        <v>0</v>
      </c>
      <c r="V94" s="208">
        <f t="shared" si="17"/>
        <v>0</v>
      </c>
    </row>
    <row r="95" spans="1:22" ht="16.5" customHeight="1">
      <c r="A95" s="201"/>
      <c r="B95" s="201"/>
      <c r="C95" s="195" t="s">
        <v>49</v>
      </c>
      <c r="D95" s="196"/>
      <c r="E95" s="196"/>
      <c r="F95" s="196"/>
      <c r="G95" s="196"/>
      <c r="H95" s="196"/>
      <c r="I95" s="196"/>
      <c r="J95" s="196"/>
      <c r="K95" s="196"/>
      <c r="L95" s="196"/>
      <c r="M95" s="196"/>
      <c r="N95" s="197"/>
      <c r="O95" s="199"/>
      <c r="P95" s="199"/>
      <c r="Q95" s="193">
        <v>0</v>
      </c>
      <c r="R95" s="193">
        <v>0</v>
      </c>
      <c r="S95" s="193">
        <v>0</v>
      </c>
      <c r="T95" s="193">
        <v>0</v>
      </c>
      <c r="U95" s="193">
        <v>0</v>
      </c>
      <c r="V95" s="208">
        <f t="shared" si="17"/>
        <v>0</v>
      </c>
    </row>
    <row r="96" spans="1:22" ht="16.5" customHeight="1">
      <c r="A96" s="202"/>
      <c r="B96" s="202"/>
      <c r="C96" s="195" t="s">
        <v>1190</v>
      </c>
      <c r="D96" s="196"/>
      <c r="E96" s="196"/>
      <c r="F96" s="196"/>
      <c r="G96" s="196"/>
      <c r="H96" s="196"/>
      <c r="I96" s="196"/>
      <c r="J96" s="196"/>
      <c r="K96" s="196"/>
      <c r="L96" s="196"/>
      <c r="M96" s="196"/>
      <c r="N96" s="197"/>
      <c r="O96" s="199"/>
      <c r="P96" s="199"/>
      <c r="Q96" s="193">
        <v>0</v>
      </c>
      <c r="R96" s="193">
        <v>0</v>
      </c>
      <c r="S96" s="193">
        <v>0</v>
      </c>
      <c r="T96" s="193">
        <v>0</v>
      </c>
      <c r="U96" s="193">
        <v>0</v>
      </c>
      <c r="V96" s="208">
        <f t="shared" si="17"/>
        <v>0</v>
      </c>
    </row>
    <row r="97" spans="1:22" ht="16.5" customHeight="1">
      <c r="A97" s="931" t="s">
        <v>191</v>
      </c>
      <c r="B97" s="932"/>
      <c r="C97" s="932"/>
      <c r="D97" s="932"/>
      <c r="E97" s="932"/>
      <c r="F97" s="932"/>
      <c r="G97" s="932"/>
      <c r="H97" s="932"/>
      <c r="I97" s="932"/>
      <c r="J97" s="932"/>
      <c r="K97" s="932"/>
      <c r="L97" s="932"/>
      <c r="M97" s="932"/>
      <c r="N97" s="933"/>
      <c r="O97" s="209">
        <f aca="true" t="shared" si="23" ref="O97:U97">SUM(O69,O89)</f>
        <v>0</v>
      </c>
      <c r="P97" s="209">
        <f t="shared" si="23"/>
        <v>0</v>
      </c>
      <c r="Q97" s="209">
        <f t="shared" si="23"/>
        <v>0</v>
      </c>
      <c r="R97" s="209">
        <f t="shared" si="23"/>
        <v>0</v>
      </c>
      <c r="S97" s="209">
        <f t="shared" si="23"/>
        <v>0</v>
      </c>
      <c r="T97" s="209">
        <f t="shared" si="23"/>
        <v>20000</v>
      </c>
      <c r="U97" s="209">
        <f t="shared" si="23"/>
        <v>0</v>
      </c>
      <c r="V97" s="208">
        <f t="shared" si="17"/>
        <v>20000</v>
      </c>
    </row>
    <row r="98" spans="1:22" ht="16.5" customHeight="1">
      <c r="A98" s="195" t="s">
        <v>305</v>
      </c>
      <c r="B98" s="196"/>
      <c r="C98" s="196"/>
      <c r="D98" s="196"/>
      <c r="E98" s="196"/>
      <c r="F98" s="196"/>
      <c r="G98" s="196"/>
      <c r="H98" s="196"/>
      <c r="I98" s="196"/>
      <c r="J98" s="196"/>
      <c r="K98" s="196"/>
      <c r="L98" s="196"/>
      <c r="M98" s="196"/>
      <c r="N98" s="197"/>
      <c r="O98" s="196"/>
      <c r="P98" s="196"/>
      <c r="Q98" s="196"/>
      <c r="R98" s="196"/>
      <c r="S98" s="196"/>
      <c r="T98" s="196"/>
      <c r="U98" s="196"/>
      <c r="V98" s="213"/>
    </row>
    <row r="99" spans="1:22" ht="16.5" customHeight="1">
      <c r="A99" s="198" t="s">
        <v>1052</v>
      </c>
      <c r="B99" s="196"/>
      <c r="C99" s="196"/>
      <c r="D99" s="196"/>
      <c r="E99" s="196"/>
      <c r="F99" s="196"/>
      <c r="G99" s="196"/>
      <c r="H99" s="196"/>
      <c r="I99" s="196"/>
      <c r="J99" s="196"/>
      <c r="K99" s="196"/>
      <c r="L99" s="196"/>
      <c r="M99" s="196"/>
      <c r="N99" s="197"/>
      <c r="O99" s="207"/>
      <c r="P99" s="208">
        <f aca="true" t="shared" si="24" ref="P99:U99">SUM(P100,P108,P112,P117,P118)</f>
        <v>0</v>
      </c>
      <c r="Q99" s="208">
        <f t="shared" si="24"/>
        <v>0</v>
      </c>
      <c r="R99" s="208">
        <f t="shared" si="24"/>
        <v>0</v>
      </c>
      <c r="S99" s="208">
        <f t="shared" si="24"/>
        <v>0</v>
      </c>
      <c r="T99" s="208">
        <f t="shared" si="24"/>
        <v>1000</v>
      </c>
      <c r="U99" s="208">
        <f t="shared" si="24"/>
        <v>0</v>
      </c>
      <c r="V99" s="208">
        <f aca="true" t="shared" si="25" ref="V99:V127">SUM(O99:U99)</f>
        <v>1000</v>
      </c>
    </row>
    <row r="100" spans="1:22" ht="16.5" customHeight="1">
      <c r="A100" s="201"/>
      <c r="B100" s="198" t="s">
        <v>1053</v>
      </c>
      <c r="C100" s="196"/>
      <c r="D100" s="196"/>
      <c r="E100" s="196"/>
      <c r="F100" s="196"/>
      <c r="G100" s="196"/>
      <c r="H100" s="196"/>
      <c r="I100" s="196"/>
      <c r="J100" s="196"/>
      <c r="K100" s="196"/>
      <c r="L100" s="196"/>
      <c r="M100" s="196"/>
      <c r="N100" s="197"/>
      <c r="O100" s="207"/>
      <c r="P100" s="208">
        <f aca="true" t="shared" si="26" ref="P100:U100">SUM(P101:P107)</f>
        <v>0</v>
      </c>
      <c r="Q100" s="208">
        <f t="shared" si="26"/>
        <v>0</v>
      </c>
      <c r="R100" s="208">
        <f t="shared" si="26"/>
        <v>0</v>
      </c>
      <c r="S100" s="208">
        <f t="shared" si="26"/>
        <v>0</v>
      </c>
      <c r="T100" s="208">
        <f t="shared" si="26"/>
        <v>1000</v>
      </c>
      <c r="U100" s="208">
        <f t="shared" si="26"/>
        <v>0</v>
      </c>
      <c r="V100" s="208">
        <f t="shared" si="25"/>
        <v>1000</v>
      </c>
    </row>
    <row r="101" spans="1:22" ht="16.5" customHeight="1">
      <c r="A101" s="201"/>
      <c r="B101" s="201"/>
      <c r="C101" s="195" t="s">
        <v>86</v>
      </c>
      <c r="D101" s="196"/>
      <c r="E101" s="196"/>
      <c r="F101" s="196"/>
      <c r="G101" s="196"/>
      <c r="H101" s="196"/>
      <c r="I101" s="196"/>
      <c r="J101" s="196"/>
      <c r="K101" s="196"/>
      <c r="L101" s="196"/>
      <c r="M101" s="196"/>
      <c r="N101" s="197"/>
      <c r="O101" s="199"/>
      <c r="P101" s="193">
        <v>0</v>
      </c>
      <c r="Q101" s="193">
        <v>0</v>
      </c>
      <c r="R101" s="193">
        <v>0</v>
      </c>
      <c r="S101" s="193">
        <v>0</v>
      </c>
      <c r="T101" s="193">
        <v>0</v>
      </c>
      <c r="U101" s="193">
        <v>0</v>
      </c>
      <c r="V101" s="208">
        <f t="shared" si="25"/>
        <v>0</v>
      </c>
    </row>
    <row r="102" spans="1:22" ht="16.5" customHeight="1">
      <c r="A102" s="201"/>
      <c r="B102" s="201"/>
      <c r="C102" s="195" t="s">
        <v>87</v>
      </c>
      <c r="D102" s="196"/>
      <c r="E102" s="196"/>
      <c r="F102" s="196"/>
      <c r="G102" s="196"/>
      <c r="H102" s="196"/>
      <c r="I102" s="196"/>
      <c r="J102" s="196"/>
      <c r="K102" s="196"/>
      <c r="L102" s="196"/>
      <c r="M102" s="196"/>
      <c r="N102" s="197"/>
      <c r="O102" s="199"/>
      <c r="P102" s="193">
        <v>0</v>
      </c>
      <c r="Q102" s="193">
        <v>0</v>
      </c>
      <c r="R102" s="193">
        <v>0</v>
      </c>
      <c r="S102" s="193">
        <v>0</v>
      </c>
      <c r="T102" s="193">
        <v>0</v>
      </c>
      <c r="U102" s="193">
        <v>0</v>
      </c>
      <c r="V102" s="208">
        <f t="shared" si="25"/>
        <v>0</v>
      </c>
    </row>
    <row r="103" spans="1:22" ht="16.5" customHeight="1">
      <c r="A103" s="201"/>
      <c r="B103" s="201"/>
      <c r="C103" s="195" t="s">
        <v>88</v>
      </c>
      <c r="D103" s="196"/>
      <c r="E103" s="196"/>
      <c r="F103" s="196"/>
      <c r="G103" s="196"/>
      <c r="H103" s="196"/>
      <c r="I103" s="196"/>
      <c r="J103" s="196"/>
      <c r="K103" s="196"/>
      <c r="L103" s="196"/>
      <c r="M103" s="196"/>
      <c r="N103" s="197"/>
      <c r="O103" s="199"/>
      <c r="P103" s="193">
        <v>0</v>
      </c>
      <c r="Q103" s="193">
        <v>0</v>
      </c>
      <c r="R103" s="193">
        <v>0</v>
      </c>
      <c r="S103" s="193">
        <v>0</v>
      </c>
      <c r="T103" s="193">
        <v>0</v>
      </c>
      <c r="U103" s="193">
        <v>0</v>
      </c>
      <c r="V103" s="208">
        <f t="shared" si="25"/>
        <v>0</v>
      </c>
    </row>
    <row r="104" spans="1:22" ht="16.5" customHeight="1">
      <c r="A104" s="201"/>
      <c r="B104" s="201"/>
      <c r="C104" s="195" t="s">
        <v>89</v>
      </c>
      <c r="D104" s="196"/>
      <c r="E104" s="196"/>
      <c r="F104" s="196"/>
      <c r="G104" s="196"/>
      <c r="H104" s="196"/>
      <c r="I104" s="196"/>
      <c r="J104" s="196"/>
      <c r="K104" s="196"/>
      <c r="L104" s="196"/>
      <c r="M104" s="196"/>
      <c r="N104" s="197"/>
      <c r="O104" s="199"/>
      <c r="P104" s="193">
        <v>0</v>
      </c>
      <c r="Q104" s="193">
        <v>0</v>
      </c>
      <c r="R104" s="193">
        <v>0</v>
      </c>
      <c r="S104" s="193">
        <v>0</v>
      </c>
      <c r="T104" s="193">
        <v>0</v>
      </c>
      <c r="U104" s="193">
        <v>0</v>
      </c>
      <c r="V104" s="208">
        <f t="shared" si="25"/>
        <v>0</v>
      </c>
    </row>
    <row r="105" spans="1:22" ht="16.5" customHeight="1">
      <c r="A105" s="201"/>
      <c r="B105" s="201"/>
      <c r="C105" s="195" t="s">
        <v>1054</v>
      </c>
      <c r="D105" s="196"/>
      <c r="E105" s="196"/>
      <c r="F105" s="196"/>
      <c r="G105" s="196"/>
      <c r="H105" s="196"/>
      <c r="I105" s="196"/>
      <c r="J105" s="196"/>
      <c r="K105" s="196"/>
      <c r="L105" s="196"/>
      <c r="M105" s="196"/>
      <c r="N105" s="197"/>
      <c r="O105" s="199"/>
      <c r="P105" s="193">
        <v>0</v>
      </c>
      <c r="Q105" s="193">
        <v>0</v>
      </c>
      <c r="R105" s="193">
        <v>0</v>
      </c>
      <c r="S105" s="193">
        <v>0</v>
      </c>
      <c r="T105" s="193">
        <v>0</v>
      </c>
      <c r="U105" s="193">
        <v>0</v>
      </c>
      <c r="V105" s="208">
        <f t="shared" si="25"/>
        <v>0</v>
      </c>
    </row>
    <row r="106" spans="1:22" ht="16.5" customHeight="1">
      <c r="A106" s="201"/>
      <c r="B106" s="201"/>
      <c r="C106" s="195" t="s">
        <v>1055</v>
      </c>
      <c r="D106" s="196"/>
      <c r="E106" s="196"/>
      <c r="F106" s="196"/>
      <c r="G106" s="196"/>
      <c r="H106" s="196"/>
      <c r="I106" s="196"/>
      <c r="J106" s="196"/>
      <c r="K106" s="196"/>
      <c r="L106" s="196"/>
      <c r="M106" s="196"/>
      <c r="N106" s="197"/>
      <c r="O106" s="199"/>
      <c r="P106" s="193">
        <v>0</v>
      </c>
      <c r="Q106" s="193">
        <v>0</v>
      </c>
      <c r="R106" s="193">
        <v>0</v>
      </c>
      <c r="S106" s="193">
        <v>0</v>
      </c>
      <c r="T106" s="193">
        <v>0</v>
      </c>
      <c r="U106" s="193">
        <v>0</v>
      </c>
      <c r="V106" s="208">
        <f t="shared" si="25"/>
        <v>0</v>
      </c>
    </row>
    <row r="107" spans="1:22" ht="16.5" customHeight="1">
      <c r="A107" s="201"/>
      <c r="B107" s="202"/>
      <c r="C107" s="195" t="s">
        <v>92</v>
      </c>
      <c r="D107" s="196"/>
      <c r="E107" s="196"/>
      <c r="F107" s="196"/>
      <c r="G107" s="196"/>
      <c r="H107" s="196"/>
      <c r="I107" s="196"/>
      <c r="J107" s="196"/>
      <c r="K107" s="196"/>
      <c r="L107" s="196"/>
      <c r="M107" s="196"/>
      <c r="N107" s="197"/>
      <c r="O107" s="199"/>
      <c r="P107" s="193">
        <v>0</v>
      </c>
      <c r="Q107" s="193">
        <v>0</v>
      </c>
      <c r="R107" s="193">
        <v>0</v>
      </c>
      <c r="S107" s="193">
        <v>0</v>
      </c>
      <c r="T107" s="193">
        <v>1000</v>
      </c>
      <c r="U107" s="193">
        <v>0</v>
      </c>
      <c r="V107" s="208">
        <f t="shared" si="25"/>
        <v>1000</v>
      </c>
    </row>
    <row r="108" spans="1:22" ht="16.5" customHeight="1">
      <c r="A108" s="201"/>
      <c r="B108" s="924" t="s">
        <v>93</v>
      </c>
      <c r="C108" s="925"/>
      <c r="D108" s="925"/>
      <c r="E108" s="925"/>
      <c r="F108" s="925"/>
      <c r="G108" s="925"/>
      <c r="H108" s="925"/>
      <c r="I108" s="925"/>
      <c r="J108" s="925"/>
      <c r="K108" s="925"/>
      <c r="L108" s="925"/>
      <c r="M108" s="925"/>
      <c r="N108" s="926"/>
      <c r="O108" s="207"/>
      <c r="P108" s="208">
        <f aca="true" t="shared" si="27" ref="P108:U108">SUM(P109:P111)</f>
        <v>0</v>
      </c>
      <c r="Q108" s="208">
        <f t="shared" si="27"/>
        <v>0</v>
      </c>
      <c r="R108" s="208">
        <f t="shared" si="27"/>
        <v>0</v>
      </c>
      <c r="S108" s="208">
        <f t="shared" si="27"/>
        <v>0</v>
      </c>
      <c r="T108" s="208">
        <f t="shared" si="27"/>
        <v>0</v>
      </c>
      <c r="U108" s="208">
        <f t="shared" si="27"/>
        <v>0</v>
      </c>
      <c r="V108" s="208">
        <f t="shared" si="25"/>
        <v>0</v>
      </c>
    </row>
    <row r="109" spans="1:22" ht="16.5" customHeight="1">
      <c r="A109" s="201"/>
      <c r="B109" s="200"/>
      <c r="C109" s="195" t="s">
        <v>94</v>
      </c>
      <c r="D109" s="196"/>
      <c r="E109" s="196"/>
      <c r="F109" s="196"/>
      <c r="G109" s="196"/>
      <c r="H109" s="196"/>
      <c r="I109" s="196"/>
      <c r="J109" s="196"/>
      <c r="K109" s="196"/>
      <c r="L109" s="196"/>
      <c r="M109" s="196"/>
      <c r="N109" s="197"/>
      <c r="O109" s="199"/>
      <c r="P109" s="193">
        <v>0</v>
      </c>
      <c r="Q109" s="193">
        <v>0</v>
      </c>
      <c r="R109" s="193">
        <v>0</v>
      </c>
      <c r="S109" s="193">
        <v>0</v>
      </c>
      <c r="T109" s="193">
        <v>0</v>
      </c>
      <c r="U109" s="193">
        <v>0</v>
      </c>
      <c r="V109" s="208">
        <f t="shared" si="25"/>
        <v>0</v>
      </c>
    </row>
    <row r="110" spans="1:22" ht="16.5" customHeight="1">
      <c r="A110" s="201"/>
      <c r="B110" s="200"/>
      <c r="C110" s="927" t="s">
        <v>1056</v>
      </c>
      <c r="D110" s="928"/>
      <c r="E110" s="928"/>
      <c r="F110" s="928"/>
      <c r="G110" s="928"/>
      <c r="H110" s="928"/>
      <c r="I110" s="928"/>
      <c r="J110" s="928"/>
      <c r="K110" s="928"/>
      <c r="L110" s="928"/>
      <c r="M110" s="928"/>
      <c r="N110" s="929"/>
      <c r="O110" s="199"/>
      <c r="P110" s="193">
        <v>0</v>
      </c>
      <c r="Q110" s="193">
        <v>0</v>
      </c>
      <c r="R110" s="193">
        <v>0</v>
      </c>
      <c r="S110" s="193">
        <v>0</v>
      </c>
      <c r="T110" s="193">
        <v>0</v>
      </c>
      <c r="U110" s="193">
        <v>0</v>
      </c>
      <c r="V110" s="208">
        <f t="shared" si="25"/>
        <v>0</v>
      </c>
    </row>
    <row r="111" spans="1:22" ht="16.5" customHeight="1">
      <c r="A111" s="201"/>
      <c r="B111" s="202"/>
      <c r="C111" s="927" t="s">
        <v>1057</v>
      </c>
      <c r="D111" s="928"/>
      <c r="E111" s="928"/>
      <c r="F111" s="928"/>
      <c r="G111" s="928"/>
      <c r="H111" s="928"/>
      <c r="I111" s="928"/>
      <c r="J111" s="928"/>
      <c r="K111" s="928"/>
      <c r="L111" s="928"/>
      <c r="M111" s="928"/>
      <c r="N111" s="929"/>
      <c r="O111" s="199"/>
      <c r="P111" s="193">
        <v>0</v>
      </c>
      <c r="Q111" s="193">
        <v>0</v>
      </c>
      <c r="R111" s="193">
        <v>0</v>
      </c>
      <c r="S111" s="193">
        <v>0</v>
      </c>
      <c r="T111" s="193">
        <v>0</v>
      </c>
      <c r="U111" s="193">
        <v>0</v>
      </c>
      <c r="V111" s="208">
        <f t="shared" si="25"/>
        <v>0</v>
      </c>
    </row>
    <row r="112" spans="1:22" ht="16.5" customHeight="1">
      <c r="A112" s="201"/>
      <c r="B112" s="924" t="s">
        <v>96</v>
      </c>
      <c r="C112" s="925"/>
      <c r="D112" s="925"/>
      <c r="E112" s="925"/>
      <c r="F112" s="925"/>
      <c r="G112" s="925"/>
      <c r="H112" s="925"/>
      <c r="I112" s="925"/>
      <c r="J112" s="925"/>
      <c r="K112" s="925"/>
      <c r="L112" s="925"/>
      <c r="M112" s="925"/>
      <c r="N112" s="926"/>
      <c r="O112" s="207"/>
      <c r="P112" s="208">
        <f aca="true" t="shared" si="28" ref="P112:U112">SUM(P113:P116)</f>
        <v>0</v>
      </c>
      <c r="Q112" s="208">
        <f t="shared" si="28"/>
        <v>0</v>
      </c>
      <c r="R112" s="208">
        <f t="shared" si="28"/>
        <v>0</v>
      </c>
      <c r="S112" s="208">
        <f t="shared" si="28"/>
        <v>0</v>
      </c>
      <c r="T112" s="208">
        <f t="shared" si="28"/>
        <v>0</v>
      </c>
      <c r="U112" s="208">
        <f t="shared" si="28"/>
        <v>0</v>
      </c>
      <c r="V112" s="208">
        <f t="shared" si="25"/>
        <v>0</v>
      </c>
    </row>
    <row r="113" spans="1:22" ht="16.5" customHeight="1">
      <c r="A113" s="201"/>
      <c r="B113" s="200"/>
      <c r="C113" s="195" t="s">
        <v>97</v>
      </c>
      <c r="D113" s="196"/>
      <c r="E113" s="196"/>
      <c r="F113" s="196"/>
      <c r="G113" s="196"/>
      <c r="H113" s="196"/>
      <c r="I113" s="196"/>
      <c r="J113" s="196"/>
      <c r="K113" s="196"/>
      <c r="L113" s="196"/>
      <c r="M113" s="196"/>
      <c r="N113" s="197"/>
      <c r="O113" s="199"/>
      <c r="P113" s="193">
        <v>0</v>
      </c>
      <c r="Q113" s="193">
        <v>0</v>
      </c>
      <c r="R113" s="193">
        <v>0</v>
      </c>
      <c r="S113" s="193">
        <v>0</v>
      </c>
      <c r="T113" s="193">
        <v>0</v>
      </c>
      <c r="U113" s="193">
        <v>0</v>
      </c>
      <c r="V113" s="208">
        <f t="shared" si="25"/>
        <v>0</v>
      </c>
    </row>
    <row r="114" spans="1:22" ht="16.5" customHeight="1">
      <c r="A114" s="201"/>
      <c r="B114" s="200"/>
      <c r="C114" s="927" t="s">
        <v>98</v>
      </c>
      <c r="D114" s="928"/>
      <c r="E114" s="928"/>
      <c r="F114" s="928"/>
      <c r="G114" s="928"/>
      <c r="H114" s="928"/>
      <c r="I114" s="928"/>
      <c r="J114" s="928"/>
      <c r="K114" s="928"/>
      <c r="L114" s="928"/>
      <c r="M114" s="928"/>
      <c r="N114" s="929"/>
      <c r="O114" s="199"/>
      <c r="P114" s="199"/>
      <c r="Q114" s="193">
        <v>0</v>
      </c>
      <c r="R114" s="193">
        <v>0</v>
      </c>
      <c r="S114" s="193">
        <v>0</v>
      </c>
      <c r="T114" s="193">
        <v>0</v>
      </c>
      <c r="U114" s="193">
        <v>0</v>
      </c>
      <c r="V114" s="208">
        <f t="shared" si="25"/>
        <v>0</v>
      </c>
    </row>
    <row r="115" spans="1:22" ht="16.5" customHeight="1">
      <c r="A115" s="201"/>
      <c r="B115" s="200"/>
      <c r="C115" s="927" t="s">
        <v>99</v>
      </c>
      <c r="D115" s="928"/>
      <c r="E115" s="928"/>
      <c r="F115" s="928"/>
      <c r="G115" s="928"/>
      <c r="H115" s="928"/>
      <c r="I115" s="928"/>
      <c r="J115" s="928"/>
      <c r="K115" s="928"/>
      <c r="L115" s="928"/>
      <c r="M115" s="928"/>
      <c r="N115" s="929"/>
      <c r="O115" s="199"/>
      <c r="P115" s="193">
        <v>0</v>
      </c>
      <c r="Q115" s="193">
        <v>0</v>
      </c>
      <c r="R115" s="193">
        <v>0</v>
      </c>
      <c r="S115" s="193">
        <v>0</v>
      </c>
      <c r="T115" s="193">
        <v>0</v>
      </c>
      <c r="U115" s="193">
        <v>0</v>
      </c>
      <c r="V115" s="208">
        <f t="shared" si="25"/>
        <v>0</v>
      </c>
    </row>
    <row r="116" spans="1:22" ht="16.5" customHeight="1">
      <c r="A116" s="201"/>
      <c r="B116" s="202"/>
      <c r="C116" s="195" t="s">
        <v>1058</v>
      </c>
      <c r="D116" s="196"/>
      <c r="E116" s="196"/>
      <c r="F116" s="196"/>
      <c r="G116" s="196"/>
      <c r="H116" s="196"/>
      <c r="I116" s="196"/>
      <c r="J116" s="196"/>
      <c r="K116" s="196"/>
      <c r="L116" s="196"/>
      <c r="M116" s="196"/>
      <c r="N116" s="197"/>
      <c r="O116" s="199"/>
      <c r="P116" s="193">
        <v>0</v>
      </c>
      <c r="Q116" s="193">
        <v>0</v>
      </c>
      <c r="R116" s="193">
        <v>0</v>
      </c>
      <c r="S116" s="193">
        <v>0</v>
      </c>
      <c r="T116" s="193">
        <v>0</v>
      </c>
      <c r="U116" s="193">
        <v>0</v>
      </c>
      <c r="V116" s="208">
        <f t="shared" si="25"/>
        <v>0</v>
      </c>
    </row>
    <row r="117" spans="1:22" ht="16.5" customHeight="1">
      <c r="A117" s="201"/>
      <c r="B117" s="930" t="s">
        <v>100</v>
      </c>
      <c r="C117" s="925"/>
      <c r="D117" s="925"/>
      <c r="E117" s="925"/>
      <c r="F117" s="925"/>
      <c r="G117" s="925"/>
      <c r="H117" s="925"/>
      <c r="I117" s="925"/>
      <c r="J117" s="925"/>
      <c r="K117" s="925"/>
      <c r="L117" s="925"/>
      <c r="M117" s="925"/>
      <c r="N117" s="926"/>
      <c r="O117" s="199"/>
      <c r="P117" s="193">
        <v>0</v>
      </c>
      <c r="Q117" s="193">
        <v>0</v>
      </c>
      <c r="R117" s="193">
        <v>0</v>
      </c>
      <c r="S117" s="193">
        <v>0</v>
      </c>
      <c r="T117" s="193">
        <v>0</v>
      </c>
      <c r="U117" s="193">
        <v>0</v>
      </c>
      <c r="V117" s="208">
        <f t="shared" si="25"/>
        <v>0</v>
      </c>
    </row>
    <row r="118" spans="1:22" ht="16.5" customHeight="1">
      <c r="A118" s="202"/>
      <c r="B118" s="930" t="s">
        <v>101</v>
      </c>
      <c r="C118" s="925"/>
      <c r="D118" s="925"/>
      <c r="E118" s="925"/>
      <c r="F118" s="925"/>
      <c r="G118" s="925"/>
      <c r="H118" s="925"/>
      <c r="I118" s="925"/>
      <c r="J118" s="925"/>
      <c r="K118" s="925"/>
      <c r="L118" s="925"/>
      <c r="M118" s="925"/>
      <c r="N118" s="926"/>
      <c r="O118" s="199"/>
      <c r="P118" s="193">
        <v>0</v>
      </c>
      <c r="Q118" s="193">
        <v>0</v>
      </c>
      <c r="R118" s="193">
        <v>0</v>
      </c>
      <c r="S118" s="193">
        <v>0</v>
      </c>
      <c r="T118" s="193">
        <v>0</v>
      </c>
      <c r="U118" s="193">
        <v>0</v>
      </c>
      <c r="V118" s="208">
        <f t="shared" si="25"/>
        <v>0</v>
      </c>
    </row>
    <row r="119" spans="1:22" ht="16.5" customHeight="1">
      <c r="A119" s="198" t="s">
        <v>301</v>
      </c>
      <c r="B119" s="203"/>
      <c r="C119" s="203"/>
      <c r="D119" s="203"/>
      <c r="E119" s="203"/>
      <c r="F119" s="203"/>
      <c r="G119" s="203"/>
      <c r="H119" s="203"/>
      <c r="I119" s="203"/>
      <c r="J119" s="203"/>
      <c r="K119" s="203"/>
      <c r="L119" s="203"/>
      <c r="M119" s="203"/>
      <c r="N119" s="204"/>
      <c r="O119" s="209">
        <f aca="true" t="shared" si="29" ref="O119:U119">SUM(O120:O122)</f>
        <v>0</v>
      </c>
      <c r="P119" s="209">
        <f t="shared" si="29"/>
        <v>0</v>
      </c>
      <c r="Q119" s="209">
        <f t="shared" si="29"/>
        <v>0</v>
      </c>
      <c r="R119" s="209">
        <f t="shared" si="29"/>
        <v>0</v>
      </c>
      <c r="S119" s="209">
        <f t="shared" si="29"/>
        <v>0</v>
      </c>
      <c r="T119" s="209">
        <f t="shared" si="29"/>
        <v>0</v>
      </c>
      <c r="U119" s="209">
        <f t="shared" si="29"/>
        <v>0</v>
      </c>
      <c r="V119" s="208">
        <f t="shared" si="25"/>
        <v>0</v>
      </c>
    </row>
    <row r="120" spans="1:22" ht="16.5" customHeight="1">
      <c r="A120" s="201"/>
      <c r="B120" s="195"/>
      <c r="C120" s="196" t="s">
        <v>1212</v>
      </c>
      <c r="D120" s="196"/>
      <c r="E120" s="196"/>
      <c r="F120" s="196"/>
      <c r="G120" s="196"/>
      <c r="H120" s="196"/>
      <c r="I120" s="196"/>
      <c r="J120" s="196"/>
      <c r="K120" s="196"/>
      <c r="L120" s="196"/>
      <c r="M120" s="196"/>
      <c r="N120" s="197"/>
      <c r="O120" s="193">
        <v>0</v>
      </c>
      <c r="P120" s="193">
        <v>0</v>
      </c>
      <c r="Q120" s="193">
        <v>0</v>
      </c>
      <c r="R120" s="193">
        <v>0</v>
      </c>
      <c r="S120" s="193">
        <v>0</v>
      </c>
      <c r="T120" s="193">
        <v>0</v>
      </c>
      <c r="U120" s="193">
        <v>0</v>
      </c>
      <c r="V120" s="208">
        <f t="shared" si="25"/>
        <v>0</v>
      </c>
    </row>
    <row r="121" spans="1:22" ht="16.5" customHeight="1">
      <c r="A121" s="201"/>
      <c r="B121" s="195"/>
      <c r="C121" s="196" t="s">
        <v>49</v>
      </c>
      <c r="D121" s="196"/>
      <c r="E121" s="196"/>
      <c r="F121" s="196"/>
      <c r="G121" s="196"/>
      <c r="H121" s="196"/>
      <c r="I121" s="196"/>
      <c r="J121" s="196"/>
      <c r="K121" s="196"/>
      <c r="L121" s="196"/>
      <c r="M121" s="196"/>
      <c r="N121" s="197"/>
      <c r="O121" s="199"/>
      <c r="P121" s="199"/>
      <c r="Q121" s="193">
        <v>0</v>
      </c>
      <c r="R121" s="193">
        <v>0</v>
      </c>
      <c r="S121" s="193">
        <v>0</v>
      </c>
      <c r="T121" s="193">
        <v>0</v>
      </c>
      <c r="U121" s="193">
        <v>0</v>
      </c>
      <c r="V121" s="208">
        <f t="shared" si="25"/>
        <v>0</v>
      </c>
    </row>
    <row r="122" spans="1:22" ht="16.5" customHeight="1">
      <c r="A122" s="201"/>
      <c r="B122" s="195"/>
      <c r="C122" s="196" t="s">
        <v>1190</v>
      </c>
      <c r="D122" s="196"/>
      <c r="E122" s="196"/>
      <c r="F122" s="196"/>
      <c r="G122" s="196"/>
      <c r="H122" s="196"/>
      <c r="I122" s="196"/>
      <c r="J122" s="196"/>
      <c r="K122" s="196"/>
      <c r="L122" s="196"/>
      <c r="M122" s="196"/>
      <c r="N122" s="197"/>
      <c r="O122" s="199"/>
      <c r="P122" s="199"/>
      <c r="Q122" s="193">
        <v>0</v>
      </c>
      <c r="R122" s="193">
        <v>0</v>
      </c>
      <c r="S122" s="193">
        <v>0</v>
      </c>
      <c r="T122" s="193">
        <v>0</v>
      </c>
      <c r="U122" s="193">
        <v>0</v>
      </c>
      <c r="V122" s="208">
        <f t="shared" si="25"/>
        <v>0</v>
      </c>
    </row>
    <row r="123" spans="1:22" ht="16.5" customHeight="1">
      <c r="A123" s="201"/>
      <c r="B123" s="198" t="s">
        <v>302</v>
      </c>
      <c r="C123" s="196"/>
      <c r="D123" s="196"/>
      <c r="E123" s="196"/>
      <c r="F123" s="196"/>
      <c r="G123" s="196"/>
      <c r="H123" s="196"/>
      <c r="I123" s="196"/>
      <c r="J123" s="196"/>
      <c r="K123" s="196"/>
      <c r="L123" s="196"/>
      <c r="M123" s="196"/>
      <c r="N123" s="197"/>
      <c r="O123" s="209">
        <f aca="true" t="shared" si="30" ref="O123:U123">SUM(O124:O126)</f>
        <v>0</v>
      </c>
      <c r="P123" s="209">
        <f t="shared" si="30"/>
        <v>0</v>
      </c>
      <c r="Q123" s="209">
        <f t="shared" si="30"/>
        <v>0</v>
      </c>
      <c r="R123" s="209">
        <f t="shared" si="30"/>
        <v>0</v>
      </c>
      <c r="S123" s="209">
        <f t="shared" si="30"/>
        <v>0</v>
      </c>
      <c r="T123" s="209">
        <f t="shared" si="30"/>
        <v>0</v>
      </c>
      <c r="U123" s="209">
        <f t="shared" si="30"/>
        <v>0</v>
      </c>
      <c r="V123" s="208">
        <f t="shared" si="25"/>
        <v>0</v>
      </c>
    </row>
    <row r="124" spans="1:22" ht="16.5" customHeight="1">
      <c r="A124" s="201"/>
      <c r="B124" s="201"/>
      <c r="C124" s="195" t="s">
        <v>1212</v>
      </c>
      <c r="D124" s="196"/>
      <c r="E124" s="196"/>
      <c r="F124" s="196"/>
      <c r="G124" s="196"/>
      <c r="H124" s="196"/>
      <c r="I124" s="196"/>
      <c r="J124" s="196"/>
      <c r="K124" s="196"/>
      <c r="L124" s="196"/>
      <c r="M124" s="196"/>
      <c r="N124" s="197"/>
      <c r="O124" s="193">
        <v>0</v>
      </c>
      <c r="P124" s="193">
        <v>0</v>
      </c>
      <c r="Q124" s="193">
        <v>0</v>
      </c>
      <c r="R124" s="193">
        <v>0</v>
      </c>
      <c r="S124" s="193">
        <v>0</v>
      </c>
      <c r="T124" s="193">
        <v>0</v>
      </c>
      <c r="U124" s="193">
        <v>0</v>
      </c>
      <c r="V124" s="208">
        <f t="shared" si="25"/>
        <v>0</v>
      </c>
    </row>
    <row r="125" spans="1:22" ht="16.5" customHeight="1">
      <c r="A125" s="201"/>
      <c r="B125" s="201"/>
      <c r="C125" s="195" t="s">
        <v>49</v>
      </c>
      <c r="D125" s="196"/>
      <c r="E125" s="196"/>
      <c r="F125" s="196"/>
      <c r="G125" s="196"/>
      <c r="H125" s="196"/>
      <c r="I125" s="196"/>
      <c r="J125" s="196"/>
      <c r="K125" s="196"/>
      <c r="L125" s="196"/>
      <c r="M125" s="196"/>
      <c r="N125" s="197"/>
      <c r="O125" s="199"/>
      <c r="P125" s="199"/>
      <c r="Q125" s="193">
        <v>0</v>
      </c>
      <c r="R125" s="193">
        <v>0</v>
      </c>
      <c r="S125" s="193">
        <v>0</v>
      </c>
      <c r="T125" s="193">
        <v>0</v>
      </c>
      <c r="U125" s="193">
        <v>0</v>
      </c>
      <c r="V125" s="208">
        <f t="shared" si="25"/>
        <v>0</v>
      </c>
    </row>
    <row r="126" spans="1:22" ht="16.5" customHeight="1">
      <c r="A126" s="202"/>
      <c r="B126" s="202"/>
      <c r="C126" s="195" t="s">
        <v>1190</v>
      </c>
      <c r="D126" s="196"/>
      <c r="E126" s="196"/>
      <c r="F126" s="196"/>
      <c r="G126" s="196"/>
      <c r="H126" s="196"/>
      <c r="I126" s="196"/>
      <c r="J126" s="196"/>
      <c r="K126" s="196"/>
      <c r="L126" s="196"/>
      <c r="M126" s="196"/>
      <c r="N126" s="197"/>
      <c r="O126" s="199"/>
      <c r="P126" s="199"/>
      <c r="Q126" s="193">
        <v>0</v>
      </c>
      <c r="R126" s="193">
        <v>0</v>
      </c>
      <c r="S126" s="193">
        <v>0</v>
      </c>
      <c r="T126" s="193">
        <v>0</v>
      </c>
      <c r="U126" s="193">
        <v>0</v>
      </c>
      <c r="V126" s="208">
        <f t="shared" si="25"/>
        <v>0</v>
      </c>
    </row>
    <row r="127" spans="1:22" ht="16.5" customHeight="1">
      <c r="A127" s="931" t="s">
        <v>191</v>
      </c>
      <c r="B127" s="932"/>
      <c r="C127" s="932"/>
      <c r="D127" s="932"/>
      <c r="E127" s="932"/>
      <c r="F127" s="932"/>
      <c r="G127" s="932"/>
      <c r="H127" s="932"/>
      <c r="I127" s="932"/>
      <c r="J127" s="932"/>
      <c r="K127" s="932"/>
      <c r="L127" s="932"/>
      <c r="M127" s="932"/>
      <c r="N127" s="933"/>
      <c r="O127" s="209">
        <f aca="true" t="shared" si="31" ref="O127:U127">SUM(O99,O119)</f>
        <v>0</v>
      </c>
      <c r="P127" s="209">
        <f t="shared" si="31"/>
        <v>0</v>
      </c>
      <c r="Q127" s="209">
        <f t="shared" si="31"/>
        <v>0</v>
      </c>
      <c r="R127" s="209">
        <f t="shared" si="31"/>
        <v>0</v>
      </c>
      <c r="S127" s="209">
        <f t="shared" si="31"/>
        <v>0</v>
      </c>
      <c r="T127" s="209">
        <f t="shared" si="31"/>
        <v>1000</v>
      </c>
      <c r="U127" s="209">
        <f t="shared" si="31"/>
        <v>0</v>
      </c>
      <c r="V127" s="208">
        <f t="shared" si="25"/>
        <v>1000</v>
      </c>
    </row>
  </sheetData>
  <sheetProtection/>
  <mergeCells count="37">
    <mergeCell ref="B82:N82"/>
    <mergeCell ref="C84:N84"/>
    <mergeCell ref="C85:N85"/>
    <mergeCell ref="C110:N110"/>
    <mergeCell ref="C111:N111"/>
    <mergeCell ref="B29:N29"/>
    <mergeCell ref="B30:N30"/>
    <mergeCell ref="B50:N50"/>
    <mergeCell ref="B54:N54"/>
    <mergeCell ref="C80:N80"/>
    <mergeCell ref="B108:N108"/>
    <mergeCell ref="A97:N97"/>
    <mergeCell ref="B88:N88"/>
    <mergeCell ref="B87:N87"/>
    <mergeCell ref="A2:V2"/>
    <mergeCell ref="A3:V3"/>
    <mergeCell ref="B20:N20"/>
    <mergeCell ref="B24:N24"/>
    <mergeCell ref="C22:N22"/>
    <mergeCell ref="C23:N23"/>
    <mergeCell ref="A9:N9"/>
    <mergeCell ref="A127:N127"/>
    <mergeCell ref="B118:N118"/>
    <mergeCell ref="B117:N117"/>
    <mergeCell ref="B112:N112"/>
    <mergeCell ref="C114:N114"/>
    <mergeCell ref="C115:N115"/>
    <mergeCell ref="C26:N26"/>
    <mergeCell ref="C27:N27"/>
    <mergeCell ref="C81:N81"/>
    <mergeCell ref="C52:N52"/>
    <mergeCell ref="C53:N53"/>
    <mergeCell ref="C56:N56"/>
    <mergeCell ref="C57:N57"/>
    <mergeCell ref="A67:N67"/>
    <mergeCell ref="A39:N39"/>
    <mergeCell ref="B78:N78"/>
  </mergeCells>
  <printOptions/>
  <pageMargins left="0.7874015748031497" right="0.3937007874015748" top="0.5905511811023623" bottom="0.5905511811023623" header="0.5118110236220472" footer="0.5118110236220472"/>
  <pageSetup firstPageNumber="34" useFirstPageNumber="1" horizontalDpi="600" verticalDpi="600" orientation="portrait" paperSize="9" scale="70" r:id="rId1"/>
  <headerFooter alignWithMargins="0">
    <oddFooter>&amp;C－&amp;P－</oddFooter>
  </headerFooter>
  <rowBreaks count="1" manualBreakCount="1">
    <brk id="67" max="255" man="1"/>
  </rowBreaks>
</worksheet>
</file>

<file path=xl/worksheets/sheet21.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3.5"/>
  <cols>
    <col min="1" max="4" width="3.25390625" style="54" customWidth="1"/>
    <col min="5" max="6" width="8.00390625" style="54" customWidth="1"/>
    <col min="7" max="13" width="7.75390625" style="54" customWidth="1"/>
    <col min="14" max="14" width="3.25390625" style="54" customWidth="1"/>
    <col min="15" max="16384" width="8.00390625" style="54" customWidth="1"/>
  </cols>
  <sheetData>
    <row r="1" s="41" customFormat="1" ht="17.25">
      <c r="A1" s="40" t="s">
        <v>894</v>
      </c>
    </row>
    <row r="2" s="41" customFormat="1" ht="9.75" customHeight="1">
      <c r="A2" s="40"/>
    </row>
    <row r="3" spans="1:14" s="41" customFormat="1" ht="24" customHeight="1">
      <c r="A3" s="46" t="s">
        <v>590</v>
      </c>
      <c r="B3" s="47"/>
      <c r="C3" s="47"/>
      <c r="D3" s="47"/>
      <c r="E3" s="47"/>
      <c r="F3" s="47"/>
      <c r="G3" s="47"/>
      <c r="H3" s="47"/>
      <c r="I3" s="47"/>
      <c r="J3" s="47"/>
      <c r="K3" s="47"/>
      <c r="L3" s="47"/>
      <c r="M3" s="48"/>
      <c r="N3" s="48"/>
    </row>
    <row r="4" spans="1:14" s="41" customFormat="1" ht="24" customHeight="1">
      <c r="A4" s="48" t="s">
        <v>1139</v>
      </c>
      <c r="B4" s="48"/>
      <c r="C4" s="48"/>
      <c r="D4" s="48"/>
      <c r="E4" s="48"/>
      <c r="F4" s="48"/>
      <c r="G4" s="48"/>
      <c r="H4" s="48"/>
      <c r="I4" s="48"/>
      <c r="J4" s="48"/>
      <c r="K4" s="48"/>
      <c r="L4" s="48"/>
      <c r="M4" s="48"/>
      <c r="N4" s="48"/>
    </row>
    <row r="5" spans="1:12" s="50" customFormat="1" ht="13.5">
      <c r="A5" s="49"/>
      <c r="B5" s="49"/>
      <c r="C5" s="49"/>
      <c r="D5" s="49"/>
      <c r="E5" s="49"/>
      <c r="F5" s="49"/>
      <c r="G5" s="49"/>
      <c r="H5" s="49"/>
      <c r="I5" s="49"/>
      <c r="J5" s="49"/>
      <c r="K5" s="49"/>
      <c r="L5" s="49"/>
    </row>
    <row r="6" spans="9:15" s="41" customFormat="1" ht="17.25">
      <c r="I6" s="893" t="s">
        <v>557</v>
      </c>
      <c r="J6" s="893"/>
      <c r="K6" s="895" t="s">
        <v>856</v>
      </c>
      <c r="L6" s="895"/>
      <c r="M6" s="60"/>
      <c r="N6" s="60"/>
      <c r="O6" s="60"/>
    </row>
    <row r="7" spans="9:15" s="41" customFormat="1" ht="17.25">
      <c r="I7" s="894" t="s">
        <v>559</v>
      </c>
      <c r="J7" s="894"/>
      <c r="K7" s="896" t="s">
        <v>855</v>
      </c>
      <c r="L7" s="896"/>
      <c r="M7" s="60"/>
      <c r="N7" s="60"/>
      <c r="O7" s="60"/>
    </row>
    <row r="8" ht="15" customHeight="1"/>
    <row r="9" ht="22.5" customHeight="1">
      <c r="A9" s="41" t="s">
        <v>893</v>
      </c>
    </row>
    <row r="10" ht="15" customHeight="1"/>
    <row r="11" ht="18.75" customHeight="1">
      <c r="B11" s="40" t="s">
        <v>895</v>
      </c>
    </row>
    <row r="12" ht="15" customHeight="1">
      <c r="B12" s="40"/>
    </row>
    <row r="13" ht="18.75" customHeight="1" thickBot="1">
      <c r="C13" s="50" t="s">
        <v>896</v>
      </c>
    </row>
    <row r="14" spans="4:12" ht="18.75" customHeight="1">
      <c r="D14" s="90"/>
      <c r="E14" s="91"/>
      <c r="F14" s="91"/>
      <c r="G14" s="82" t="s">
        <v>897</v>
      </c>
      <c r="H14" s="91"/>
      <c r="I14" s="82" t="s">
        <v>898</v>
      </c>
      <c r="J14" s="91"/>
      <c r="K14" s="82" t="s">
        <v>583</v>
      </c>
      <c r="L14" s="108"/>
    </row>
    <row r="15" spans="4:12" ht="18.75" customHeight="1">
      <c r="D15" s="123" t="s">
        <v>899</v>
      </c>
      <c r="E15" s="98"/>
      <c r="F15" s="98"/>
      <c r="G15" s="940">
        <v>0</v>
      </c>
      <c r="H15" s="941"/>
      <c r="I15" s="940">
        <v>1803</v>
      </c>
      <c r="J15" s="941"/>
      <c r="K15" s="936">
        <f>SUM(G15:J15)</f>
        <v>1803</v>
      </c>
      <c r="L15" s="937"/>
    </row>
    <row r="16" spans="4:12" ht="18.75" customHeight="1" thickBot="1">
      <c r="D16" s="120" t="s">
        <v>900</v>
      </c>
      <c r="E16" s="104"/>
      <c r="F16" s="104"/>
      <c r="G16" s="855">
        <v>0</v>
      </c>
      <c r="H16" s="857"/>
      <c r="I16" s="855">
        <v>18092484</v>
      </c>
      <c r="J16" s="857"/>
      <c r="K16" s="938">
        <f>SUM(G16:J16)</f>
        <v>18092484</v>
      </c>
      <c r="L16" s="939"/>
    </row>
    <row r="17" ht="15" customHeight="1"/>
    <row r="18" ht="18.75" customHeight="1" thickBot="1">
      <c r="C18" s="50" t="s">
        <v>901</v>
      </c>
    </row>
    <row r="19" spans="4:12" ht="18.75" customHeight="1">
      <c r="D19" s="90"/>
      <c r="E19" s="91"/>
      <c r="F19" s="91"/>
      <c r="G19" s="82" t="s">
        <v>897</v>
      </c>
      <c r="H19" s="91"/>
      <c r="I19" s="82" t="s">
        <v>898</v>
      </c>
      <c r="J19" s="91"/>
      <c r="K19" s="82" t="s">
        <v>583</v>
      </c>
      <c r="L19" s="108"/>
    </row>
    <row r="20" spans="4:12" ht="18.75" customHeight="1">
      <c r="D20" s="123" t="s">
        <v>899</v>
      </c>
      <c r="E20" s="98"/>
      <c r="F20" s="98"/>
      <c r="G20" s="940">
        <v>806</v>
      </c>
      <c r="H20" s="941"/>
      <c r="I20" s="940">
        <v>9359</v>
      </c>
      <c r="J20" s="941"/>
      <c r="K20" s="936">
        <f>SUM(G20:J20)</f>
        <v>10165</v>
      </c>
      <c r="L20" s="937"/>
    </row>
    <row r="21" spans="4:12" ht="16.5" customHeight="1" thickBot="1">
      <c r="D21" s="120" t="s">
        <v>900</v>
      </c>
      <c r="E21" s="104"/>
      <c r="F21" s="104"/>
      <c r="G21" s="855">
        <v>7764062</v>
      </c>
      <c r="H21" s="857"/>
      <c r="I21" s="855">
        <v>60904459</v>
      </c>
      <c r="J21" s="857"/>
      <c r="K21" s="938">
        <f>SUM(G21:J21)</f>
        <v>68668521</v>
      </c>
      <c r="L21" s="939"/>
    </row>
    <row r="22" ht="15" customHeight="1"/>
    <row r="23" ht="18.75" customHeight="1" thickBot="1">
      <c r="C23" s="50" t="s">
        <v>902</v>
      </c>
    </row>
    <row r="24" spans="4:12" ht="18.75" customHeight="1">
      <c r="D24" s="90"/>
      <c r="E24" s="91"/>
      <c r="F24" s="91"/>
      <c r="G24" s="82" t="s">
        <v>897</v>
      </c>
      <c r="H24" s="91"/>
      <c r="I24" s="82" t="s">
        <v>898</v>
      </c>
      <c r="J24" s="91"/>
      <c r="K24" s="82" t="s">
        <v>583</v>
      </c>
      <c r="L24" s="108"/>
    </row>
    <row r="25" spans="4:12" ht="18.75" customHeight="1">
      <c r="D25" s="123" t="s">
        <v>899</v>
      </c>
      <c r="E25" s="98"/>
      <c r="F25" s="98"/>
      <c r="G25" s="940">
        <v>811</v>
      </c>
      <c r="H25" s="941"/>
      <c r="I25" s="940">
        <v>1470</v>
      </c>
      <c r="J25" s="941"/>
      <c r="K25" s="936">
        <f>SUM(G25:J25)</f>
        <v>2281</v>
      </c>
      <c r="L25" s="937"/>
    </row>
    <row r="26" spans="4:12" ht="18.75" customHeight="1" thickBot="1">
      <c r="D26" s="120" t="s">
        <v>900</v>
      </c>
      <c r="E26" s="104"/>
      <c r="F26" s="104"/>
      <c r="G26" s="855">
        <v>6009905</v>
      </c>
      <c r="H26" s="857"/>
      <c r="I26" s="855">
        <v>6571965</v>
      </c>
      <c r="J26" s="857"/>
      <c r="K26" s="938">
        <f>SUM(G26:J26)</f>
        <v>12581870</v>
      </c>
      <c r="L26" s="939"/>
    </row>
    <row r="27" ht="15" customHeight="1"/>
    <row r="28" ht="16.5" customHeight="1" thickBot="1">
      <c r="C28" s="50" t="s">
        <v>903</v>
      </c>
    </row>
    <row r="29" spans="4:12" ht="18.75" customHeight="1">
      <c r="D29" s="90"/>
      <c r="E29" s="91"/>
      <c r="F29" s="91"/>
      <c r="G29" s="82" t="s">
        <v>897</v>
      </c>
      <c r="H29" s="91"/>
      <c r="I29" s="82" t="s">
        <v>898</v>
      </c>
      <c r="J29" s="91"/>
      <c r="K29" s="82" t="s">
        <v>583</v>
      </c>
      <c r="L29" s="108"/>
    </row>
    <row r="30" spans="4:12" ht="18.75" customHeight="1">
      <c r="D30" s="123" t="s">
        <v>899</v>
      </c>
      <c r="E30" s="98"/>
      <c r="F30" s="98"/>
      <c r="G30" s="936">
        <f>G15+G20+G25</f>
        <v>1617</v>
      </c>
      <c r="H30" s="942"/>
      <c r="I30" s="936">
        <f>I15+I20+I25</f>
        <v>12632</v>
      </c>
      <c r="J30" s="942"/>
      <c r="K30" s="936">
        <f>SUM(G30:J30)</f>
        <v>14249</v>
      </c>
      <c r="L30" s="937"/>
    </row>
    <row r="31" spans="4:12" ht="18.75" customHeight="1" thickBot="1">
      <c r="D31" s="120" t="s">
        <v>900</v>
      </c>
      <c r="E31" s="104"/>
      <c r="F31" s="104"/>
      <c r="G31" s="938">
        <f>G16+G21+G26</f>
        <v>13773967</v>
      </c>
      <c r="H31" s="943"/>
      <c r="I31" s="938">
        <f>I16+I21+I26</f>
        <v>85568908</v>
      </c>
      <c r="J31" s="943"/>
      <c r="K31" s="938">
        <f>SUM(G31:J31)</f>
        <v>99342875</v>
      </c>
      <c r="L31" s="939"/>
    </row>
    <row r="32" ht="18.75" customHeight="1"/>
  </sheetData>
  <mergeCells count="28">
    <mergeCell ref="I6:J6"/>
    <mergeCell ref="I7:J7"/>
    <mergeCell ref="K6:L6"/>
    <mergeCell ref="K7:L7"/>
    <mergeCell ref="G25:H25"/>
    <mergeCell ref="G26:H26"/>
    <mergeCell ref="G30:H30"/>
    <mergeCell ref="G31:H31"/>
    <mergeCell ref="I30:J30"/>
    <mergeCell ref="I31:J31"/>
    <mergeCell ref="I25:J25"/>
    <mergeCell ref="I26:J26"/>
    <mergeCell ref="K25:L25"/>
    <mergeCell ref="K26:L26"/>
    <mergeCell ref="K30:L30"/>
    <mergeCell ref="K31:L31"/>
    <mergeCell ref="I20:J20"/>
    <mergeCell ref="I21:J21"/>
    <mergeCell ref="I15:J15"/>
    <mergeCell ref="I16:J16"/>
    <mergeCell ref="G15:H15"/>
    <mergeCell ref="G16:H16"/>
    <mergeCell ref="G20:H20"/>
    <mergeCell ref="G21:H21"/>
    <mergeCell ref="K15:L15"/>
    <mergeCell ref="K16:L16"/>
    <mergeCell ref="K20:L20"/>
    <mergeCell ref="K21:L21"/>
  </mergeCells>
  <printOptions horizontalCentered="1"/>
  <pageMargins left="0.5905511811023623" right="0.5905511811023623" top="0.5905511811023623" bottom="0.5905511811023623" header="0.5118110236220472" footer="0.5118110236220472"/>
  <pageSetup firstPageNumber="36" useFirstPageNumber="1" horizontalDpi="300" verticalDpi="3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00390625" defaultRowHeight="13.5"/>
  <cols>
    <col min="1" max="1" width="2.875" style="54" customWidth="1"/>
    <col min="2" max="2" width="2.75390625" style="54" customWidth="1"/>
    <col min="3" max="3" width="23.625" style="54" customWidth="1"/>
    <col min="4" max="10" width="8.00390625" style="54" customWidth="1"/>
    <col min="11" max="11" width="2.875" style="54" customWidth="1"/>
    <col min="12" max="16384" width="8.00390625" style="54" customWidth="1"/>
  </cols>
  <sheetData>
    <row r="1" s="40" customFormat="1" ht="14.25">
      <c r="A1" s="40" t="s">
        <v>904</v>
      </c>
    </row>
    <row r="2" s="40" customFormat="1" ht="14.25"/>
    <row r="3" s="40" customFormat="1" ht="14.25"/>
    <row r="4" spans="1:11" s="41" customFormat="1" ht="15" customHeight="1">
      <c r="A4" s="55" t="s">
        <v>590</v>
      </c>
      <c r="B4" s="48"/>
      <c r="C4" s="48"/>
      <c r="D4" s="48"/>
      <c r="E4" s="48"/>
      <c r="F4" s="48"/>
      <c r="G4" s="48"/>
      <c r="H4" s="48"/>
      <c r="I4" s="48"/>
      <c r="J4" s="48"/>
      <c r="K4" s="48"/>
    </row>
    <row r="5" spans="1:11" s="41" customFormat="1" ht="15" customHeight="1">
      <c r="A5" s="55" t="s">
        <v>1139</v>
      </c>
      <c r="B5" s="48"/>
      <c r="C5" s="48"/>
      <c r="D5" s="48"/>
      <c r="E5" s="48"/>
      <c r="F5" s="48"/>
      <c r="G5" s="48"/>
      <c r="H5" s="48"/>
      <c r="I5" s="48"/>
      <c r="J5" s="48"/>
      <c r="K5" s="48"/>
    </row>
    <row r="6" spans="1:6" s="50" customFormat="1" ht="13.5">
      <c r="A6" s="49"/>
      <c r="B6" s="49"/>
      <c r="C6" s="49"/>
      <c r="D6" s="49"/>
      <c r="E6" s="49"/>
      <c r="F6" s="49"/>
    </row>
    <row r="7" spans="7:12" s="41" customFormat="1" ht="17.25">
      <c r="G7" s="893" t="s">
        <v>557</v>
      </c>
      <c r="H7" s="893"/>
      <c r="I7" s="63" t="s">
        <v>856</v>
      </c>
      <c r="J7" s="51"/>
      <c r="L7" s="60"/>
    </row>
    <row r="8" spans="7:12" s="41" customFormat="1" ht="17.25">
      <c r="G8" s="894" t="s">
        <v>559</v>
      </c>
      <c r="H8" s="894"/>
      <c r="I8" s="63" t="s">
        <v>855</v>
      </c>
      <c r="J8" s="51"/>
      <c r="L8" s="60"/>
    </row>
    <row r="9" ht="15" customHeight="1">
      <c r="K9" s="60"/>
    </row>
    <row r="10" spans="1:6" s="40" customFormat="1" ht="15" customHeight="1">
      <c r="A10" s="40" t="s">
        <v>893</v>
      </c>
      <c r="E10" s="944" t="s">
        <v>905</v>
      </c>
      <c r="F10" s="944"/>
    </row>
    <row r="11" ht="9.75" customHeight="1"/>
    <row r="12" s="50" customFormat="1" ht="15" customHeight="1">
      <c r="B12" s="50" t="s">
        <v>906</v>
      </c>
    </row>
    <row r="13" ht="15" customHeight="1"/>
    <row r="14" s="50" customFormat="1" ht="15" customHeight="1" thickBot="1">
      <c r="B14" s="50" t="s">
        <v>907</v>
      </c>
    </row>
    <row r="15" spans="3:10" ht="15" customHeight="1">
      <c r="C15" s="90" t="s">
        <v>891</v>
      </c>
      <c r="D15" s="114" t="s">
        <v>584</v>
      </c>
      <c r="E15" s="114" t="s">
        <v>585</v>
      </c>
      <c r="F15" s="114" t="s">
        <v>586</v>
      </c>
      <c r="G15" s="114" t="s">
        <v>881</v>
      </c>
      <c r="H15" s="114" t="s">
        <v>882</v>
      </c>
      <c r="I15" s="114" t="s">
        <v>883</v>
      </c>
      <c r="J15" s="124" t="s">
        <v>583</v>
      </c>
    </row>
    <row r="16" spans="3:10" ht="15" customHeight="1">
      <c r="C16" s="101" t="s">
        <v>908</v>
      </c>
      <c r="D16" s="125"/>
      <c r="E16" s="125"/>
      <c r="F16" s="125"/>
      <c r="G16" s="125"/>
      <c r="H16" s="125"/>
      <c r="I16" s="125"/>
      <c r="J16" s="126"/>
    </row>
    <row r="17" spans="3:10" ht="15" customHeight="1">
      <c r="C17" s="101" t="s">
        <v>909</v>
      </c>
      <c r="D17" s="125"/>
      <c r="E17" s="125"/>
      <c r="F17" s="125"/>
      <c r="G17" s="125"/>
      <c r="H17" s="125"/>
      <c r="I17" s="125"/>
      <c r="J17" s="126"/>
    </row>
    <row r="18" spans="3:10" ht="15" customHeight="1">
      <c r="C18" s="101" t="s">
        <v>910</v>
      </c>
      <c r="D18" s="125"/>
      <c r="E18" s="125"/>
      <c r="F18" s="125"/>
      <c r="G18" s="125"/>
      <c r="H18" s="125"/>
      <c r="I18" s="125"/>
      <c r="J18" s="126"/>
    </row>
    <row r="19" spans="3:10" ht="15" customHeight="1">
      <c r="C19" s="101" t="s">
        <v>911</v>
      </c>
      <c r="D19" s="125"/>
      <c r="E19" s="125"/>
      <c r="F19" s="125"/>
      <c r="G19" s="125"/>
      <c r="H19" s="125"/>
      <c r="I19" s="125"/>
      <c r="J19" s="126"/>
    </row>
    <row r="20" spans="3:10" ht="15" customHeight="1">
      <c r="C20" s="101" t="s">
        <v>912</v>
      </c>
      <c r="D20" s="125"/>
      <c r="E20" s="125"/>
      <c r="F20" s="125"/>
      <c r="G20" s="125"/>
      <c r="H20" s="125"/>
      <c r="I20" s="125"/>
      <c r="J20" s="126"/>
    </row>
    <row r="21" spans="3:10" ht="15" customHeight="1">
      <c r="C21" s="101" t="s">
        <v>913</v>
      </c>
      <c r="D21" s="125"/>
      <c r="E21" s="125"/>
      <c r="F21" s="125"/>
      <c r="G21" s="125"/>
      <c r="H21" s="125"/>
      <c r="I21" s="125"/>
      <c r="J21" s="126"/>
    </row>
    <row r="22" spans="3:10" ht="15" customHeight="1" thickBot="1">
      <c r="C22" s="120" t="s">
        <v>892</v>
      </c>
      <c r="D22" s="127"/>
      <c r="E22" s="127"/>
      <c r="F22" s="127"/>
      <c r="G22" s="127"/>
      <c r="H22" s="127"/>
      <c r="I22" s="127"/>
      <c r="J22" s="128"/>
    </row>
    <row r="23" ht="15" customHeight="1"/>
    <row r="24" spans="2:10" ht="14.25" thickBot="1">
      <c r="B24" s="50" t="s">
        <v>560</v>
      </c>
      <c r="J24" s="129" t="s">
        <v>914</v>
      </c>
    </row>
    <row r="25" spans="3:10" ht="15" customHeight="1">
      <c r="C25" s="90" t="s">
        <v>891</v>
      </c>
      <c r="D25" s="114" t="s">
        <v>584</v>
      </c>
      <c r="E25" s="114" t="s">
        <v>585</v>
      </c>
      <c r="F25" s="114" t="s">
        <v>586</v>
      </c>
      <c r="G25" s="114" t="s">
        <v>881</v>
      </c>
      <c r="H25" s="114" t="s">
        <v>882</v>
      </c>
      <c r="I25" s="114" t="s">
        <v>883</v>
      </c>
      <c r="J25" s="124" t="s">
        <v>583</v>
      </c>
    </row>
    <row r="26" spans="3:10" ht="15" customHeight="1">
      <c r="C26" s="101" t="s">
        <v>908</v>
      </c>
      <c r="D26" s="125"/>
      <c r="E26" s="125"/>
      <c r="F26" s="125"/>
      <c r="G26" s="125"/>
      <c r="H26" s="125"/>
      <c r="I26" s="125"/>
      <c r="J26" s="126"/>
    </row>
    <row r="27" spans="3:10" ht="15" customHeight="1">
      <c r="C27" s="101" t="s">
        <v>909</v>
      </c>
      <c r="D27" s="125"/>
      <c r="E27" s="125"/>
      <c r="F27" s="125"/>
      <c r="G27" s="125"/>
      <c r="H27" s="125"/>
      <c r="I27" s="125"/>
      <c r="J27" s="126"/>
    </row>
    <row r="28" spans="3:10" ht="15" customHeight="1">
      <c r="C28" s="101" t="s">
        <v>910</v>
      </c>
      <c r="D28" s="125"/>
      <c r="E28" s="125"/>
      <c r="F28" s="125"/>
      <c r="G28" s="125"/>
      <c r="H28" s="125"/>
      <c r="I28" s="125"/>
      <c r="J28" s="126"/>
    </row>
    <row r="29" spans="3:10" ht="15" customHeight="1">
      <c r="C29" s="101" t="s">
        <v>911</v>
      </c>
      <c r="D29" s="125"/>
      <c r="E29" s="125"/>
      <c r="F29" s="125"/>
      <c r="G29" s="125"/>
      <c r="H29" s="125"/>
      <c r="I29" s="125"/>
      <c r="J29" s="126"/>
    </row>
    <row r="30" spans="3:10" ht="15" customHeight="1">
      <c r="C30" s="101" t="s">
        <v>912</v>
      </c>
      <c r="D30" s="125"/>
      <c r="E30" s="125"/>
      <c r="F30" s="125"/>
      <c r="G30" s="125"/>
      <c r="H30" s="125"/>
      <c r="I30" s="125"/>
      <c r="J30" s="126"/>
    </row>
    <row r="31" spans="3:10" ht="15" customHeight="1">
      <c r="C31" s="101" t="s">
        <v>913</v>
      </c>
      <c r="D31" s="125"/>
      <c r="E31" s="125"/>
      <c r="F31" s="125"/>
      <c r="G31" s="125"/>
      <c r="H31" s="125"/>
      <c r="I31" s="125"/>
      <c r="J31" s="126"/>
    </row>
    <row r="32" spans="3:10" ht="15" customHeight="1" thickBot="1">
      <c r="C32" s="120" t="s">
        <v>892</v>
      </c>
      <c r="D32" s="127"/>
      <c r="E32" s="127"/>
      <c r="F32" s="127"/>
      <c r="G32" s="127"/>
      <c r="H32" s="127"/>
      <c r="I32" s="127"/>
      <c r="J32" s="128"/>
    </row>
    <row r="33" ht="15" customHeight="1"/>
    <row r="34" spans="2:10" ht="14.25" thickBot="1">
      <c r="B34" s="50" t="s">
        <v>561</v>
      </c>
      <c r="J34" s="129" t="s">
        <v>914</v>
      </c>
    </row>
    <row r="35" spans="3:10" ht="15" customHeight="1">
      <c r="C35" s="90" t="s">
        <v>891</v>
      </c>
      <c r="D35" s="114" t="s">
        <v>584</v>
      </c>
      <c r="E35" s="114" t="s">
        <v>585</v>
      </c>
      <c r="F35" s="114" t="s">
        <v>586</v>
      </c>
      <c r="G35" s="114" t="s">
        <v>881</v>
      </c>
      <c r="H35" s="114" t="s">
        <v>882</v>
      </c>
      <c r="I35" s="114" t="s">
        <v>883</v>
      </c>
      <c r="J35" s="124" t="s">
        <v>583</v>
      </c>
    </row>
    <row r="36" spans="3:10" ht="15" customHeight="1">
      <c r="C36" s="101" t="s">
        <v>908</v>
      </c>
      <c r="D36" s="125"/>
      <c r="E36" s="125"/>
      <c r="F36" s="125"/>
      <c r="G36" s="125"/>
      <c r="H36" s="125"/>
      <c r="I36" s="125"/>
      <c r="J36" s="126"/>
    </row>
    <row r="37" spans="3:10" ht="15" customHeight="1">
      <c r="C37" s="101" t="s">
        <v>909</v>
      </c>
      <c r="D37" s="125"/>
      <c r="E37" s="125"/>
      <c r="F37" s="125"/>
      <c r="G37" s="125"/>
      <c r="H37" s="125"/>
      <c r="I37" s="125"/>
      <c r="J37" s="126"/>
    </row>
    <row r="38" spans="3:10" ht="15" customHeight="1">
      <c r="C38" s="101" t="s">
        <v>910</v>
      </c>
      <c r="D38" s="125"/>
      <c r="E38" s="125"/>
      <c r="F38" s="125"/>
      <c r="G38" s="125"/>
      <c r="H38" s="125"/>
      <c r="I38" s="125"/>
      <c r="J38" s="126"/>
    </row>
    <row r="39" spans="3:10" ht="15" customHeight="1">
      <c r="C39" s="101" t="s">
        <v>911</v>
      </c>
      <c r="D39" s="125"/>
      <c r="E39" s="125"/>
      <c r="F39" s="125"/>
      <c r="G39" s="125"/>
      <c r="H39" s="125"/>
      <c r="I39" s="125"/>
      <c r="J39" s="126"/>
    </row>
    <row r="40" spans="3:10" ht="15" customHeight="1">
      <c r="C40" s="101" t="s">
        <v>912</v>
      </c>
      <c r="D40" s="125"/>
      <c r="E40" s="125"/>
      <c r="F40" s="125"/>
      <c r="G40" s="125"/>
      <c r="H40" s="125"/>
      <c r="I40" s="125"/>
      <c r="J40" s="126"/>
    </row>
    <row r="41" spans="3:10" ht="15" customHeight="1">
      <c r="C41" s="101" t="s">
        <v>913</v>
      </c>
      <c r="D41" s="125"/>
      <c r="E41" s="125"/>
      <c r="F41" s="125"/>
      <c r="G41" s="125"/>
      <c r="H41" s="125"/>
      <c r="I41" s="125"/>
      <c r="J41" s="126"/>
    </row>
    <row r="42" spans="3:10" ht="15" customHeight="1" thickBot="1">
      <c r="C42" s="120" t="s">
        <v>892</v>
      </c>
      <c r="D42" s="127"/>
      <c r="E42" s="127"/>
      <c r="F42" s="127"/>
      <c r="G42" s="127"/>
      <c r="H42" s="127"/>
      <c r="I42" s="127"/>
      <c r="J42" s="128"/>
    </row>
  </sheetData>
  <mergeCells count="3">
    <mergeCell ref="G7:H7"/>
    <mergeCell ref="G8:H8"/>
    <mergeCell ref="E10:F10"/>
  </mergeCells>
  <printOptions horizontalCentered="1"/>
  <pageMargins left="0.5905511811023623" right="0.5905511811023623" top="0.7874015748031497" bottom="0.5905511811023623" header="0.31496062992125984" footer="0.5118110236220472"/>
  <pageSetup firstPageNumber="37" useFirstPageNumber="1"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1" sqref="A1"/>
    </sheetView>
  </sheetViews>
  <sheetFormatPr defaultColWidth="9.00390625" defaultRowHeight="18" customHeight="1"/>
  <cols>
    <col min="1" max="1" width="2.625" style="54" customWidth="1"/>
    <col min="2" max="2" width="11.125" style="54" customWidth="1"/>
    <col min="3" max="3" width="9.375" style="54" customWidth="1"/>
    <col min="4" max="5" width="15.375" style="54" bestFit="1" customWidth="1"/>
    <col min="6" max="7" width="10.25390625" style="54" customWidth="1"/>
    <col min="8" max="8" width="13.25390625" style="54" bestFit="1" customWidth="1"/>
    <col min="9" max="9" width="11.625" style="54" customWidth="1"/>
    <col min="10" max="10" width="3.25390625" style="54" customWidth="1"/>
    <col min="11" max="16384" width="8.00390625" style="54" customWidth="1"/>
  </cols>
  <sheetData>
    <row r="1" spans="1:13" s="41" customFormat="1" ht="17.25">
      <c r="A1" s="40" t="s">
        <v>915</v>
      </c>
      <c r="G1" s="60"/>
      <c r="H1" s="60"/>
      <c r="I1" s="60"/>
      <c r="J1" s="130"/>
      <c r="K1" s="131"/>
      <c r="L1" s="60"/>
      <c r="M1" s="60"/>
    </row>
    <row r="2" spans="1:13" s="41" customFormat="1" ht="17.25">
      <c r="A2" s="40"/>
      <c r="G2" s="60"/>
      <c r="H2" s="60"/>
      <c r="I2" s="60"/>
      <c r="J2" s="130"/>
      <c r="K2" s="131"/>
      <c r="L2" s="60"/>
      <c r="M2" s="60"/>
    </row>
    <row r="3" spans="1:13" s="41" customFormat="1" ht="9.75" customHeight="1">
      <c r="A3" s="40"/>
      <c r="H3" s="42"/>
      <c r="I3" s="132"/>
      <c r="J3" s="130"/>
      <c r="K3" s="131"/>
      <c r="L3" s="60"/>
      <c r="M3" s="60"/>
    </row>
    <row r="4" spans="1:13" s="41" customFormat="1" ht="24" customHeight="1">
      <c r="A4" s="46" t="s">
        <v>562</v>
      </c>
      <c r="B4" s="47"/>
      <c r="C4" s="47"/>
      <c r="D4" s="47"/>
      <c r="E4" s="47"/>
      <c r="F4" s="47"/>
      <c r="G4" s="47"/>
      <c r="H4" s="133"/>
      <c r="I4" s="133"/>
      <c r="J4" s="42"/>
      <c r="K4" s="134"/>
      <c r="L4" s="60"/>
      <c r="M4" s="60"/>
    </row>
    <row r="5" spans="1:9" s="41" customFormat="1" ht="24" customHeight="1">
      <c r="A5" s="48" t="s">
        <v>1139</v>
      </c>
      <c r="B5" s="48"/>
      <c r="C5" s="48"/>
      <c r="D5" s="48"/>
      <c r="E5" s="48"/>
      <c r="F5" s="48"/>
      <c r="G5" s="48"/>
      <c r="H5" s="48"/>
      <c r="I5" s="48"/>
    </row>
    <row r="6" spans="1:12" s="50" customFormat="1" ht="13.5">
      <c r="A6" s="49"/>
      <c r="B6" s="49"/>
      <c r="C6" s="49"/>
      <c r="D6" s="49"/>
      <c r="E6" s="49"/>
      <c r="F6" s="49"/>
      <c r="G6" s="49"/>
      <c r="H6" s="49"/>
      <c r="I6" s="49"/>
      <c r="L6" s="42"/>
    </row>
    <row r="7" spans="6:11" s="41" customFormat="1" ht="17.25">
      <c r="F7" s="60"/>
      <c r="G7" s="135" t="s">
        <v>916</v>
      </c>
      <c r="H7" s="63" t="s">
        <v>856</v>
      </c>
      <c r="I7" s="88"/>
      <c r="J7" s="60"/>
      <c r="K7" s="43"/>
    </row>
    <row r="8" spans="6:11" s="41" customFormat="1" ht="17.25">
      <c r="F8" s="60"/>
      <c r="G8" s="62" t="s">
        <v>917</v>
      </c>
      <c r="H8" s="63" t="s">
        <v>855</v>
      </c>
      <c r="I8" s="88"/>
      <c r="J8" s="60"/>
      <c r="K8" s="43"/>
    </row>
    <row r="9" ht="18" customHeight="1">
      <c r="J9" s="60"/>
    </row>
    <row r="10" ht="18" customHeight="1">
      <c r="A10" s="41" t="s">
        <v>918</v>
      </c>
    </row>
    <row r="12" spans="2:9" ht="18" customHeight="1" thickBot="1">
      <c r="B12" s="50"/>
      <c r="C12" s="50"/>
      <c r="D12" s="50"/>
      <c r="E12" s="50"/>
      <c r="F12" s="50"/>
      <c r="G12" s="50"/>
      <c r="H12" s="50"/>
      <c r="I12" s="136" t="s">
        <v>914</v>
      </c>
    </row>
    <row r="13" spans="2:9" ht="45.75" customHeight="1">
      <c r="B13" s="137" t="s">
        <v>919</v>
      </c>
      <c r="C13" s="138"/>
      <c r="D13" s="68" t="s">
        <v>920</v>
      </c>
      <c r="E13" s="68" t="s">
        <v>921</v>
      </c>
      <c r="F13" s="68" t="s">
        <v>1032</v>
      </c>
      <c r="G13" s="68" t="s">
        <v>1033</v>
      </c>
      <c r="H13" s="68" t="s">
        <v>922</v>
      </c>
      <c r="I13" s="139" t="s">
        <v>1034</v>
      </c>
    </row>
    <row r="14" spans="2:9" ht="21" customHeight="1">
      <c r="B14" s="140" t="s">
        <v>923</v>
      </c>
      <c r="C14" s="141" t="s">
        <v>924</v>
      </c>
      <c r="D14" s="142">
        <v>1940642150</v>
      </c>
      <c r="E14" s="142">
        <v>1940642150</v>
      </c>
      <c r="F14" s="142">
        <v>3629090</v>
      </c>
      <c r="G14" s="143"/>
      <c r="H14" s="144"/>
      <c r="I14" s="145">
        <v>0</v>
      </c>
    </row>
    <row r="15" spans="2:9" ht="21" customHeight="1">
      <c r="B15" s="140"/>
      <c r="C15" s="141" t="s">
        <v>925</v>
      </c>
      <c r="D15" s="142">
        <v>553045540</v>
      </c>
      <c r="E15" s="142">
        <v>527408470</v>
      </c>
      <c r="F15" s="142">
        <v>864710</v>
      </c>
      <c r="G15" s="142">
        <v>0</v>
      </c>
      <c r="H15" s="142">
        <v>25637070</v>
      </c>
      <c r="I15" s="145">
        <v>16138370</v>
      </c>
    </row>
    <row r="16" spans="2:9" ht="21" customHeight="1">
      <c r="B16" s="146"/>
      <c r="C16" s="141" t="s">
        <v>583</v>
      </c>
      <c r="D16" s="147">
        <f aca="true" t="shared" si="0" ref="D16:I16">SUM(D14:D15)</f>
        <v>2493687690</v>
      </c>
      <c r="E16" s="147">
        <f t="shared" si="0"/>
        <v>2468050620</v>
      </c>
      <c r="F16" s="147">
        <f t="shared" si="0"/>
        <v>4493800</v>
      </c>
      <c r="G16" s="147">
        <f t="shared" si="0"/>
        <v>0</v>
      </c>
      <c r="H16" s="147">
        <f t="shared" si="0"/>
        <v>25637070</v>
      </c>
      <c r="I16" s="148">
        <f t="shared" si="0"/>
        <v>16138370</v>
      </c>
    </row>
    <row r="17" spans="2:9" ht="21" customHeight="1">
      <c r="B17" s="146" t="s">
        <v>926</v>
      </c>
      <c r="C17" s="141" t="s">
        <v>925</v>
      </c>
      <c r="D17" s="142">
        <v>16749830</v>
      </c>
      <c r="E17" s="142">
        <v>6102030</v>
      </c>
      <c r="F17" s="142">
        <v>14580</v>
      </c>
      <c r="G17" s="142">
        <v>726330</v>
      </c>
      <c r="H17" s="142">
        <v>9921470</v>
      </c>
      <c r="I17" s="145">
        <v>0</v>
      </c>
    </row>
    <row r="18" spans="2:9" ht="21" customHeight="1">
      <c r="B18" s="140" t="s">
        <v>927</v>
      </c>
      <c r="C18" s="141" t="s">
        <v>924</v>
      </c>
      <c r="D18" s="147">
        <f>D14</f>
        <v>1940642150</v>
      </c>
      <c r="E18" s="147">
        <f>E14</f>
        <v>1940642150</v>
      </c>
      <c r="F18" s="147">
        <f>F14</f>
        <v>3629090</v>
      </c>
      <c r="G18" s="149"/>
      <c r="H18" s="149"/>
      <c r="I18" s="150">
        <f>I14</f>
        <v>0</v>
      </c>
    </row>
    <row r="19" spans="2:9" ht="21" customHeight="1">
      <c r="B19" s="100"/>
      <c r="C19" s="141" t="s">
        <v>925</v>
      </c>
      <c r="D19" s="147">
        <f aca="true" t="shared" si="1" ref="D19:I19">D15+D17</f>
        <v>569795370</v>
      </c>
      <c r="E19" s="147">
        <f t="shared" si="1"/>
        <v>533510500</v>
      </c>
      <c r="F19" s="147">
        <f t="shared" si="1"/>
        <v>879290</v>
      </c>
      <c r="G19" s="147">
        <f t="shared" si="1"/>
        <v>726330</v>
      </c>
      <c r="H19" s="147">
        <f t="shared" si="1"/>
        <v>35558540</v>
      </c>
      <c r="I19" s="148">
        <f t="shared" si="1"/>
        <v>16138370</v>
      </c>
    </row>
    <row r="20" spans="2:9" ht="21" customHeight="1" thickBot="1">
      <c r="B20" s="151"/>
      <c r="C20" s="152" t="s">
        <v>583</v>
      </c>
      <c r="D20" s="153">
        <f aca="true" t="shared" si="2" ref="D20:I20">SUM(D18:D19)</f>
        <v>2510437520</v>
      </c>
      <c r="E20" s="153">
        <f t="shared" si="2"/>
        <v>2474152650</v>
      </c>
      <c r="F20" s="153">
        <f t="shared" si="2"/>
        <v>4508380</v>
      </c>
      <c r="G20" s="153">
        <f t="shared" si="2"/>
        <v>726330</v>
      </c>
      <c r="H20" s="153">
        <f t="shared" si="2"/>
        <v>35558540</v>
      </c>
      <c r="I20" s="154">
        <f t="shared" si="2"/>
        <v>16138370</v>
      </c>
    </row>
    <row r="21" spans="3:5" ht="18.75" customHeight="1">
      <c r="C21" s="50"/>
      <c r="E21" s="155"/>
    </row>
    <row r="22" ht="12.75" customHeight="1"/>
    <row r="23" ht="18" customHeight="1">
      <c r="A23" s="41" t="s">
        <v>928</v>
      </c>
    </row>
    <row r="24" ht="12.75" customHeight="1"/>
    <row r="25" spans="2:8" ht="18" customHeight="1" thickBot="1">
      <c r="B25" s="50"/>
      <c r="C25" s="50"/>
      <c r="D25" s="50"/>
      <c r="E25" s="50"/>
      <c r="F25" s="50"/>
      <c r="G25" s="50"/>
      <c r="H25" s="136" t="s">
        <v>914</v>
      </c>
    </row>
    <row r="26" spans="2:8" ht="45.75" customHeight="1">
      <c r="B26" s="137" t="s">
        <v>919</v>
      </c>
      <c r="C26" s="91"/>
      <c r="D26" s="68" t="s">
        <v>929</v>
      </c>
      <c r="E26" s="68" t="s">
        <v>1045</v>
      </c>
      <c r="F26" s="68" t="s">
        <v>1046</v>
      </c>
      <c r="G26" s="68" t="s">
        <v>1047</v>
      </c>
      <c r="H26" s="71" t="s">
        <v>930</v>
      </c>
    </row>
    <row r="27" spans="2:8" ht="21.75" customHeight="1">
      <c r="B27" s="67" t="s">
        <v>931</v>
      </c>
      <c r="C27" s="97"/>
      <c r="D27" s="147">
        <f>E27-F27-G27-H27</f>
        <v>11891171054</v>
      </c>
      <c r="E27" s="142">
        <v>11892170387</v>
      </c>
      <c r="F27" s="142">
        <v>999333</v>
      </c>
      <c r="G27" s="142">
        <v>0</v>
      </c>
      <c r="H27" s="145">
        <v>0</v>
      </c>
    </row>
    <row r="28" spans="2:8" ht="21.75" customHeight="1">
      <c r="B28" s="67" t="s">
        <v>932</v>
      </c>
      <c r="C28" s="97"/>
      <c r="D28" s="147">
        <f>E28-F28-G28-H28</f>
        <v>478258361</v>
      </c>
      <c r="E28" s="142">
        <v>478258361</v>
      </c>
      <c r="F28" s="142">
        <v>0</v>
      </c>
      <c r="G28" s="142">
        <v>0</v>
      </c>
      <c r="H28" s="145">
        <v>0</v>
      </c>
    </row>
    <row r="29" spans="2:8" ht="21.75" customHeight="1">
      <c r="B29" s="67" t="s">
        <v>933</v>
      </c>
      <c r="C29" s="97"/>
      <c r="D29" s="147">
        <f>E29-F29-G29-H29</f>
        <v>98918620</v>
      </c>
      <c r="E29" s="142">
        <v>99342875</v>
      </c>
      <c r="F29" s="142">
        <v>424255</v>
      </c>
      <c r="G29" s="142">
        <v>0</v>
      </c>
      <c r="H29" s="145">
        <v>0</v>
      </c>
    </row>
    <row r="30" spans="2:8" ht="21.75" customHeight="1">
      <c r="B30" s="67" t="s">
        <v>934</v>
      </c>
      <c r="C30" s="97"/>
      <c r="D30" s="147">
        <f>E30-F30-G30-H30</f>
        <v>0</v>
      </c>
      <c r="E30" s="142">
        <v>0</v>
      </c>
      <c r="F30" s="142">
        <v>0</v>
      </c>
      <c r="G30" s="142">
        <v>0</v>
      </c>
      <c r="H30" s="145">
        <v>0</v>
      </c>
    </row>
    <row r="31" spans="2:8" ht="21.75" customHeight="1" thickBot="1">
      <c r="B31" s="156" t="s">
        <v>583</v>
      </c>
      <c r="C31" s="104"/>
      <c r="D31" s="153">
        <f>E31-F31-G31-H31</f>
        <v>12468348035</v>
      </c>
      <c r="E31" s="153">
        <f>SUM(E27:E30)</f>
        <v>12469771623</v>
      </c>
      <c r="F31" s="153">
        <f>SUM(F27:F30)</f>
        <v>1423588</v>
      </c>
      <c r="G31" s="153">
        <f>SUM(G27:G30)</f>
        <v>0</v>
      </c>
      <c r="H31" s="157">
        <f>SUM(H27:H30)</f>
        <v>0</v>
      </c>
    </row>
  </sheetData>
  <printOptions horizontalCentered="1"/>
  <pageMargins left="0.5905511811023623" right="0.5905511811023623" top="0.5905511811023623" bottom="0.5905511811023623" header="0.5118110236220472" footer="0.5118110236220472"/>
  <pageSetup firstPageNumber="38" useFirstPageNumber="1" fitToHeight="1" fitToWidth="1" horizontalDpi="300" verticalDpi="300" orientation="portrait" paperSize="9" scale="83"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8"/>
  <sheetViews>
    <sheetView workbookViewId="0" topLeftCell="A1">
      <selection activeCell="A1" sqref="A1"/>
    </sheetView>
  </sheetViews>
  <sheetFormatPr defaultColWidth="9.00390625" defaultRowHeight="20.25" customHeight="1"/>
  <cols>
    <col min="1" max="1" width="2.50390625" style="54" customWidth="1"/>
    <col min="2" max="2" width="3.125" style="54" customWidth="1"/>
    <col min="3" max="3" width="9.375" style="54" customWidth="1"/>
    <col min="4" max="4" width="22.375" style="54" customWidth="1"/>
    <col min="5" max="5" width="15.625" style="54" bestFit="1" customWidth="1"/>
    <col min="6" max="6" width="9.375" style="54" customWidth="1"/>
    <col min="7" max="8" width="10.25390625" style="54" customWidth="1"/>
    <col min="9" max="9" width="15.125" style="54" bestFit="1" customWidth="1"/>
    <col min="10" max="10" width="3.25390625" style="54" customWidth="1"/>
    <col min="11" max="16384" width="8.00390625" style="54" customWidth="1"/>
  </cols>
  <sheetData>
    <row r="1" s="41" customFormat="1" ht="17.25">
      <c r="A1" s="40" t="s">
        <v>935</v>
      </c>
    </row>
    <row r="2" spans="1:10" s="41" customFormat="1" ht="24" customHeight="1">
      <c r="A2" s="46" t="s">
        <v>590</v>
      </c>
      <c r="B2" s="47"/>
      <c r="C2" s="47"/>
      <c r="D2" s="47"/>
      <c r="E2" s="47"/>
      <c r="F2" s="47"/>
      <c r="G2" s="47"/>
      <c r="H2" s="47"/>
      <c r="I2" s="48"/>
      <c r="J2" s="48"/>
    </row>
    <row r="3" spans="1:10" s="41" customFormat="1" ht="24" customHeight="1">
      <c r="A3" s="48" t="s">
        <v>1139</v>
      </c>
      <c r="B3" s="48"/>
      <c r="C3" s="48"/>
      <c r="D3" s="48"/>
      <c r="E3" s="48"/>
      <c r="F3" s="48"/>
      <c r="G3" s="48"/>
      <c r="H3" s="48"/>
      <c r="I3" s="48"/>
      <c r="J3" s="48"/>
    </row>
    <row r="4" spans="1:8" s="50" customFormat="1" ht="13.5">
      <c r="A4" s="49"/>
      <c r="B4" s="49"/>
      <c r="C4" s="49"/>
      <c r="D4" s="49"/>
      <c r="E4" s="49"/>
      <c r="F4" s="49"/>
      <c r="G4" s="49"/>
      <c r="H4" s="49"/>
    </row>
    <row r="5" spans="7:11" s="41" customFormat="1" ht="17.25">
      <c r="G5" s="158"/>
      <c r="H5" s="159" t="s">
        <v>563</v>
      </c>
      <c r="I5" s="159" t="s">
        <v>856</v>
      </c>
      <c r="J5" s="60"/>
      <c r="K5" s="60"/>
    </row>
    <row r="6" spans="7:11" s="41" customFormat="1" ht="17.25">
      <c r="G6" s="160"/>
      <c r="H6" s="62" t="s">
        <v>564</v>
      </c>
      <c r="I6" s="63" t="s">
        <v>855</v>
      </c>
      <c r="J6" s="60"/>
      <c r="K6" s="60"/>
    </row>
    <row r="8" spans="1:2" ht="20.25" customHeight="1">
      <c r="A8" s="41" t="s">
        <v>936</v>
      </c>
      <c r="B8" s="41"/>
    </row>
    <row r="10" spans="2:3" ht="20.25" customHeight="1">
      <c r="B10" s="40" t="s">
        <v>937</v>
      </c>
      <c r="C10" s="40"/>
    </row>
    <row r="11" ht="16.5" customHeight="1" thickBot="1">
      <c r="I11" s="129" t="s">
        <v>914</v>
      </c>
    </row>
    <row r="12" spans="3:9" ht="19.5" customHeight="1">
      <c r="C12" s="90" t="s">
        <v>938</v>
      </c>
      <c r="D12" s="91"/>
      <c r="E12" s="91"/>
      <c r="F12" s="82" t="s">
        <v>939</v>
      </c>
      <c r="G12" s="91"/>
      <c r="H12" s="91"/>
      <c r="I12" s="108"/>
    </row>
    <row r="13" spans="3:9" ht="19.5" customHeight="1">
      <c r="C13" s="123" t="s">
        <v>940</v>
      </c>
      <c r="D13" s="98"/>
      <c r="E13" s="161" t="s">
        <v>941</v>
      </c>
      <c r="F13" s="162" t="s">
        <v>940</v>
      </c>
      <c r="G13" s="98"/>
      <c r="H13" s="98"/>
      <c r="I13" s="163" t="s">
        <v>941</v>
      </c>
    </row>
    <row r="14" spans="3:9" ht="19.5" customHeight="1">
      <c r="C14" s="101" t="s">
        <v>942</v>
      </c>
      <c r="D14" s="125" t="s">
        <v>492</v>
      </c>
      <c r="E14" s="142">
        <v>2478661030</v>
      </c>
      <c r="F14" s="125" t="s">
        <v>943</v>
      </c>
      <c r="G14" s="97"/>
      <c r="H14" s="97"/>
      <c r="I14" s="145">
        <v>574685368</v>
      </c>
    </row>
    <row r="15" spans="3:9" ht="19.5" customHeight="1">
      <c r="C15" s="205" t="s">
        <v>944</v>
      </c>
      <c r="D15" s="125" t="s">
        <v>945</v>
      </c>
      <c r="E15" s="142">
        <v>0</v>
      </c>
      <c r="F15" s="206" t="s">
        <v>946</v>
      </c>
      <c r="G15" s="125" t="s">
        <v>931</v>
      </c>
      <c r="H15" s="97"/>
      <c r="I15" s="145">
        <v>11892170387</v>
      </c>
    </row>
    <row r="16" spans="3:9" ht="19.5" customHeight="1">
      <c r="C16" s="275" t="s">
        <v>947</v>
      </c>
      <c r="D16" s="125" t="s">
        <v>609</v>
      </c>
      <c r="E16" s="142">
        <v>0</v>
      </c>
      <c r="F16" s="164"/>
      <c r="G16" s="125" t="s">
        <v>932</v>
      </c>
      <c r="H16" s="97"/>
      <c r="I16" s="145">
        <v>478258361</v>
      </c>
    </row>
    <row r="17" spans="3:9" ht="19.5" customHeight="1">
      <c r="C17" s="205" t="s">
        <v>948</v>
      </c>
      <c r="D17" s="125" t="s">
        <v>949</v>
      </c>
      <c r="E17" s="142">
        <v>0</v>
      </c>
      <c r="F17" s="164"/>
      <c r="G17" s="125" t="s">
        <v>933</v>
      </c>
      <c r="H17" s="97"/>
      <c r="I17" s="145">
        <v>99342875</v>
      </c>
    </row>
    <row r="18" spans="3:9" ht="19.5" customHeight="1">
      <c r="C18" s="275" t="s">
        <v>950</v>
      </c>
      <c r="D18" s="125" t="s">
        <v>950</v>
      </c>
      <c r="E18" s="142">
        <v>0</v>
      </c>
      <c r="F18" s="164"/>
      <c r="G18" s="125" t="s">
        <v>951</v>
      </c>
      <c r="H18" s="97"/>
      <c r="I18" s="145">
        <v>0</v>
      </c>
    </row>
    <row r="19" spans="3:9" ht="19.5" customHeight="1">
      <c r="C19" s="951" t="s">
        <v>133</v>
      </c>
      <c r="D19" s="125" t="s">
        <v>953</v>
      </c>
      <c r="E19" s="142">
        <v>2389998000</v>
      </c>
      <c r="F19" s="164"/>
      <c r="G19" s="125" t="s">
        <v>565</v>
      </c>
      <c r="H19" s="97"/>
      <c r="I19" s="145">
        <v>22982207</v>
      </c>
    </row>
    <row r="20" spans="3:9" ht="19.5" customHeight="1">
      <c r="C20" s="952"/>
      <c r="D20" s="125" t="s">
        <v>587</v>
      </c>
      <c r="E20" s="142">
        <v>451742000</v>
      </c>
      <c r="F20" s="164"/>
      <c r="G20" s="164" t="s">
        <v>609</v>
      </c>
      <c r="H20" s="56"/>
      <c r="I20" s="145">
        <v>0</v>
      </c>
    </row>
    <row r="21" spans="3:9" ht="19.5" customHeight="1">
      <c r="C21" s="952"/>
      <c r="D21" s="125" t="s">
        <v>954</v>
      </c>
      <c r="E21" s="142">
        <v>72435300</v>
      </c>
      <c r="F21" s="165" t="s">
        <v>588</v>
      </c>
      <c r="G21" s="166"/>
      <c r="H21" s="167"/>
      <c r="I21" s="145">
        <v>61680888</v>
      </c>
    </row>
    <row r="22" spans="3:9" ht="19.5" customHeight="1">
      <c r="C22" s="953"/>
      <c r="D22" s="125" t="s">
        <v>609</v>
      </c>
      <c r="E22" s="142">
        <v>6096000</v>
      </c>
      <c r="F22" s="125" t="s">
        <v>955</v>
      </c>
      <c r="G22" s="97"/>
      <c r="H22" s="97"/>
      <c r="I22" s="145">
        <v>0</v>
      </c>
    </row>
    <row r="23" spans="3:9" ht="19.5" customHeight="1">
      <c r="C23" s="101" t="s">
        <v>956</v>
      </c>
      <c r="D23" s="97"/>
      <c r="E23" s="142">
        <v>4079725000</v>
      </c>
      <c r="F23" s="125" t="s">
        <v>957</v>
      </c>
      <c r="G23" s="97"/>
      <c r="H23" s="97"/>
      <c r="I23" s="145">
        <v>0</v>
      </c>
    </row>
    <row r="24" spans="3:9" ht="19.5" customHeight="1">
      <c r="C24" s="100" t="s">
        <v>958</v>
      </c>
      <c r="D24" s="125" t="s">
        <v>959</v>
      </c>
      <c r="E24" s="142">
        <v>1574304000</v>
      </c>
      <c r="F24" s="125" t="s">
        <v>960</v>
      </c>
      <c r="G24" s="97"/>
      <c r="H24" s="97"/>
      <c r="I24" s="145">
        <v>340622461</v>
      </c>
    </row>
    <row r="25" spans="3:9" ht="19.5" customHeight="1">
      <c r="C25" s="100" t="s">
        <v>961</v>
      </c>
      <c r="D25" s="125" t="s">
        <v>962</v>
      </c>
      <c r="E25" s="142">
        <v>0</v>
      </c>
      <c r="F25" s="168" t="s">
        <v>963</v>
      </c>
      <c r="G25" s="165" t="s">
        <v>964</v>
      </c>
      <c r="H25" s="167"/>
      <c r="I25" s="145">
        <v>0</v>
      </c>
    </row>
    <row r="26" spans="3:9" ht="19.5" customHeight="1">
      <c r="C26" s="101"/>
      <c r="D26" s="125" t="s">
        <v>609</v>
      </c>
      <c r="E26" s="142">
        <v>655000</v>
      </c>
      <c r="F26" s="169"/>
      <c r="G26" s="165" t="s">
        <v>965</v>
      </c>
      <c r="H26" s="167"/>
      <c r="I26" s="170">
        <v>0</v>
      </c>
    </row>
    <row r="27" spans="3:9" ht="19.5" customHeight="1">
      <c r="C27" s="101" t="s">
        <v>966</v>
      </c>
      <c r="D27" s="97"/>
      <c r="E27" s="142">
        <v>0</v>
      </c>
      <c r="F27" s="125" t="s">
        <v>967</v>
      </c>
      <c r="G27" s="97"/>
      <c r="H27" s="97"/>
      <c r="I27" s="145">
        <v>0</v>
      </c>
    </row>
    <row r="28" spans="3:9" ht="19.5" customHeight="1">
      <c r="C28" s="101" t="s">
        <v>968</v>
      </c>
      <c r="D28" s="97"/>
      <c r="E28" s="142">
        <v>373776</v>
      </c>
      <c r="F28" s="171" t="s">
        <v>969</v>
      </c>
      <c r="G28" s="945" t="s">
        <v>970</v>
      </c>
      <c r="H28" s="946"/>
      <c r="I28" s="172">
        <v>0</v>
      </c>
    </row>
    <row r="29" spans="3:9" ht="19.5" customHeight="1">
      <c r="C29" s="101" t="s">
        <v>971</v>
      </c>
      <c r="D29" s="97"/>
      <c r="E29" s="173">
        <v>0</v>
      </c>
      <c r="F29" s="164"/>
      <c r="G29" s="165" t="s">
        <v>972</v>
      </c>
      <c r="H29" s="167"/>
      <c r="I29" s="174">
        <v>70697849</v>
      </c>
    </row>
    <row r="30" spans="3:9" ht="19.5" customHeight="1">
      <c r="C30" s="100" t="s">
        <v>973</v>
      </c>
      <c r="D30" s="273" t="s">
        <v>974</v>
      </c>
      <c r="E30" s="142">
        <v>1561594228</v>
      </c>
      <c r="F30" s="125"/>
      <c r="G30" s="165" t="s">
        <v>965</v>
      </c>
      <c r="H30" s="167"/>
      <c r="I30" s="174">
        <v>5741370</v>
      </c>
    </row>
    <row r="31" spans="3:9" ht="19.5" customHeight="1">
      <c r="C31" s="100"/>
      <c r="D31" s="273" t="s">
        <v>975</v>
      </c>
      <c r="E31" s="142">
        <v>494378061</v>
      </c>
      <c r="F31" s="164"/>
      <c r="G31" s="56"/>
      <c r="H31" s="56"/>
      <c r="I31" s="947"/>
    </row>
    <row r="32" spans="3:9" ht="19.5" customHeight="1">
      <c r="C32" s="100"/>
      <c r="D32" s="273" t="s">
        <v>976</v>
      </c>
      <c r="E32" s="142">
        <v>50000000</v>
      </c>
      <c r="F32" s="164"/>
      <c r="G32" s="56"/>
      <c r="H32" s="56"/>
      <c r="I32" s="948"/>
    </row>
    <row r="33" spans="3:9" ht="19.5" customHeight="1">
      <c r="C33" s="100"/>
      <c r="D33" s="274" t="s">
        <v>977</v>
      </c>
      <c r="E33" s="142">
        <v>0</v>
      </c>
      <c r="F33" s="164"/>
      <c r="G33" s="56"/>
      <c r="H33" s="56"/>
      <c r="I33" s="948"/>
    </row>
    <row r="34" spans="3:9" ht="19.5" customHeight="1">
      <c r="C34" s="100"/>
      <c r="D34" s="176" t="s">
        <v>978</v>
      </c>
      <c r="E34" s="173">
        <v>0</v>
      </c>
      <c r="F34" s="164"/>
      <c r="G34" s="56"/>
      <c r="H34" s="56"/>
      <c r="I34" s="948"/>
    </row>
    <row r="35" spans="3:9" ht="19.5" customHeight="1">
      <c r="C35" s="101"/>
      <c r="D35" s="176" t="s">
        <v>566</v>
      </c>
      <c r="E35" s="142">
        <v>0</v>
      </c>
      <c r="F35" s="164"/>
      <c r="G35" s="56"/>
      <c r="H35" s="56"/>
      <c r="I35" s="948"/>
    </row>
    <row r="36" spans="3:9" ht="19.5" customHeight="1">
      <c r="C36" s="101" t="s">
        <v>979</v>
      </c>
      <c r="D36" s="97"/>
      <c r="E36" s="142">
        <v>387589685</v>
      </c>
      <c r="F36" s="164"/>
      <c r="G36" s="56"/>
      <c r="H36" s="56"/>
      <c r="I36" s="948"/>
    </row>
    <row r="37" spans="3:9" ht="19.5" customHeight="1">
      <c r="C37" s="100" t="s">
        <v>980</v>
      </c>
      <c r="D37" s="175" t="s">
        <v>981</v>
      </c>
      <c r="E37" s="177">
        <v>0</v>
      </c>
      <c r="F37" s="164"/>
      <c r="G37" s="56"/>
      <c r="H37" s="56"/>
      <c r="I37" s="948"/>
    </row>
    <row r="38" spans="3:9" ht="19.5" customHeight="1">
      <c r="C38" s="101"/>
      <c r="D38" s="175" t="s">
        <v>965</v>
      </c>
      <c r="E38" s="177">
        <v>0</v>
      </c>
      <c r="F38" s="164"/>
      <c r="G38" s="56"/>
      <c r="H38" s="56"/>
      <c r="I38" s="948"/>
    </row>
    <row r="39" spans="3:9" ht="19.5" customHeight="1">
      <c r="C39" s="101" t="s">
        <v>982</v>
      </c>
      <c r="D39" s="97"/>
      <c r="E39" s="142">
        <v>1555606</v>
      </c>
      <c r="F39" s="125"/>
      <c r="G39" s="97"/>
      <c r="H39" s="97"/>
      <c r="I39" s="949"/>
    </row>
    <row r="40" spans="3:9" ht="19.5" customHeight="1" thickBot="1">
      <c r="C40" s="178" t="s">
        <v>892</v>
      </c>
      <c r="D40" s="179"/>
      <c r="E40" s="180">
        <f>SUM(E14:E39)</f>
        <v>13549107686</v>
      </c>
      <c r="F40" s="181" t="s">
        <v>892</v>
      </c>
      <c r="G40" s="179"/>
      <c r="H40" s="179"/>
      <c r="I40" s="182">
        <f>SUM(I14:I30)</f>
        <v>13546181766</v>
      </c>
    </row>
    <row r="41" spans="3:9" ht="19.5" customHeight="1">
      <c r="C41" s="56" t="s">
        <v>983</v>
      </c>
      <c r="D41" s="57"/>
      <c r="E41" s="183">
        <f>E40-I40</f>
        <v>2925920</v>
      </c>
      <c r="F41" s="56" t="s">
        <v>984</v>
      </c>
      <c r="G41" s="57"/>
      <c r="H41" s="57"/>
      <c r="I41" s="56"/>
    </row>
    <row r="42" spans="3:9" ht="19.5" customHeight="1">
      <c r="C42" s="56" t="s">
        <v>985</v>
      </c>
      <c r="D42" s="57"/>
      <c r="E42" s="183">
        <v>0</v>
      </c>
      <c r="F42" s="56" t="s">
        <v>984</v>
      </c>
      <c r="G42" s="57"/>
      <c r="H42" s="57"/>
      <c r="I42" s="56"/>
    </row>
    <row r="43" spans="3:9" ht="12.75" thickBot="1">
      <c r="C43" s="104"/>
      <c r="D43" s="104"/>
      <c r="E43" s="103"/>
      <c r="F43" s="57"/>
      <c r="G43" s="57"/>
      <c r="H43" s="57"/>
      <c r="I43" s="56"/>
    </row>
    <row r="44" spans="3:9" ht="19.5" customHeight="1" thickBot="1">
      <c r="C44" s="184" t="s">
        <v>986</v>
      </c>
      <c r="D44" s="104"/>
      <c r="E44" s="185">
        <v>913772436</v>
      </c>
      <c r="F44" s="57"/>
      <c r="G44" s="57"/>
      <c r="H44" s="57"/>
      <c r="I44" s="56"/>
    </row>
    <row r="45" spans="3:9" ht="6" customHeight="1">
      <c r="C45" s="57"/>
      <c r="D45" s="57"/>
      <c r="E45" s="56"/>
      <c r="F45" s="57"/>
      <c r="G45" s="57"/>
      <c r="H45" s="57"/>
      <c r="I45" s="56"/>
    </row>
    <row r="46" spans="3:5" ht="10.5" customHeight="1">
      <c r="C46" s="56"/>
      <c r="D46" s="56"/>
      <c r="E46" s="56"/>
    </row>
    <row r="47" spans="3:9" ht="20.25" customHeight="1">
      <c r="C47" s="950" t="s">
        <v>493</v>
      </c>
      <c r="D47" s="950"/>
      <c r="E47" s="950"/>
      <c r="F47" s="950"/>
      <c r="G47" s="950"/>
      <c r="H47" s="950"/>
      <c r="I47" s="950"/>
    </row>
    <row r="48" spans="3:9" ht="20.25" customHeight="1">
      <c r="C48" s="950"/>
      <c r="D48" s="950"/>
      <c r="E48" s="950"/>
      <c r="F48" s="950"/>
      <c r="G48" s="950"/>
      <c r="H48" s="950"/>
      <c r="I48" s="950"/>
    </row>
  </sheetData>
  <mergeCells count="4">
    <mergeCell ref="G28:H28"/>
    <mergeCell ref="I31:I39"/>
    <mergeCell ref="C47:I48"/>
    <mergeCell ref="C19:C22"/>
  </mergeCells>
  <printOptions/>
  <pageMargins left="0.5905511811023623" right="0.2755905511811024" top="0.5905511811023623" bottom="0.5905511811023623" header="0.5118110236220472" footer="0.5118110236220472"/>
  <pageSetup firstPageNumber="39" useFirstPageNumber="1" fitToHeight="1" fitToWidth="1" horizontalDpi="600" verticalDpi="600" orientation="portrait" paperSize="9" scale="92" r:id="rId2"/>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00390625" defaultRowHeight="20.25" customHeight="1"/>
  <cols>
    <col min="1" max="1" width="3.25390625" style="54" customWidth="1"/>
    <col min="2" max="2" width="3.125" style="54" customWidth="1"/>
    <col min="3" max="3" width="9.375" style="54" customWidth="1"/>
    <col min="4" max="4" width="19.875" style="54" customWidth="1"/>
    <col min="5" max="6" width="9.375" style="54" customWidth="1"/>
    <col min="7" max="8" width="10.25390625" style="54" customWidth="1"/>
    <col min="9" max="9" width="9.625" style="54" customWidth="1"/>
    <col min="10" max="10" width="3.25390625" style="54" customWidth="1"/>
    <col min="11" max="16384" width="8.00390625" style="54" customWidth="1"/>
  </cols>
  <sheetData>
    <row r="1" s="41" customFormat="1" ht="17.25">
      <c r="A1" s="40" t="s">
        <v>987</v>
      </c>
    </row>
    <row r="2" spans="1:10" s="41" customFormat="1" ht="24" customHeight="1">
      <c r="A2" s="46" t="s">
        <v>590</v>
      </c>
      <c r="B2" s="47"/>
      <c r="C2" s="47"/>
      <c r="D2" s="47"/>
      <c r="E2" s="47"/>
      <c r="F2" s="47"/>
      <c r="G2" s="47"/>
      <c r="H2" s="47"/>
      <c r="I2" s="48"/>
      <c r="J2" s="48"/>
    </row>
    <row r="3" spans="1:10" s="41" customFormat="1" ht="24" customHeight="1">
      <c r="A3" s="48" t="s">
        <v>1139</v>
      </c>
      <c r="B3" s="48"/>
      <c r="C3" s="48"/>
      <c r="D3" s="48"/>
      <c r="E3" s="48"/>
      <c r="F3" s="48"/>
      <c r="G3" s="48"/>
      <c r="H3" s="48"/>
      <c r="I3" s="48"/>
      <c r="J3" s="48"/>
    </row>
    <row r="4" spans="1:8" s="50" customFormat="1" ht="13.5">
      <c r="A4" s="49"/>
      <c r="B4" s="49"/>
      <c r="C4" s="49"/>
      <c r="D4" s="49"/>
      <c r="E4" s="49"/>
      <c r="F4" s="49"/>
      <c r="G4" s="49"/>
      <c r="H4" s="49"/>
    </row>
    <row r="5" spans="7:10" s="41" customFormat="1" ht="17.25">
      <c r="G5" s="63" t="s">
        <v>567</v>
      </c>
      <c r="H5" s="63" t="s">
        <v>568</v>
      </c>
      <c r="I5" s="51"/>
      <c r="J5" s="60"/>
    </row>
    <row r="6" spans="7:10" s="41" customFormat="1" ht="17.25">
      <c r="G6" s="62" t="s">
        <v>917</v>
      </c>
      <c r="H6" s="63" t="s">
        <v>855</v>
      </c>
      <c r="I6" s="51"/>
      <c r="J6" s="60"/>
    </row>
    <row r="8" spans="1:8" ht="20.25" customHeight="1">
      <c r="A8" s="41" t="s">
        <v>988</v>
      </c>
      <c r="B8" s="41"/>
      <c r="G8" s="966" t="s">
        <v>905</v>
      </c>
      <c r="H8" s="966"/>
    </row>
    <row r="10" spans="2:3" ht="20.25" customHeight="1">
      <c r="B10" s="40" t="s">
        <v>989</v>
      </c>
      <c r="C10" s="40"/>
    </row>
    <row r="11" ht="16.5" customHeight="1" thickBot="1">
      <c r="I11" s="129" t="s">
        <v>914</v>
      </c>
    </row>
    <row r="12" spans="3:9" ht="20.25" customHeight="1">
      <c r="C12" s="90" t="s">
        <v>938</v>
      </c>
      <c r="D12" s="91"/>
      <c r="E12" s="91"/>
      <c r="F12" s="82" t="s">
        <v>939</v>
      </c>
      <c r="G12" s="91"/>
      <c r="H12" s="91"/>
      <c r="I12" s="108"/>
    </row>
    <row r="13" spans="3:9" ht="20.25" customHeight="1">
      <c r="C13" s="123" t="s">
        <v>940</v>
      </c>
      <c r="D13" s="98"/>
      <c r="E13" s="161" t="s">
        <v>941</v>
      </c>
      <c r="F13" s="162" t="s">
        <v>940</v>
      </c>
      <c r="G13" s="98"/>
      <c r="H13" s="98"/>
      <c r="I13" s="163" t="s">
        <v>941</v>
      </c>
    </row>
    <row r="14" spans="3:9" ht="20.25" customHeight="1">
      <c r="C14" s="100" t="s">
        <v>990</v>
      </c>
      <c r="D14" s="125" t="s">
        <v>991</v>
      </c>
      <c r="E14" s="125"/>
      <c r="F14" s="125" t="s">
        <v>943</v>
      </c>
      <c r="G14" s="97"/>
      <c r="H14" s="97"/>
      <c r="I14" s="126"/>
    </row>
    <row r="15" spans="3:9" ht="20.25" customHeight="1">
      <c r="C15" s="100" t="s">
        <v>992</v>
      </c>
      <c r="D15" s="125" t="s">
        <v>993</v>
      </c>
      <c r="E15" s="125"/>
      <c r="F15" s="164" t="s">
        <v>994</v>
      </c>
      <c r="G15" s="967" t="s">
        <v>995</v>
      </c>
      <c r="H15" s="968"/>
      <c r="I15" s="126"/>
    </row>
    <row r="16" spans="3:9" ht="20.25" customHeight="1">
      <c r="C16" s="100"/>
      <c r="D16" s="125" t="s">
        <v>996</v>
      </c>
      <c r="E16" s="125"/>
      <c r="F16" s="164"/>
      <c r="G16" s="967" t="s">
        <v>997</v>
      </c>
      <c r="H16" s="968"/>
      <c r="I16" s="126"/>
    </row>
    <row r="17" spans="3:9" ht="20.25" customHeight="1">
      <c r="C17" s="101"/>
      <c r="D17" s="125" t="s">
        <v>609</v>
      </c>
      <c r="E17" s="125"/>
      <c r="F17" s="164"/>
      <c r="G17" s="967" t="s">
        <v>998</v>
      </c>
      <c r="H17" s="968"/>
      <c r="I17" s="126"/>
    </row>
    <row r="18" spans="3:9" ht="20.25" customHeight="1">
      <c r="C18" s="205" t="s">
        <v>944</v>
      </c>
      <c r="D18" s="125" t="s">
        <v>999</v>
      </c>
      <c r="E18" s="125"/>
      <c r="F18" s="125"/>
      <c r="G18" s="967" t="s">
        <v>609</v>
      </c>
      <c r="H18" s="968"/>
      <c r="I18" s="126"/>
    </row>
    <row r="19" spans="3:9" ht="20.25" customHeight="1">
      <c r="C19" s="275" t="s">
        <v>947</v>
      </c>
      <c r="D19" s="125" t="s">
        <v>947</v>
      </c>
      <c r="E19" s="125"/>
      <c r="F19" s="125" t="s">
        <v>1000</v>
      </c>
      <c r="G19" s="97"/>
      <c r="H19" s="97"/>
      <c r="I19" s="126"/>
    </row>
    <row r="20" spans="3:9" ht="16.5" customHeight="1">
      <c r="C20" s="205" t="s">
        <v>948</v>
      </c>
      <c r="D20" s="125" t="s">
        <v>949</v>
      </c>
      <c r="E20" s="125"/>
      <c r="F20" s="125" t="s">
        <v>960</v>
      </c>
      <c r="G20" s="97"/>
      <c r="H20" s="97"/>
      <c r="I20" s="126"/>
    </row>
    <row r="21" spans="3:9" ht="20.25" customHeight="1">
      <c r="C21" s="275" t="s">
        <v>950</v>
      </c>
      <c r="D21" s="125" t="s">
        <v>950</v>
      </c>
      <c r="E21" s="125"/>
      <c r="F21" s="125" t="s">
        <v>1001</v>
      </c>
      <c r="G21" s="97"/>
      <c r="H21" s="97"/>
      <c r="I21" s="126"/>
    </row>
    <row r="22" spans="3:9" ht="20.25" customHeight="1">
      <c r="C22" s="275" t="s">
        <v>952</v>
      </c>
      <c r="D22" s="97"/>
      <c r="E22" s="125"/>
      <c r="F22" s="165" t="s">
        <v>967</v>
      </c>
      <c r="G22" s="166"/>
      <c r="H22" s="167"/>
      <c r="I22" s="126"/>
    </row>
    <row r="23" spans="3:9" ht="20.25" customHeight="1">
      <c r="C23" s="101" t="s">
        <v>1002</v>
      </c>
      <c r="D23" s="97"/>
      <c r="E23" s="175"/>
      <c r="F23" s="56" t="s">
        <v>969</v>
      </c>
      <c r="G23" s="967" t="s">
        <v>1013</v>
      </c>
      <c r="H23" s="968"/>
      <c r="I23" s="126"/>
    </row>
    <row r="24" spans="3:9" ht="20.25" customHeight="1">
      <c r="C24" s="101" t="s">
        <v>968</v>
      </c>
      <c r="D24" s="97"/>
      <c r="E24" s="175"/>
      <c r="F24" s="56"/>
      <c r="G24" s="967" t="s">
        <v>972</v>
      </c>
      <c r="H24" s="968"/>
      <c r="I24" s="186"/>
    </row>
    <row r="25" spans="3:9" ht="20.25" customHeight="1">
      <c r="C25" s="101" t="s">
        <v>971</v>
      </c>
      <c r="D25" s="97"/>
      <c r="E25" s="169"/>
      <c r="F25" s="60"/>
      <c r="G25" s="967" t="s">
        <v>569</v>
      </c>
      <c r="H25" s="968"/>
      <c r="I25" s="186"/>
    </row>
    <row r="26" spans="3:9" ht="20.25" customHeight="1">
      <c r="C26" s="100" t="s">
        <v>973</v>
      </c>
      <c r="D26" s="273" t="s">
        <v>1014</v>
      </c>
      <c r="E26" s="175"/>
      <c r="F26" s="165" t="s">
        <v>1015</v>
      </c>
      <c r="G26" s="166"/>
      <c r="H26" s="167"/>
      <c r="I26" s="186"/>
    </row>
    <row r="27" spans="3:9" ht="16.5" customHeight="1">
      <c r="C27" s="101"/>
      <c r="D27" s="273" t="s">
        <v>609</v>
      </c>
      <c r="E27" s="125"/>
      <c r="F27" s="954"/>
      <c r="G27" s="955"/>
      <c r="H27" s="956"/>
      <c r="I27" s="963"/>
    </row>
    <row r="28" spans="3:9" ht="20.25" customHeight="1">
      <c r="C28" s="101" t="s">
        <v>979</v>
      </c>
      <c r="D28" s="97"/>
      <c r="E28" s="125"/>
      <c r="F28" s="957"/>
      <c r="G28" s="958"/>
      <c r="H28" s="959"/>
      <c r="I28" s="964"/>
    </row>
    <row r="29" spans="3:9" ht="20.25" customHeight="1">
      <c r="C29" s="101" t="s">
        <v>1016</v>
      </c>
      <c r="D29" s="97"/>
      <c r="E29" s="125"/>
      <c r="F29" s="957"/>
      <c r="G29" s="958"/>
      <c r="H29" s="959"/>
      <c r="I29" s="964"/>
    </row>
    <row r="30" spans="3:9" ht="20.25" customHeight="1">
      <c r="C30" s="101" t="s">
        <v>982</v>
      </c>
      <c r="D30" s="97"/>
      <c r="E30" s="125"/>
      <c r="F30" s="960"/>
      <c r="G30" s="961"/>
      <c r="H30" s="962"/>
      <c r="I30" s="965"/>
    </row>
    <row r="31" spans="3:9" ht="20.25" customHeight="1" thickBot="1">
      <c r="C31" s="120" t="s">
        <v>892</v>
      </c>
      <c r="D31" s="104"/>
      <c r="E31" s="127"/>
      <c r="F31" s="187" t="s">
        <v>892</v>
      </c>
      <c r="G31" s="104"/>
      <c r="H31" s="104"/>
      <c r="I31" s="128"/>
    </row>
    <row r="32" spans="3:6" ht="20.25" customHeight="1">
      <c r="C32" s="56" t="s">
        <v>983</v>
      </c>
      <c r="D32" s="57"/>
      <c r="E32" s="56"/>
      <c r="F32" s="54" t="s">
        <v>984</v>
      </c>
    </row>
    <row r="33" spans="3:6" ht="20.25" customHeight="1">
      <c r="C33" s="56" t="s">
        <v>985</v>
      </c>
      <c r="D33" s="57"/>
      <c r="E33" s="56"/>
      <c r="F33" s="54" t="s">
        <v>984</v>
      </c>
    </row>
  </sheetData>
  <mergeCells count="10">
    <mergeCell ref="F27:H30"/>
    <mergeCell ref="I27:I30"/>
    <mergeCell ref="G8:H8"/>
    <mergeCell ref="G15:H15"/>
    <mergeCell ref="G16:H16"/>
    <mergeCell ref="G17:H17"/>
    <mergeCell ref="G18:H18"/>
    <mergeCell ref="G23:H23"/>
    <mergeCell ref="G24:H24"/>
    <mergeCell ref="G25:H25"/>
  </mergeCells>
  <printOptions/>
  <pageMargins left="0.5905511811023623" right="0.2755905511811024" top="0.5905511811023623" bottom="0.5905511811023623" header="0.5118110236220472" footer="0.5118110236220472"/>
  <pageSetup firstPageNumber="4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Q61"/>
  <sheetViews>
    <sheetView workbookViewId="0" topLeftCell="A1">
      <selection activeCell="A1" sqref="A1"/>
    </sheetView>
  </sheetViews>
  <sheetFormatPr defaultColWidth="9.00390625" defaultRowHeight="13.5"/>
  <cols>
    <col min="1" max="16384" width="2.625" style="11" customWidth="1"/>
  </cols>
  <sheetData>
    <row r="1" ht="12">
      <c r="A1" s="11" t="s">
        <v>53</v>
      </c>
    </row>
    <row r="4" spans="3:32" ht="12">
      <c r="C4" s="309" t="s">
        <v>1086</v>
      </c>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row>
    <row r="5" spans="3:32" ht="12">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row>
    <row r="6" spans="3:32" ht="12">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row>
    <row r="7" spans="3:32" ht="12">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row>
    <row r="8" spans="3:32" ht="12">
      <c r="C8" s="309" t="s">
        <v>1092</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row>
    <row r="9" spans="3:32" ht="12">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row>
    <row r="10" spans="3:32" ht="12">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row>
    <row r="12" ht="12">
      <c r="A12" s="11" t="s">
        <v>1093</v>
      </c>
    </row>
    <row r="14" spans="1:32" ht="12">
      <c r="A14" s="321"/>
      <c r="B14" s="322"/>
      <c r="C14" s="322"/>
      <c r="D14" s="322"/>
      <c r="E14" s="322"/>
      <c r="F14" s="323"/>
      <c r="G14" s="310" t="s">
        <v>1107</v>
      </c>
      <c r="H14" s="311"/>
      <c r="I14" s="311"/>
      <c r="J14" s="311"/>
      <c r="K14" s="311"/>
      <c r="L14" s="311"/>
      <c r="M14" s="311"/>
      <c r="N14" s="311"/>
      <c r="O14" s="311"/>
      <c r="P14" s="311"/>
      <c r="Q14" s="311"/>
      <c r="R14" s="311"/>
      <c r="S14" s="312"/>
      <c r="T14" s="310" t="s">
        <v>1108</v>
      </c>
      <c r="U14" s="316"/>
      <c r="V14" s="316"/>
      <c r="W14" s="316"/>
      <c r="X14" s="316"/>
      <c r="Y14" s="316"/>
      <c r="Z14" s="316"/>
      <c r="AA14" s="316"/>
      <c r="AB14" s="316"/>
      <c r="AC14" s="316"/>
      <c r="AD14" s="316"/>
      <c r="AE14" s="316"/>
      <c r="AF14" s="317"/>
    </row>
    <row r="15" spans="1:32" ht="12">
      <c r="A15" s="287"/>
      <c r="B15" s="286"/>
      <c r="C15" s="286"/>
      <c r="D15" s="286"/>
      <c r="E15" s="286"/>
      <c r="F15" s="278"/>
      <c r="G15" s="313"/>
      <c r="H15" s="314"/>
      <c r="I15" s="314"/>
      <c r="J15" s="314"/>
      <c r="K15" s="314"/>
      <c r="L15" s="314"/>
      <c r="M15" s="314"/>
      <c r="N15" s="314"/>
      <c r="O15" s="314"/>
      <c r="P15" s="314"/>
      <c r="Q15" s="314"/>
      <c r="R15" s="314"/>
      <c r="S15" s="315"/>
      <c r="T15" s="318"/>
      <c r="U15" s="319"/>
      <c r="V15" s="319"/>
      <c r="W15" s="319"/>
      <c r="X15" s="319"/>
      <c r="Y15" s="319"/>
      <c r="Z15" s="319"/>
      <c r="AA15" s="319"/>
      <c r="AB15" s="319"/>
      <c r="AC15" s="319"/>
      <c r="AD15" s="319"/>
      <c r="AE15" s="319"/>
      <c r="AF15" s="320"/>
    </row>
    <row r="16" spans="1:32" ht="12">
      <c r="A16" s="279"/>
      <c r="B16" s="280"/>
      <c r="C16" s="280"/>
      <c r="D16" s="280"/>
      <c r="E16" s="280"/>
      <c r="F16" s="281"/>
      <c r="G16" s="306"/>
      <c r="H16" s="307"/>
      <c r="I16" s="307"/>
      <c r="J16" s="307"/>
      <c r="K16" s="307"/>
      <c r="L16" s="307"/>
      <c r="M16" s="307"/>
      <c r="N16" s="307"/>
      <c r="O16" s="307"/>
      <c r="P16" s="307"/>
      <c r="Q16" s="307"/>
      <c r="R16" s="307"/>
      <c r="S16" s="308"/>
      <c r="T16" s="306"/>
      <c r="U16" s="307"/>
      <c r="V16" s="307"/>
      <c r="W16" s="307"/>
      <c r="X16" s="307"/>
      <c r="Y16" s="307"/>
      <c r="Z16" s="307"/>
      <c r="AA16" s="307"/>
      <c r="AB16" s="307"/>
      <c r="AC16" s="307"/>
      <c r="AD16" s="307"/>
      <c r="AE16" s="307"/>
      <c r="AF16" s="308"/>
    </row>
    <row r="17" spans="1:32" ht="12">
      <c r="A17" s="297" t="s">
        <v>1094</v>
      </c>
      <c r="B17" s="298"/>
      <c r="C17" s="298"/>
      <c r="D17" s="298"/>
      <c r="E17" s="298"/>
      <c r="F17" s="299"/>
      <c r="G17" s="300" t="s">
        <v>1095</v>
      </c>
      <c r="H17" s="295"/>
      <c r="I17" s="295"/>
      <c r="J17" s="295"/>
      <c r="K17" s="295"/>
      <c r="L17" s="295"/>
      <c r="M17" s="295"/>
      <c r="N17" s="295"/>
      <c r="O17" s="295"/>
      <c r="P17" s="295"/>
      <c r="Q17" s="295"/>
      <c r="R17" s="295"/>
      <c r="S17" s="294"/>
      <c r="T17" s="300"/>
      <c r="U17" s="295"/>
      <c r="V17" s="295"/>
      <c r="W17" s="295"/>
      <c r="X17" s="295"/>
      <c r="Y17" s="295"/>
      <c r="Z17" s="295"/>
      <c r="AA17" s="295"/>
      <c r="AB17" s="295"/>
      <c r="AC17" s="295"/>
      <c r="AD17" s="295"/>
      <c r="AE17" s="295"/>
      <c r="AF17" s="294"/>
    </row>
    <row r="18" spans="1:32" ht="12">
      <c r="A18" s="297"/>
      <c r="B18" s="298"/>
      <c r="C18" s="298"/>
      <c r="D18" s="298"/>
      <c r="E18" s="298"/>
      <c r="F18" s="299"/>
      <c r="G18" s="300"/>
      <c r="H18" s="295"/>
      <c r="I18" s="295"/>
      <c r="J18" s="295"/>
      <c r="K18" s="295"/>
      <c r="L18" s="295"/>
      <c r="M18" s="295"/>
      <c r="N18" s="295"/>
      <c r="O18" s="295"/>
      <c r="P18" s="295"/>
      <c r="Q18" s="295"/>
      <c r="R18" s="295"/>
      <c r="S18" s="294"/>
      <c r="T18" s="300"/>
      <c r="U18" s="295"/>
      <c r="V18" s="295"/>
      <c r="W18" s="295"/>
      <c r="X18" s="295"/>
      <c r="Y18" s="295"/>
      <c r="Z18" s="295"/>
      <c r="AA18" s="295"/>
      <c r="AB18" s="295"/>
      <c r="AC18" s="295"/>
      <c r="AD18" s="295"/>
      <c r="AE18" s="295"/>
      <c r="AF18" s="294"/>
    </row>
    <row r="19" spans="1:32" ht="13.5" customHeight="1">
      <c r="A19" s="297"/>
      <c r="B19" s="298"/>
      <c r="C19" s="298"/>
      <c r="D19" s="298"/>
      <c r="E19" s="298"/>
      <c r="F19" s="299"/>
      <c r="G19" s="300" t="s">
        <v>1096</v>
      </c>
      <c r="H19" s="295"/>
      <c r="I19" s="295"/>
      <c r="J19" s="295"/>
      <c r="K19" s="295"/>
      <c r="L19" s="295"/>
      <c r="M19" s="295"/>
      <c r="N19" s="295"/>
      <c r="O19" s="295"/>
      <c r="P19" s="295"/>
      <c r="Q19" s="295"/>
      <c r="R19" s="295"/>
      <c r="S19" s="294"/>
      <c r="T19" s="300"/>
      <c r="U19" s="295"/>
      <c r="V19" s="295"/>
      <c r="W19" s="295"/>
      <c r="X19" s="295"/>
      <c r="Y19" s="295"/>
      <c r="Z19" s="295"/>
      <c r="AA19" s="295"/>
      <c r="AB19" s="295"/>
      <c r="AC19" s="295"/>
      <c r="AD19" s="295"/>
      <c r="AE19" s="295"/>
      <c r="AF19" s="294"/>
    </row>
    <row r="20" spans="1:32" ht="12">
      <c r="A20" s="297"/>
      <c r="B20" s="298"/>
      <c r="C20" s="298"/>
      <c r="D20" s="298"/>
      <c r="E20" s="298"/>
      <c r="F20" s="299"/>
      <c r="G20" s="300"/>
      <c r="H20" s="295"/>
      <c r="I20" s="295"/>
      <c r="J20" s="295"/>
      <c r="K20" s="295"/>
      <c r="L20" s="295"/>
      <c r="M20" s="295"/>
      <c r="N20" s="295"/>
      <c r="O20" s="295"/>
      <c r="P20" s="295"/>
      <c r="Q20" s="295"/>
      <c r="R20" s="295"/>
      <c r="S20" s="294"/>
      <c r="T20" s="300"/>
      <c r="U20" s="295"/>
      <c r="V20" s="295"/>
      <c r="W20" s="295"/>
      <c r="X20" s="295"/>
      <c r="Y20" s="295"/>
      <c r="Z20" s="295"/>
      <c r="AA20" s="295"/>
      <c r="AB20" s="295"/>
      <c r="AC20" s="295"/>
      <c r="AD20" s="295"/>
      <c r="AE20" s="295"/>
      <c r="AF20" s="294"/>
    </row>
    <row r="21" spans="1:32" ht="12">
      <c r="A21" s="297" t="s">
        <v>1098</v>
      </c>
      <c r="B21" s="298"/>
      <c r="C21" s="298"/>
      <c r="D21" s="298"/>
      <c r="E21" s="298"/>
      <c r="F21" s="299"/>
      <c r="G21" s="300" t="s">
        <v>1097</v>
      </c>
      <c r="H21" s="295"/>
      <c r="I21" s="295"/>
      <c r="J21" s="295"/>
      <c r="K21" s="295"/>
      <c r="L21" s="295"/>
      <c r="M21" s="295"/>
      <c r="N21" s="295"/>
      <c r="O21" s="295"/>
      <c r="P21" s="295"/>
      <c r="Q21" s="295"/>
      <c r="R21" s="295"/>
      <c r="S21" s="294"/>
      <c r="T21" s="300"/>
      <c r="U21" s="295"/>
      <c r="V21" s="295"/>
      <c r="W21" s="295"/>
      <c r="X21" s="295"/>
      <c r="Y21" s="295"/>
      <c r="Z21" s="295"/>
      <c r="AA21" s="295"/>
      <c r="AB21" s="295"/>
      <c r="AC21" s="295"/>
      <c r="AD21" s="295"/>
      <c r="AE21" s="295"/>
      <c r="AF21" s="294"/>
    </row>
    <row r="22" spans="1:32" ht="12">
      <c r="A22" s="297"/>
      <c r="B22" s="298"/>
      <c r="C22" s="298"/>
      <c r="D22" s="298"/>
      <c r="E22" s="298"/>
      <c r="F22" s="299"/>
      <c r="G22" s="300"/>
      <c r="H22" s="295"/>
      <c r="I22" s="295"/>
      <c r="J22" s="295"/>
      <c r="K22" s="295"/>
      <c r="L22" s="295"/>
      <c r="M22" s="295"/>
      <c r="N22" s="295"/>
      <c r="O22" s="295"/>
      <c r="P22" s="295"/>
      <c r="Q22" s="295"/>
      <c r="R22" s="295"/>
      <c r="S22" s="294"/>
      <c r="T22" s="300"/>
      <c r="U22" s="295"/>
      <c r="V22" s="295"/>
      <c r="W22" s="295"/>
      <c r="X22" s="295"/>
      <c r="Y22" s="295"/>
      <c r="Z22" s="295"/>
      <c r="AA22" s="295"/>
      <c r="AB22" s="295"/>
      <c r="AC22" s="295"/>
      <c r="AD22" s="295"/>
      <c r="AE22" s="295"/>
      <c r="AF22" s="294"/>
    </row>
    <row r="23" spans="1:32" ht="12">
      <c r="A23" s="297" t="s">
        <v>494</v>
      </c>
      <c r="B23" s="298"/>
      <c r="C23" s="298"/>
      <c r="D23" s="298"/>
      <c r="E23" s="298"/>
      <c r="F23" s="299"/>
      <c r="G23" s="300"/>
      <c r="H23" s="295"/>
      <c r="I23" s="295"/>
      <c r="J23" s="295"/>
      <c r="K23" s="295"/>
      <c r="L23" s="295"/>
      <c r="M23" s="295"/>
      <c r="N23" s="295"/>
      <c r="O23" s="295"/>
      <c r="P23" s="295"/>
      <c r="Q23" s="295"/>
      <c r="R23" s="295"/>
      <c r="S23" s="294"/>
      <c r="T23" s="300" t="s">
        <v>265</v>
      </c>
      <c r="U23" s="295"/>
      <c r="V23" s="295"/>
      <c r="W23" s="295"/>
      <c r="X23" s="295"/>
      <c r="Y23" s="295"/>
      <c r="Z23" s="295"/>
      <c r="AA23" s="295"/>
      <c r="AB23" s="295"/>
      <c r="AC23" s="295"/>
      <c r="AD23" s="295"/>
      <c r="AE23" s="295"/>
      <c r="AF23" s="294"/>
    </row>
    <row r="24" spans="1:32" ht="12">
      <c r="A24" s="297"/>
      <c r="B24" s="298"/>
      <c r="C24" s="298"/>
      <c r="D24" s="298"/>
      <c r="E24" s="298"/>
      <c r="F24" s="299"/>
      <c r="G24" s="300"/>
      <c r="H24" s="295"/>
      <c r="I24" s="295"/>
      <c r="J24" s="295"/>
      <c r="K24" s="295"/>
      <c r="L24" s="295"/>
      <c r="M24" s="295"/>
      <c r="N24" s="295"/>
      <c r="O24" s="295"/>
      <c r="P24" s="295"/>
      <c r="Q24" s="295"/>
      <c r="R24" s="295"/>
      <c r="S24" s="294"/>
      <c r="T24" s="300"/>
      <c r="U24" s="295"/>
      <c r="V24" s="295"/>
      <c r="W24" s="295"/>
      <c r="X24" s="295"/>
      <c r="Y24" s="295"/>
      <c r="Z24" s="295"/>
      <c r="AA24" s="295"/>
      <c r="AB24" s="295"/>
      <c r="AC24" s="295"/>
      <c r="AD24" s="295"/>
      <c r="AE24" s="295"/>
      <c r="AF24" s="294"/>
    </row>
    <row r="25" spans="1:32" ht="12">
      <c r="A25" s="297" t="s">
        <v>495</v>
      </c>
      <c r="B25" s="298"/>
      <c r="C25" s="298"/>
      <c r="D25" s="298"/>
      <c r="E25" s="298"/>
      <c r="F25" s="299"/>
      <c r="G25" s="300" t="s">
        <v>264</v>
      </c>
      <c r="H25" s="295"/>
      <c r="I25" s="295"/>
      <c r="J25" s="295"/>
      <c r="K25" s="295"/>
      <c r="L25" s="295"/>
      <c r="M25" s="295"/>
      <c r="N25" s="295"/>
      <c r="O25" s="295"/>
      <c r="P25" s="295"/>
      <c r="Q25" s="295"/>
      <c r="R25" s="295"/>
      <c r="S25" s="294"/>
      <c r="T25" s="300"/>
      <c r="U25" s="295"/>
      <c r="V25" s="295"/>
      <c r="W25" s="295"/>
      <c r="X25" s="295"/>
      <c r="Y25" s="295"/>
      <c r="Z25" s="295"/>
      <c r="AA25" s="295"/>
      <c r="AB25" s="295"/>
      <c r="AC25" s="295"/>
      <c r="AD25" s="295"/>
      <c r="AE25" s="295"/>
      <c r="AF25" s="294"/>
    </row>
    <row r="26" spans="1:32" ht="12">
      <c r="A26" s="297"/>
      <c r="B26" s="298"/>
      <c r="C26" s="298"/>
      <c r="D26" s="298"/>
      <c r="E26" s="298"/>
      <c r="F26" s="299"/>
      <c r="G26" s="300"/>
      <c r="H26" s="295"/>
      <c r="I26" s="295"/>
      <c r="J26" s="295"/>
      <c r="K26" s="295"/>
      <c r="L26" s="295"/>
      <c r="M26" s="295"/>
      <c r="N26" s="295"/>
      <c r="O26" s="295"/>
      <c r="P26" s="295"/>
      <c r="Q26" s="295"/>
      <c r="R26" s="295"/>
      <c r="S26" s="294"/>
      <c r="T26" s="300"/>
      <c r="U26" s="295"/>
      <c r="V26" s="295"/>
      <c r="W26" s="295"/>
      <c r="X26" s="295"/>
      <c r="Y26" s="295"/>
      <c r="Z26" s="295"/>
      <c r="AA26" s="295"/>
      <c r="AB26" s="295"/>
      <c r="AC26" s="295"/>
      <c r="AD26" s="295"/>
      <c r="AE26" s="295"/>
      <c r="AF26" s="294"/>
    </row>
    <row r="27" spans="1:32" ht="12">
      <c r="A27" s="297" t="s">
        <v>496</v>
      </c>
      <c r="B27" s="298"/>
      <c r="C27" s="298"/>
      <c r="D27" s="298"/>
      <c r="E27" s="298"/>
      <c r="F27" s="299"/>
      <c r="G27" s="300"/>
      <c r="H27" s="295"/>
      <c r="I27" s="295"/>
      <c r="J27" s="295"/>
      <c r="K27" s="295"/>
      <c r="L27" s="295"/>
      <c r="M27" s="295"/>
      <c r="N27" s="295"/>
      <c r="O27" s="295"/>
      <c r="P27" s="295"/>
      <c r="Q27" s="295"/>
      <c r="R27" s="295"/>
      <c r="S27" s="294"/>
      <c r="T27" s="300" t="s">
        <v>266</v>
      </c>
      <c r="U27" s="295"/>
      <c r="V27" s="295"/>
      <c r="W27" s="295"/>
      <c r="X27" s="295"/>
      <c r="Y27" s="295"/>
      <c r="Z27" s="295"/>
      <c r="AA27" s="295"/>
      <c r="AB27" s="295"/>
      <c r="AC27" s="295"/>
      <c r="AD27" s="295"/>
      <c r="AE27" s="295"/>
      <c r="AF27" s="294"/>
    </row>
    <row r="28" spans="1:32" ht="12">
      <c r="A28" s="297"/>
      <c r="B28" s="298"/>
      <c r="C28" s="298"/>
      <c r="D28" s="298"/>
      <c r="E28" s="298"/>
      <c r="F28" s="299"/>
      <c r="G28" s="300"/>
      <c r="H28" s="295"/>
      <c r="I28" s="295"/>
      <c r="J28" s="295"/>
      <c r="K28" s="295"/>
      <c r="L28" s="295"/>
      <c r="M28" s="295"/>
      <c r="N28" s="295"/>
      <c r="O28" s="295"/>
      <c r="P28" s="295"/>
      <c r="Q28" s="295"/>
      <c r="R28" s="295"/>
      <c r="S28" s="294"/>
      <c r="T28" s="300"/>
      <c r="U28" s="295"/>
      <c r="V28" s="295"/>
      <c r="W28" s="295"/>
      <c r="X28" s="295"/>
      <c r="Y28" s="295"/>
      <c r="Z28" s="295"/>
      <c r="AA28" s="295"/>
      <c r="AB28" s="295"/>
      <c r="AC28" s="295"/>
      <c r="AD28" s="295"/>
      <c r="AE28" s="295"/>
      <c r="AF28" s="294"/>
    </row>
    <row r="29" spans="1:32" ht="12">
      <c r="A29" s="297" t="s">
        <v>497</v>
      </c>
      <c r="B29" s="298"/>
      <c r="C29" s="298"/>
      <c r="D29" s="298"/>
      <c r="E29" s="298"/>
      <c r="F29" s="299"/>
      <c r="G29" s="300"/>
      <c r="H29" s="295"/>
      <c r="I29" s="295"/>
      <c r="J29" s="295"/>
      <c r="K29" s="295"/>
      <c r="L29" s="295"/>
      <c r="M29" s="295"/>
      <c r="N29" s="295"/>
      <c r="O29" s="295"/>
      <c r="P29" s="295"/>
      <c r="Q29" s="295"/>
      <c r="R29" s="295"/>
      <c r="S29" s="294"/>
      <c r="T29" s="300" t="s">
        <v>1099</v>
      </c>
      <c r="U29" s="295"/>
      <c r="V29" s="295"/>
      <c r="W29" s="295"/>
      <c r="X29" s="295"/>
      <c r="Y29" s="295"/>
      <c r="Z29" s="295"/>
      <c r="AA29" s="295"/>
      <c r="AB29" s="295"/>
      <c r="AC29" s="295"/>
      <c r="AD29" s="295"/>
      <c r="AE29" s="295"/>
      <c r="AF29" s="294"/>
    </row>
    <row r="30" spans="1:32" ht="12">
      <c r="A30" s="297"/>
      <c r="B30" s="298"/>
      <c r="C30" s="298"/>
      <c r="D30" s="298"/>
      <c r="E30" s="298"/>
      <c r="F30" s="299"/>
      <c r="G30" s="300"/>
      <c r="H30" s="295"/>
      <c r="I30" s="295"/>
      <c r="J30" s="295"/>
      <c r="K30" s="295"/>
      <c r="L30" s="295"/>
      <c r="M30" s="295"/>
      <c r="N30" s="295"/>
      <c r="O30" s="295"/>
      <c r="P30" s="295"/>
      <c r="Q30" s="295"/>
      <c r="R30" s="295"/>
      <c r="S30" s="294"/>
      <c r="T30" s="300"/>
      <c r="U30" s="295"/>
      <c r="V30" s="295"/>
      <c r="W30" s="295"/>
      <c r="X30" s="295"/>
      <c r="Y30" s="295"/>
      <c r="Z30" s="295"/>
      <c r="AA30" s="295"/>
      <c r="AB30" s="295"/>
      <c r="AC30" s="295"/>
      <c r="AD30" s="295"/>
      <c r="AE30" s="295"/>
      <c r="AF30" s="294"/>
    </row>
    <row r="31" spans="1:32" ht="12">
      <c r="A31" s="297" t="s">
        <v>498</v>
      </c>
      <c r="B31" s="298"/>
      <c r="C31" s="298"/>
      <c r="D31" s="298"/>
      <c r="E31" s="298"/>
      <c r="F31" s="299"/>
      <c r="G31" s="300"/>
      <c r="H31" s="295"/>
      <c r="I31" s="295"/>
      <c r="J31" s="295"/>
      <c r="K31" s="295"/>
      <c r="L31" s="295"/>
      <c r="M31" s="295"/>
      <c r="N31" s="295"/>
      <c r="O31" s="295"/>
      <c r="P31" s="295"/>
      <c r="Q31" s="295"/>
      <c r="R31" s="295"/>
      <c r="S31" s="294"/>
      <c r="T31" s="300" t="s">
        <v>267</v>
      </c>
      <c r="U31" s="295"/>
      <c r="V31" s="295"/>
      <c r="W31" s="295"/>
      <c r="X31" s="295"/>
      <c r="Y31" s="295"/>
      <c r="Z31" s="295"/>
      <c r="AA31" s="295"/>
      <c r="AB31" s="295"/>
      <c r="AC31" s="295"/>
      <c r="AD31" s="295"/>
      <c r="AE31" s="295"/>
      <c r="AF31" s="294"/>
    </row>
    <row r="32" spans="1:32" ht="12">
      <c r="A32" s="297"/>
      <c r="B32" s="298"/>
      <c r="C32" s="298"/>
      <c r="D32" s="298"/>
      <c r="E32" s="298"/>
      <c r="F32" s="299"/>
      <c r="G32" s="300"/>
      <c r="H32" s="295"/>
      <c r="I32" s="295"/>
      <c r="J32" s="295"/>
      <c r="K32" s="295"/>
      <c r="L32" s="295"/>
      <c r="M32" s="295"/>
      <c r="N32" s="295"/>
      <c r="O32" s="295"/>
      <c r="P32" s="295"/>
      <c r="Q32" s="295"/>
      <c r="R32" s="295"/>
      <c r="S32" s="294"/>
      <c r="T32" s="300"/>
      <c r="U32" s="295"/>
      <c r="V32" s="295"/>
      <c r="W32" s="295"/>
      <c r="X32" s="295"/>
      <c r="Y32" s="295"/>
      <c r="Z32" s="295"/>
      <c r="AA32" s="295"/>
      <c r="AB32" s="295"/>
      <c r="AC32" s="295"/>
      <c r="AD32" s="295"/>
      <c r="AE32" s="295"/>
      <c r="AF32" s="294"/>
    </row>
    <row r="33" spans="1:32" ht="12">
      <c r="A33" s="297" t="s">
        <v>499</v>
      </c>
      <c r="B33" s="298"/>
      <c r="C33" s="298"/>
      <c r="D33" s="298"/>
      <c r="E33" s="298"/>
      <c r="F33" s="299"/>
      <c r="G33" s="300" t="s">
        <v>1100</v>
      </c>
      <c r="H33" s="295"/>
      <c r="I33" s="295"/>
      <c r="J33" s="295"/>
      <c r="K33" s="295"/>
      <c r="L33" s="295"/>
      <c r="M33" s="295"/>
      <c r="N33" s="295"/>
      <c r="O33" s="295"/>
      <c r="P33" s="295"/>
      <c r="Q33" s="295"/>
      <c r="R33" s="295"/>
      <c r="S33" s="294"/>
      <c r="T33" s="300"/>
      <c r="U33" s="295"/>
      <c r="V33" s="295"/>
      <c r="W33" s="295"/>
      <c r="X33" s="295"/>
      <c r="Y33" s="295"/>
      <c r="Z33" s="295"/>
      <c r="AA33" s="295"/>
      <c r="AB33" s="295"/>
      <c r="AC33" s="295"/>
      <c r="AD33" s="295"/>
      <c r="AE33" s="295"/>
      <c r="AF33" s="294"/>
    </row>
    <row r="34" spans="1:32" ht="12">
      <c r="A34" s="297"/>
      <c r="B34" s="298"/>
      <c r="C34" s="298"/>
      <c r="D34" s="298"/>
      <c r="E34" s="298"/>
      <c r="F34" s="299"/>
      <c r="G34" s="300"/>
      <c r="H34" s="295"/>
      <c r="I34" s="295"/>
      <c r="J34" s="295"/>
      <c r="K34" s="295"/>
      <c r="L34" s="295"/>
      <c r="M34" s="295"/>
      <c r="N34" s="295"/>
      <c r="O34" s="295"/>
      <c r="P34" s="295"/>
      <c r="Q34" s="295"/>
      <c r="R34" s="295"/>
      <c r="S34" s="294"/>
      <c r="T34" s="300"/>
      <c r="U34" s="295"/>
      <c r="V34" s="295"/>
      <c r="W34" s="295"/>
      <c r="X34" s="295"/>
      <c r="Y34" s="295"/>
      <c r="Z34" s="295"/>
      <c r="AA34" s="295"/>
      <c r="AB34" s="295"/>
      <c r="AC34" s="295"/>
      <c r="AD34" s="295"/>
      <c r="AE34" s="295"/>
      <c r="AF34" s="294"/>
    </row>
    <row r="35" spans="1:32" ht="12">
      <c r="A35" s="297" t="s">
        <v>500</v>
      </c>
      <c r="B35" s="298"/>
      <c r="C35" s="298"/>
      <c r="D35" s="298"/>
      <c r="E35" s="298"/>
      <c r="F35" s="299"/>
      <c r="G35" s="300"/>
      <c r="H35" s="295"/>
      <c r="I35" s="295"/>
      <c r="J35" s="295"/>
      <c r="K35" s="295"/>
      <c r="L35" s="295"/>
      <c r="M35" s="295"/>
      <c r="N35" s="295"/>
      <c r="O35" s="295"/>
      <c r="P35" s="295"/>
      <c r="Q35" s="295"/>
      <c r="R35" s="295"/>
      <c r="S35" s="294"/>
      <c r="T35" s="300" t="s">
        <v>1101</v>
      </c>
      <c r="U35" s="295"/>
      <c r="V35" s="295"/>
      <c r="W35" s="295"/>
      <c r="X35" s="295"/>
      <c r="Y35" s="295"/>
      <c r="Z35" s="295"/>
      <c r="AA35" s="295"/>
      <c r="AB35" s="295"/>
      <c r="AC35" s="295"/>
      <c r="AD35" s="295"/>
      <c r="AE35" s="295"/>
      <c r="AF35" s="294"/>
    </row>
    <row r="36" spans="1:32" ht="12">
      <c r="A36" s="297"/>
      <c r="B36" s="298"/>
      <c r="C36" s="298"/>
      <c r="D36" s="298"/>
      <c r="E36" s="298"/>
      <c r="F36" s="299"/>
      <c r="G36" s="300"/>
      <c r="H36" s="295"/>
      <c r="I36" s="295"/>
      <c r="J36" s="295"/>
      <c r="K36" s="295"/>
      <c r="L36" s="295"/>
      <c r="M36" s="295"/>
      <c r="N36" s="295"/>
      <c r="O36" s="295"/>
      <c r="P36" s="295"/>
      <c r="Q36" s="295"/>
      <c r="R36" s="295"/>
      <c r="S36" s="294"/>
      <c r="T36" s="300"/>
      <c r="U36" s="295"/>
      <c r="V36" s="295"/>
      <c r="W36" s="295"/>
      <c r="X36" s="295"/>
      <c r="Y36" s="295"/>
      <c r="Z36" s="295"/>
      <c r="AA36" s="295"/>
      <c r="AB36" s="295"/>
      <c r="AC36" s="295"/>
      <c r="AD36" s="295"/>
      <c r="AE36" s="295"/>
      <c r="AF36" s="294"/>
    </row>
    <row r="37" spans="1:32" ht="12">
      <c r="A37" s="297" t="s">
        <v>501</v>
      </c>
      <c r="B37" s="298"/>
      <c r="C37" s="298"/>
      <c r="D37" s="298"/>
      <c r="E37" s="298"/>
      <c r="F37" s="299"/>
      <c r="G37" s="300" t="s">
        <v>1102</v>
      </c>
      <c r="H37" s="295"/>
      <c r="I37" s="295"/>
      <c r="J37" s="295"/>
      <c r="K37" s="295"/>
      <c r="L37" s="295"/>
      <c r="M37" s="295"/>
      <c r="N37" s="295"/>
      <c r="O37" s="295"/>
      <c r="P37" s="295"/>
      <c r="Q37" s="295"/>
      <c r="R37" s="295"/>
      <c r="S37" s="294"/>
      <c r="T37" s="300" t="s">
        <v>1103</v>
      </c>
      <c r="U37" s="295"/>
      <c r="V37" s="295"/>
      <c r="W37" s="295"/>
      <c r="X37" s="295"/>
      <c r="Y37" s="295"/>
      <c r="Z37" s="295"/>
      <c r="AA37" s="295"/>
      <c r="AB37" s="295"/>
      <c r="AC37" s="295"/>
      <c r="AD37" s="295"/>
      <c r="AE37" s="295"/>
      <c r="AF37" s="294"/>
    </row>
    <row r="38" spans="1:32" ht="12">
      <c r="A38" s="297"/>
      <c r="B38" s="298"/>
      <c r="C38" s="298"/>
      <c r="D38" s="298"/>
      <c r="E38" s="298"/>
      <c r="F38" s="299"/>
      <c r="G38" s="300"/>
      <c r="H38" s="295"/>
      <c r="I38" s="295"/>
      <c r="J38" s="295"/>
      <c r="K38" s="295"/>
      <c r="L38" s="295"/>
      <c r="M38" s="295"/>
      <c r="N38" s="295"/>
      <c r="O38" s="295"/>
      <c r="P38" s="295"/>
      <c r="Q38" s="295"/>
      <c r="R38" s="295"/>
      <c r="S38" s="294"/>
      <c r="T38" s="300"/>
      <c r="U38" s="295"/>
      <c r="V38" s="295"/>
      <c r="W38" s="295"/>
      <c r="X38" s="295"/>
      <c r="Y38" s="295"/>
      <c r="Z38" s="295"/>
      <c r="AA38" s="295"/>
      <c r="AB38" s="295"/>
      <c r="AC38" s="295"/>
      <c r="AD38" s="295"/>
      <c r="AE38" s="295"/>
      <c r="AF38" s="294"/>
    </row>
    <row r="39" spans="1:32" ht="12">
      <c r="A39" s="297" t="s">
        <v>502</v>
      </c>
      <c r="B39" s="298"/>
      <c r="C39" s="298"/>
      <c r="D39" s="298"/>
      <c r="E39" s="298"/>
      <c r="F39" s="299"/>
      <c r="G39" s="300"/>
      <c r="H39" s="295"/>
      <c r="I39" s="295"/>
      <c r="J39" s="295"/>
      <c r="K39" s="295"/>
      <c r="L39" s="295"/>
      <c r="M39" s="295"/>
      <c r="N39" s="295"/>
      <c r="O39" s="295"/>
      <c r="P39" s="295"/>
      <c r="Q39" s="295"/>
      <c r="R39" s="295"/>
      <c r="S39" s="294"/>
      <c r="T39" s="300" t="s">
        <v>1105</v>
      </c>
      <c r="U39" s="295"/>
      <c r="V39" s="295"/>
      <c r="W39" s="295"/>
      <c r="X39" s="295"/>
      <c r="Y39" s="295"/>
      <c r="Z39" s="295"/>
      <c r="AA39" s="295"/>
      <c r="AB39" s="295"/>
      <c r="AC39" s="295"/>
      <c r="AD39" s="295"/>
      <c r="AE39" s="295"/>
      <c r="AF39" s="294"/>
    </row>
    <row r="40" spans="1:32" ht="13.5" customHeight="1">
      <c r="A40" s="297"/>
      <c r="B40" s="298"/>
      <c r="C40" s="298"/>
      <c r="D40" s="298"/>
      <c r="E40" s="298"/>
      <c r="F40" s="299"/>
      <c r="G40" s="300"/>
      <c r="H40" s="295"/>
      <c r="I40" s="295"/>
      <c r="J40" s="295"/>
      <c r="K40" s="295"/>
      <c r="L40" s="295"/>
      <c r="M40" s="295"/>
      <c r="N40" s="295"/>
      <c r="O40" s="295"/>
      <c r="P40" s="295"/>
      <c r="Q40" s="295"/>
      <c r="R40" s="295"/>
      <c r="S40" s="294"/>
      <c r="T40" s="300" t="s">
        <v>1106</v>
      </c>
      <c r="U40" s="295"/>
      <c r="V40" s="295"/>
      <c r="W40" s="295"/>
      <c r="X40" s="295"/>
      <c r="Y40" s="295"/>
      <c r="Z40" s="295"/>
      <c r="AA40" s="295"/>
      <c r="AB40" s="295"/>
      <c r="AC40" s="295"/>
      <c r="AD40" s="295"/>
      <c r="AE40" s="295"/>
      <c r="AF40" s="294"/>
    </row>
    <row r="41" spans="1:32" ht="12">
      <c r="A41" s="297"/>
      <c r="B41" s="298"/>
      <c r="C41" s="298"/>
      <c r="D41" s="298"/>
      <c r="E41" s="298"/>
      <c r="F41" s="299"/>
      <c r="G41" s="300"/>
      <c r="H41" s="295"/>
      <c r="I41" s="295"/>
      <c r="J41" s="295"/>
      <c r="K41" s="295"/>
      <c r="L41" s="295"/>
      <c r="M41" s="295"/>
      <c r="N41" s="295"/>
      <c r="O41" s="295"/>
      <c r="P41" s="295"/>
      <c r="Q41" s="295"/>
      <c r="R41" s="295"/>
      <c r="S41" s="294"/>
      <c r="T41" s="300"/>
      <c r="U41" s="295"/>
      <c r="V41" s="295"/>
      <c r="W41" s="295"/>
      <c r="X41" s="295"/>
      <c r="Y41" s="295"/>
      <c r="Z41" s="295"/>
      <c r="AA41" s="295"/>
      <c r="AB41" s="295"/>
      <c r="AC41" s="295"/>
      <c r="AD41" s="295"/>
      <c r="AE41" s="295"/>
      <c r="AF41" s="294"/>
    </row>
    <row r="42" spans="1:32" ht="12">
      <c r="A42" s="297" t="s">
        <v>503</v>
      </c>
      <c r="B42" s="298"/>
      <c r="C42" s="298"/>
      <c r="D42" s="298"/>
      <c r="E42" s="298"/>
      <c r="F42" s="299"/>
      <c r="G42" s="300"/>
      <c r="H42" s="295"/>
      <c r="I42" s="295"/>
      <c r="J42" s="295"/>
      <c r="K42" s="295"/>
      <c r="L42" s="295"/>
      <c r="M42" s="295"/>
      <c r="N42" s="295"/>
      <c r="O42" s="295"/>
      <c r="P42" s="295"/>
      <c r="Q42" s="295"/>
      <c r="R42" s="295"/>
      <c r="S42" s="294"/>
      <c r="T42" s="300" t="s">
        <v>570</v>
      </c>
      <c r="U42" s="295"/>
      <c r="V42" s="295"/>
      <c r="W42" s="295"/>
      <c r="X42" s="295"/>
      <c r="Y42" s="295"/>
      <c r="Z42" s="295"/>
      <c r="AA42" s="295"/>
      <c r="AB42" s="295"/>
      <c r="AC42" s="295"/>
      <c r="AD42" s="295"/>
      <c r="AE42" s="295"/>
      <c r="AF42" s="294"/>
    </row>
    <row r="43" spans="1:32" ht="13.5" customHeight="1">
      <c r="A43" s="297"/>
      <c r="B43" s="298"/>
      <c r="C43" s="298"/>
      <c r="D43" s="298"/>
      <c r="E43" s="298"/>
      <c r="F43" s="299"/>
      <c r="G43" s="300"/>
      <c r="H43" s="295"/>
      <c r="I43" s="295"/>
      <c r="J43" s="295"/>
      <c r="K43" s="295"/>
      <c r="L43" s="295"/>
      <c r="M43" s="295"/>
      <c r="N43" s="295"/>
      <c r="O43" s="295"/>
      <c r="P43" s="295"/>
      <c r="Q43" s="295"/>
      <c r="R43" s="295"/>
      <c r="S43" s="294"/>
      <c r="T43" s="300" t="s">
        <v>1109</v>
      </c>
      <c r="U43" s="295"/>
      <c r="V43" s="295"/>
      <c r="W43" s="295"/>
      <c r="X43" s="295"/>
      <c r="Y43" s="295"/>
      <c r="Z43" s="295"/>
      <c r="AA43" s="295"/>
      <c r="AB43" s="295"/>
      <c r="AC43" s="295"/>
      <c r="AD43" s="295"/>
      <c r="AE43" s="295"/>
      <c r="AF43" s="294"/>
    </row>
    <row r="44" spans="1:32" ht="12">
      <c r="A44" s="297"/>
      <c r="B44" s="298"/>
      <c r="C44" s="298"/>
      <c r="D44" s="298"/>
      <c r="E44" s="298"/>
      <c r="F44" s="299"/>
      <c r="G44" s="300"/>
      <c r="H44" s="295"/>
      <c r="I44" s="295"/>
      <c r="J44" s="295"/>
      <c r="K44" s="295"/>
      <c r="L44" s="295"/>
      <c r="M44" s="295"/>
      <c r="N44" s="295"/>
      <c r="O44" s="295"/>
      <c r="P44" s="295"/>
      <c r="Q44" s="295"/>
      <c r="R44" s="295"/>
      <c r="S44" s="294"/>
      <c r="T44" s="300"/>
      <c r="U44" s="295"/>
      <c r="V44" s="295"/>
      <c r="W44" s="295"/>
      <c r="X44" s="295"/>
      <c r="Y44" s="295"/>
      <c r="Z44" s="295"/>
      <c r="AA44" s="295"/>
      <c r="AB44" s="295"/>
      <c r="AC44" s="295"/>
      <c r="AD44" s="295"/>
      <c r="AE44" s="295"/>
      <c r="AF44" s="294"/>
    </row>
    <row r="45" spans="1:32" ht="12" customHeight="1">
      <c r="A45" s="297" t="s">
        <v>504</v>
      </c>
      <c r="B45" s="298"/>
      <c r="C45" s="298"/>
      <c r="D45" s="298"/>
      <c r="E45" s="298"/>
      <c r="F45" s="299"/>
      <c r="G45" s="282" t="s">
        <v>1157</v>
      </c>
      <c r="H45" s="283"/>
      <c r="I45" s="283"/>
      <c r="J45" s="283"/>
      <c r="K45" s="283"/>
      <c r="L45" s="283"/>
      <c r="M45" s="283"/>
      <c r="N45" s="283"/>
      <c r="O45" s="283"/>
      <c r="P45" s="283"/>
      <c r="Q45" s="283"/>
      <c r="R45" s="283"/>
      <c r="S45" s="284"/>
      <c r="T45" s="300"/>
      <c r="U45" s="295"/>
      <c r="V45" s="295"/>
      <c r="W45" s="295"/>
      <c r="X45" s="295"/>
      <c r="Y45" s="295"/>
      <c r="Z45" s="295"/>
      <c r="AA45" s="295"/>
      <c r="AB45" s="295"/>
      <c r="AC45" s="295"/>
      <c r="AD45" s="295"/>
      <c r="AE45" s="295"/>
      <c r="AF45" s="294"/>
    </row>
    <row r="46" spans="1:32" ht="12" customHeight="1">
      <c r="A46" s="297"/>
      <c r="B46" s="298"/>
      <c r="C46" s="298"/>
      <c r="D46" s="298"/>
      <c r="E46" s="298"/>
      <c r="F46" s="299"/>
      <c r="G46" s="282"/>
      <c r="H46" s="283"/>
      <c r="I46" s="283"/>
      <c r="J46" s="283"/>
      <c r="K46" s="283"/>
      <c r="L46" s="283"/>
      <c r="M46" s="283"/>
      <c r="N46" s="283"/>
      <c r="O46" s="283"/>
      <c r="P46" s="283"/>
      <c r="Q46" s="283"/>
      <c r="R46" s="283"/>
      <c r="S46" s="284"/>
      <c r="T46" s="293"/>
      <c r="U46" s="291"/>
      <c r="V46" s="291"/>
      <c r="W46" s="291"/>
      <c r="X46" s="291"/>
      <c r="Y46" s="291"/>
      <c r="Z46" s="291"/>
      <c r="AA46" s="291"/>
      <c r="AB46" s="291"/>
      <c r="AC46" s="291"/>
      <c r="AD46" s="291"/>
      <c r="AE46" s="291"/>
      <c r="AF46" s="292"/>
    </row>
    <row r="47" spans="1:32" ht="12">
      <c r="A47" s="297"/>
      <c r="B47" s="298"/>
      <c r="C47" s="298"/>
      <c r="D47" s="298"/>
      <c r="E47" s="298"/>
      <c r="F47" s="299"/>
      <c r="G47" s="303"/>
      <c r="H47" s="304"/>
      <c r="I47" s="304"/>
      <c r="J47" s="304"/>
      <c r="K47" s="304"/>
      <c r="L47" s="304"/>
      <c r="M47" s="304"/>
      <c r="N47" s="304"/>
      <c r="O47" s="304"/>
      <c r="P47" s="304"/>
      <c r="Q47" s="304"/>
      <c r="R47" s="304"/>
      <c r="S47" s="296"/>
      <c r="T47" s="293"/>
      <c r="U47" s="291"/>
      <c r="V47" s="291"/>
      <c r="W47" s="291"/>
      <c r="X47" s="291"/>
      <c r="Y47" s="291"/>
      <c r="Z47" s="291"/>
      <c r="AA47" s="291"/>
      <c r="AB47" s="291"/>
      <c r="AC47" s="291"/>
      <c r="AD47" s="291"/>
      <c r="AE47" s="291"/>
      <c r="AF47" s="292"/>
    </row>
    <row r="48" spans="1:32" ht="12">
      <c r="A48" s="297" t="s">
        <v>505</v>
      </c>
      <c r="B48" s="298"/>
      <c r="C48" s="298"/>
      <c r="D48" s="298"/>
      <c r="E48" s="298"/>
      <c r="F48" s="299"/>
      <c r="G48" s="293" t="s">
        <v>625</v>
      </c>
      <c r="H48" s="291"/>
      <c r="I48" s="291"/>
      <c r="J48" s="291"/>
      <c r="K48" s="291"/>
      <c r="L48" s="291"/>
      <c r="M48" s="291"/>
      <c r="N48" s="291"/>
      <c r="O48" s="291"/>
      <c r="P48" s="291"/>
      <c r="Q48" s="291"/>
      <c r="R48" s="291"/>
      <c r="S48" s="292"/>
      <c r="T48" s="293"/>
      <c r="U48" s="291"/>
      <c r="V48" s="291"/>
      <c r="W48" s="291"/>
      <c r="X48" s="291"/>
      <c r="Y48" s="291"/>
      <c r="Z48" s="291"/>
      <c r="AA48" s="291"/>
      <c r="AB48" s="291"/>
      <c r="AC48" s="291"/>
      <c r="AD48" s="291"/>
      <c r="AE48" s="291"/>
      <c r="AF48" s="292"/>
    </row>
    <row r="49" spans="1:32" ht="12">
      <c r="A49" s="297"/>
      <c r="B49" s="298"/>
      <c r="C49" s="298"/>
      <c r="D49" s="298"/>
      <c r="E49" s="298"/>
      <c r="F49" s="299"/>
      <c r="G49" s="293"/>
      <c r="H49" s="291"/>
      <c r="I49" s="291"/>
      <c r="J49" s="291"/>
      <c r="K49" s="291"/>
      <c r="L49" s="291"/>
      <c r="M49" s="291"/>
      <c r="N49" s="291"/>
      <c r="O49" s="291"/>
      <c r="P49" s="291"/>
      <c r="Q49" s="291"/>
      <c r="R49" s="291"/>
      <c r="S49" s="292"/>
      <c r="T49" s="293"/>
      <c r="U49" s="291"/>
      <c r="V49" s="291"/>
      <c r="W49" s="291"/>
      <c r="X49" s="291"/>
      <c r="Y49" s="291"/>
      <c r="Z49" s="291"/>
      <c r="AA49" s="291"/>
      <c r="AB49" s="291"/>
      <c r="AC49" s="291"/>
      <c r="AD49" s="291"/>
      <c r="AE49" s="291"/>
      <c r="AF49" s="292"/>
    </row>
    <row r="50" spans="1:32" ht="12">
      <c r="A50" s="297" t="s">
        <v>506</v>
      </c>
      <c r="B50" s="298"/>
      <c r="C50" s="298"/>
      <c r="D50" s="298"/>
      <c r="E50" s="298"/>
      <c r="F50" s="299"/>
      <c r="G50" s="303"/>
      <c r="H50" s="304"/>
      <c r="I50" s="304"/>
      <c r="J50" s="304"/>
      <c r="K50" s="304"/>
      <c r="L50" s="304"/>
      <c r="M50" s="304"/>
      <c r="N50" s="304"/>
      <c r="O50" s="304"/>
      <c r="P50" s="304"/>
      <c r="Q50" s="304"/>
      <c r="R50" s="304"/>
      <c r="S50" s="296"/>
      <c r="T50" s="300" t="s">
        <v>223</v>
      </c>
      <c r="U50" s="295"/>
      <c r="V50" s="295"/>
      <c r="W50" s="295"/>
      <c r="X50" s="295"/>
      <c r="Y50" s="295"/>
      <c r="Z50" s="295"/>
      <c r="AA50" s="295"/>
      <c r="AB50" s="295"/>
      <c r="AC50" s="295"/>
      <c r="AD50" s="295"/>
      <c r="AE50" s="295"/>
      <c r="AF50" s="294"/>
    </row>
    <row r="51" spans="1:32" ht="12">
      <c r="A51" s="297"/>
      <c r="B51" s="298"/>
      <c r="C51" s="298"/>
      <c r="D51" s="298"/>
      <c r="E51" s="298"/>
      <c r="F51" s="299"/>
      <c r="G51" s="303"/>
      <c r="H51" s="304"/>
      <c r="I51" s="304"/>
      <c r="J51" s="304"/>
      <c r="K51" s="304"/>
      <c r="L51" s="304"/>
      <c r="M51" s="304"/>
      <c r="N51" s="304"/>
      <c r="O51" s="304"/>
      <c r="P51" s="304"/>
      <c r="Q51" s="304"/>
      <c r="R51" s="304"/>
      <c r="S51" s="296"/>
      <c r="T51" s="300"/>
      <c r="U51" s="295"/>
      <c r="V51" s="295"/>
      <c r="W51" s="295"/>
      <c r="X51" s="295"/>
      <c r="Y51" s="295"/>
      <c r="Z51" s="295"/>
      <c r="AA51" s="295"/>
      <c r="AB51" s="295"/>
      <c r="AC51" s="295"/>
      <c r="AD51" s="295"/>
      <c r="AE51" s="295"/>
      <c r="AF51" s="294"/>
    </row>
    <row r="52" spans="1:32" ht="12">
      <c r="A52" s="297" t="s">
        <v>507</v>
      </c>
      <c r="B52" s="298"/>
      <c r="C52" s="298"/>
      <c r="D52" s="298"/>
      <c r="E52" s="298"/>
      <c r="F52" s="299"/>
      <c r="G52" s="303"/>
      <c r="H52" s="304"/>
      <c r="I52" s="304"/>
      <c r="J52" s="304"/>
      <c r="K52" s="304"/>
      <c r="L52" s="304"/>
      <c r="M52" s="304"/>
      <c r="N52" s="304"/>
      <c r="O52" s="304"/>
      <c r="P52" s="304"/>
      <c r="Q52" s="304"/>
      <c r="R52" s="304"/>
      <c r="S52" s="296"/>
      <c r="T52" s="300" t="s">
        <v>626</v>
      </c>
      <c r="U52" s="295"/>
      <c r="V52" s="295"/>
      <c r="W52" s="295"/>
      <c r="X52" s="295"/>
      <c r="Y52" s="295"/>
      <c r="Z52" s="295"/>
      <c r="AA52" s="295"/>
      <c r="AB52" s="295"/>
      <c r="AC52" s="295"/>
      <c r="AD52" s="295"/>
      <c r="AE52" s="295"/>
      <c r="AF52" s="294"/>
    </row>
    <row r="53" spans="1:32" ht="12">
      <c r="A53" s="297"/>
      <c r="B53" s="298"/>
      <c r="C53" s="298"/>
      <c r="D53" s="298"/>
      <c r="E53" s="298"/>
      <c r="F53" s="299"/>
      <c r="G53" s="303"/>
      <c r="H53" s="304"/>
      <c r="I53" s="304"/>
      <c r="J53" s="304"/>
      <c r="K53" s="304"/>
      <c r="L53" s="304"/>
      <c r="M53" s="304"/>
      <c r="N53" s="304"/>
      <c r="O53" s="304"/>
      <c r="P53" s="304"/>
      <c r="Q53" s="304"/>
      <c r="R53" s="304"/>
      <c r="S53" s="296"/>
      <c r="T53" s="300" t="s">
        <v>627</v>
      </c>
      <c r="U53" s="295"/>
      <c r="V53" s="295"/>
      <c r="W53" s="295"/>
      <c r="X53" s="295"/>
      <c r="Y53" s="295"/>
      <c r="Z53" s="295"/>
      <c r="AA53" s="295"/>
      <c r="AB53" s="295"/>
      <c r="AC53" s="295"/>
      <c r="AD53" s="295"/>
      <c r="AE53" s="295"/>
      <c r="AF53" s="294"/>
    </row>
    <row r="54" spans="1:32" ht="12">
      <c r="A54" s="297"/>
      <c r="B54" s="298"/>
      <c r="C54" s="298"/>
      <c r="D54" s="298"/>
      <c r="E54" s="298"/>
      <c r="F54" s="299"/>
      <c r="G54" s="303"/>
      <c r="H54" s="304"/>
      <c r="I54" s="304"/>
      <c r="J54" s="304"/>
      <c r="K54" s="304"/>
      <c r="L54" s="304"/>
      <c r="M54" s="304"/>
      <c r="N54" s="304"/>
      <c r="O54" s="304"/>
      <c r="P54" s="304"/>
      <c r="Q54" s="304"/>
      <c r="R54" s="304"/>
      <c r="S54" s="296"/>
      <c r="T54" s="293"/>
      <c r="U54" s="291"/>
      <c r="V54" s="291"/>
      <c r="W54" s="291"/>
      <c r="X54" s="291"/>
      <c r="Y54" s="291"/>
      <c r="Z54" s="291"/>
      <c r="AA54" s="291"/>
      <c r="AB54" s="291"/>
      <c r="AC54" s="291"/>
      <c r="AD54" s="291"/>
      <c r="AE54" s="291"/>
      <c r="AF54" s="292"/>
    </row>
    <row r="55" spans="1:32" ht="12">
      <c r="A55" s="297"/>
      <c r="B55" s="298"/>
      <c r="C55" s="298"/>
      <c r="D55" s="298"/>
      <c r="E55" s="298"/>
      <c r="F55" s="299"/>
      <c r="G55" s="303"/>
      <c r="H55" s="304"/>
      <c r="I55" s="304"/>
      <c r="J55" s="304"/>
      <c r="K55" s="304"/>
      <c r="L55" s="304"/>
      <c r="M55" s="304"/>
      <c r="N55" s="304"/>
      <c r="O55" s="304"/>
      <c r="P55" s="304"/>
      <c r="Q55" s="304"/>
      <c r="R55" s="304"/>
      <c r="S55" s="296"/>
      <c r="T55" s="293"/>
      <c r="U55" s="291"/>
      <c r="V55" s="291"/>
      <c r="W55" s="291"/>
      <c r="X55" s="291"/>
      <c r="Y55" s="291"/>
      <c r="Z55" s="291"/>
      <c r="AA55" s="291"/>
      <c r="AB55" s="291"/>
      <c r="AC55" s="291"/>
      <c r="AD55" s="291"/>
      <c r="AE55" s="291"/>
      <c r="AF55" s="292"/>
    </row>
    <row r="56" spans="1:32" ht="12">
      <c r="A56" s="288"/>
      <c r="B56" s="289"/>
      <c r="C56" s="289"/>
      <c r="D56" s="289"/>
      <c r="E56" s="289"/>
      <c r="F56" s="290"/>
      <c r="G56" s="287"/>
      <c r="H56" s="286"/>
      <c r="I56" s="286"/>
      <c r="J56" s="286"/>
      <c r="K56" s="286"/>
      <c r="L56" s="286"/>
      <c r="M56" s="286"/>
      <c r="N56" s="286"/>
      <c r="O56" s="286"/>
      <c r="P56" s="286"/>
      <c r="Q56" s="286"/>
      <c r="R56" s="286"/>
      <c r="S56" s="278"/>
      <c r="T56" s="285"/>
      <c r="U56" s="276"/>
      <c r="V56" s="276"/>
      <c r="W56" s="276"/>
      <c r="X56" s="276"/>
      <c r="Y56" s="276"/>
      <c r="Z56" s="276"/>
      <c r="AA56" s="276"/>
      <c r="AB56" s="276"/>
      <c r="AC56" s="276"/>
      <c r="AD56" s="276"/>
      <c r="AE56" s="276"/>
      <c r="AF56" s="277"/>
    </row>
    <row r="57" ht="12">
      <c r="A57" s="12"/>
    </row>
    <row r="58" ht="12">
      <c r="A58" s="12"/>
    </row>
    <row r="60" spans="31:43" ht="12">
      <c r="AE60" s="263"/>
      <c r="AF60" s="263"/>
      <c r="AG60" s="263"/>
      <c r="AH60" s="263"/>
      <c r="AI60" s="263"/>
      <c r="AJ60" s="263"/>
      <c r="AK60" s="263"/>
      <c r="AL60" s="263"/>
      <c r="AM60" s="263"/>
      <c r="AN60" s="263"/>
      <c r="AO60" s="263"/>
      <c r="AP60" s="263"/>
      <c r="AQ60" s="263"/>
    </row>
    <row r="61" spans="31:43" ht="12">
      <c r="AE61" s="263"/>
      <c r="AF61" s="263"/>
      <c r="AG61" s="263"/>
      <c r="AH61" s="263"/>
      <c r="AI61" s="263"/>
      <c r="AJ61" s="263"/>
      <c r="AK61" s="263"/>
      <c r="AL61" s="263"/>
      <c r="AM61" s="263"/>
      <c r="AN61" s="263"/>
      <c r="AO61" s="263"/>
      <c r="AP61" s="263"/>
      <c r="AQ61" s="263"/>
    </row>
  </sheetData>
  <mergeCells count="127">
    <mergeCell ref="A48:F48"/>
    <mergeCell ref="G48:S48"/>
    <mergeCell ref="A49:F49"/>
    <mergeCell ref="G49:S49"/>
    <mergeCell ref="T20:AF20"/>
    <mergeCell ref="T16:AF16"/>
    <mergeCell ref="T17:AF17"/>
    <mergeCell ref="T18:AF18"/>
    <mergeCell ref="T19:AF19"/>
    <mergeCell ref="C4:AF7"/>
    <mergeCell ref="C8:AF10"/>
    <mergeCell ref="G14:S15"/>
    <mergeCell ref="T14:AF15"/>
    <mergeCell ref="A14:F15"/>
    <mergeCell ref="T21:AF21"/>
    <mergeCell ref="T22:AF22"/>
    <mergeCell ref="T23:AF23"/>
    <mergeCell ref="T24:AF24"/>
    <mergeCell ref="T25:AF25"/>
    <mergeCell ref="T26:AF26"/>
    <mergeCell ref="T27:AF27"/>
    <mergeCell ref="T28:AF28"/>
    <mergeCell ref="T29:AF29"/>
    <mergeCell ref="T30:AF30"/>
    <mergeCell ref="T31:AF31"/>
    <mergeCell ref="T32:AF32"/>
    <mergeCell ref="T33:AF33"/>
    <mergeCell ref="T34:AF34"/>
    <mergeCell ref="T35:AF35"/>
    <mergeCell ref="T36:AF36"/>
    <mergeCell ref="T37:AF37"/>
    <mergeCell ref="T38:AF38"/>
    <mergeCell ref="T39:AF39"/>
    <mergeCell ref="T40:AF40"/>
    <mergeCell ref="T41:AF41"/>
    <mergeCell ref="T42:AF42"/>
    <mergeCell ref="T43:AF43"/>
    <mergeCell ref="T44:AF44"/>
    <mergeCell ref="T46:AF46"/>
    <mergeCell ref="T47:AF47"/>
    <mergeCell ref="T50:AF50"/>
    <mergeCell ref="T48:AF48"/>
    <mergeCell ref="T49:AF49"/>
    <mergeCell ref="T56:AF56"/>
    <mergeCell ref="G16:S16"/>
    <mergeCell ref="G17:S17"/>
    <mergeCell ref="G18:S18"/>
    <mergeCell ref="G19:S19"/>
    <mergeCell ref="G20:S20"/>
    <mergeCell ref="G21:S21"/>
    <mergeCell ref="G22:S22"/>
    <mergeCell ref="G23:S23"/>
    <mergeCell ref="T45:AF45"/>
    <mergeCell ref="G24:S24"/>
    <mergeCell ref="G25:S25"/>
    <mergeCell ref="G26:S26"/>
    <mergeCell ref="G27:S27"/>
    <mergeCell ref="G28:S28"/>
    <mergeCell ref="G29:S29"/>
    <mergeCell ref="G30:S30"/>
    <mergeCell ref="G31:S31"/>
    <mergeCell ref="G32:S32"/>
    <mergeCell ref="G33:S33"/>
    <mergeCell ref="G34:S34"/>
    <mergeCell ref="G35:S35"/>
    <mergeCell ref="G36:S36"/>
    <mergeCell ref="G37:S37"/>
    <mergeCell ref="G38:S38"/>
    <mergeCell ref="G39:S39"/>
    <mergeCell ref="G44:S44"/>
    <mergeCell ref="G47:S47"/>
    <mergeCell ref="G40:S40"/>
    <mergeCell ref="G41:S41"/>
    <mergeCell ref="G42:S42"/>
    <mergeCell ref="G43:S43"/>
    <mergeCell ref="G45:S46"/>
    <mergeCell ref="G50:S50"/>
    <mergeCell ref="G54:S54"/>
    <mergeCell ref="G56:S56"/>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7:F37"/>
    <mergeCell ref="A38:F38"/>
    <mergeCell ref="A31:F31"/>
    <mergeCell ref="A32:F32"/>
    <mergeCell ref="A33:F33"/>
    <mergeCell ref="A34:F34"/>
    <mergeCell ref="A35:F35"/>
    <mergeCell ref="A36:F36"/>
    <mergeCell ref="A56:F56"/>
    <mergeCell ref="A43:F43"/>
    <mergeCell ref="A44:F44"/>
    <mergeCell ref="A45:F45"/>
    <mergeCell ref="A46:F46"/>
    <mergeCell ref="A47:F47"/>
    <mergeCell ref="A50:F50"/>
    <mergeCell ref="A54:F54"/>
    <mergeCell ref="A55:F55"/>
    <mergeCell ref="A53:F53"/>
    <mergeCell ref="A39:F39"/>
    <mergeCell ref="A40:F40"/>
    <mergeCell ref="A41:F41"/>
    <mergeCell ref="A42:F42"/>
    <mergeCell ref="G55:S55"/>
    <mergeCell ref="T55:AF55"/>
    <mergeCell ref="T53:AF53"/>
    <mergeCell ref="G53:S53"/>
    <mergeCell ref="T54:AF54"/>
    <mergeCell ref="G51:S51"/>
    <mergeCell ref="A51:F51"/>
    <mergeCell ref="T51:AF51"/>
    <mergeCell ref="T52:AF52"/>
    <mergeCell ref="G52:S52"/>
    <mergeCell ref="A52:F52"/>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F54"/>
  <sheetViews>
    <sheetView workbookViewId="0" topLeftCell="A1">
      <selection activeCell="A1" sqref="A1"/>
    </sheetView>
  </sheetViews>
  <sheetFormatPr defaultColWidth="9.00390625" defaultRowHeight="13.5"/>
  <cols>
    <col min="1" max="16384" width="2.625" style="11" customWidth="1"/>
  </cols>
  <sheetData>
    <row r="1" ht="12">
      <c r="A1" s="11" t="s">
        <v>52</v>
      </c>
    </row>
    <row r="3" ht="12">
      <c r="A3" s="11" t="s">
        <v>1158</v>
      </c>
    </row>
    <row r="5" spans="1:32" ht="12">
      <c r="A5" s="16"/>
      <c r="B5" s="17"/>
      <c r="C5" s="17"/>
      <c r="D5" s="17"/>
      <c r="E5" s="17"/>
      <c r="F5" s="17"/>
      <c r="G5" s="17"/>
      <c r="H5" s="17"/>
      <c r="I5" s="17"/>
      <c r="J5" s="17"/>
      <c r="K5" s="17"/>
      <c r="L5" s="17"/>
      <c r="M5" s="17"/>
      <c r="N5" s="17"/>
      <c r="O5" s="17"/>
      <c r="P5" s="17"/>
      <c r="Q5" s="17"/>
      <c r="R5" s="17"/>
      <c r="S5" s="17"/>
      <c r="T5" s="17"/>
      <c r="U5" s="17"/>
      <c r="V5" s="17"/>
      <c r="W5" s="17"/>
      <c r="X5" s="17"/>
      <c r="Y5" s="330" t="s">
        <v>1111</v>
      </c>
      <c r="Z5" s="330"/>
      <c r="AA5" s="330"/>
      <c r="AB5" s="330"/>
      <c r="AC5" s="330"/>
      <c r="AD5" s="330"/>
      <c r="AE5" s="330"/>
      <c r="AF5" s="331"/>
    </row>
    <row r="6" spans="1:32" ht="12">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9"/>
    </row>
    <row r="7" spans="1:32" ht="12">
      <c r="A7" s="13"/>
      <c r="B7" s="324" t="s">
        <v>1159</v>
      </c>
      <c r="C7" s="325"/>
      <c r="D7" s="325"/>
      <c r="E7" s="326"/>
      <c r="F7" s="18"/>
      <c r="G7" s="18"/>
      <c r="H7" s="18"/>
      <c r="I7" s="18"/>
      <c r="J7" s="18"/>
      <c r="K7" s="18"/>
      <c r="L7" s="18"/>
      <c r="M7" s="18"/>
      <c r="N7" s="18"/>
      <c r="O7" s="18"/>
      <c r="P7" s="18"/>
      <c r="Q7" s="18"/>
      <c r="R7" s="18"/>
      <c r="S7" s="18"/>
      <c r="T7" s="18"/>
      <c r="U7" s="18"/>
      <c r="V7" s="18"/>
      <c r="W7" s="18"/>
      <c r="X7" s="18"/>
      <c r="Y7" s="18"/>
      <c r="Z7" s="18"/>
      <c r="AA7" s="18"/>
      <c r="AB7" s="18"/>
      <c r="AC7" s="18"/>
      <c r="AD7" s="18"/>
      <c r="AE7" s="18"/>
      <c r="AF7" s="19"/>
    </row>
    <row r="8" spans="1:32" ht="12">
      <c r="A8" s="13"/>
      <c r="B8" s="18"/>
      <c r="C8" s="18"/>
      <c r="D8" s="15"/>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9"/>
    </row>
    <row r="9" spans="1:32" ht="12">
      <c r="A9" s="13"/>
      <c r="B9" s="18"/>
      <c r="C9" s="18"/>
      <c r="D9" s="324" t="s">
        <v>1160</v>
      </c>
      <c r="E9" s="325"/>
      <c r="F9" s="325"/>
      <c r="G9" s="326"/>
      <c r="H9" s="18"/>
      <c r="I9" s="18"/>
      <c r="J9" s="18"/>
      <c r="K9" s="18"/>
      <c r="L9" s="18"/>
      <c r="M9" s="18"/>
      <c r="N9" s="18"/>
      <c r="O9" s="18"/>
      <c r="P9" s="18"/>
      <c r="Q9" s="18"/>
      <c r="R9" s="18"/>
      <c r="S9" s="18"/>
      <c r="T9" s="18"/>
      <c r="U9" s="18"/>
      <c r="V9" s="18"/>
      <c r="W9" s="18"/>
      <c r="X9" s="18"/>
      <c r="Y9" s="18"/>
      <c r="Z9" s="18"/>
      <c r="AA9" s="18"/>
      <c r="AB9" s="18"/>
      <c r="AC9" s="18"/>
      <c r="AD9" s="18"/>
      <c r="AE9" s="18"/>
      <c r="AF9" s="19"/>
    </row>
    <row r="10" spans="1:32" ht="12">
      <c r="A10" s="13"/>
      <c r="B10" s="18"/>
      <c r="C10" s="18"/>
      <c r="D10" s="18"/>
      <c r="E10" s="18"/>
      <c r="F10" s="15"/>
      <c r="G10" s="18"/>
      <c r="H10" s="18"/>
      <c r="I10" s="18"/>
      <c r="J10" s="14"/>
      <c r="K10" s="14"/>
      <c r="L10" s="14"/>
      <c r="M10" s="14"/>
      <c r="N10" s="14"/>
      <c r="O10" s="14"/>
      <c r="P10" s="14"/>
      <c r="Q10" s="14"/>
      <c r="R10" s="14"/>
      <c r="S10" s="14"/>
      <c r="T10" s="18"/>
      <c r="U10" s="18"/>
      <c r="V10" s="18"/>
      <c r="W10" s="18"/>
      <c r="X10" s="18"/>
      <c r="Y10" s="18"/>
      <c r="Z10" s="18"/>
      <c r="AA10" s="18"/>
      <c r="AB10" s="18"/>
      <c r="AC10" s="18"/>
      <c r="AD10" s="18"/>
      <c r="AE10" s="18"/>
      <c r="AF10" s="19"/>
    </row>
    <row r="11" spans="1:32" ht="12">
      <c r="A11" s="13"/>
      <c r="B11" s="18"/>
      <c r="C11" s="18"/>
      <c r="D11" s="18"/>
      <c r="E11" s="18"/>
      <c r="F11" s="324" t="s">
        <v>1161</v>
      </c>
      <c r="G11" s="325"/>
      <c r="H11" s="325"/>
      <c r="I11" s="326"/>
      <c r="J11" s="18"/>
      <c r="K11" s="18"/>
      <c r="L11" s="18">
        <f>L13+L15+L17+L19+1</f>
        <v>20</v>
      </c>
      <c r="M11" s="18" t="s">
        <v>1166</v>
      </c>
      <c r="N11" s="18"/>
      <c r="O11" s="18"/>
      <c r="P11" s="18"/>
      <c r="Q11" s="18"/>
      <c r="R11" s="18"/>
      <c r="S11" s="18"/>
      <c r="T11" s="324" t="s">
        <v>1168</v>
      </c>
      <c r="U11" s="325"/>
      <c r="V11" s="325"/>
      <c r="W11" s="326"/>
      <c r="X11" s="18"/>
      <c r="Y11" s="18"/>
      <c r="Z11" s="18">
        <f>Z13+Z15+Z17+1</f>
        <v>25</v>
      </c>
      <c r="AA11" s="18" t="s">
        <v>1166</v>
      </c>
      <c r="AB11" s="18"/>
      <c r="AC11" s="18"/>
      <c r="AD11" s="18"/>
      <c r="AE11" s="18"/>
      <c r="AF11" s="19"/>
    </row>
    <row r="12" spans="1:32" ht="12">
      <c r="A12" s="13"/>
      <c r="B12" s="18"/>
      <c r="C12" s="18"/>
      <c r="D12" s="18"/>
      <c r="E12" s="18"/>
      <c r="F12" s="18"/>
      <c r="G12" s="18"/>
      <c r="H12" s="15"/>
      <c r="I12" s="18"/>
      <c r="J12" s="18"/>
      <c r="K12" s="18"/>
      <c r="L12" s="18"/>
      <c r="M12" s="18"/>
      <c r="N12" s="18"/>
      <c r="O12" s="18"/>
      <c r="P12" s="18"/>
      <c r="Q12" s="18"/>
      <c r="R12" s="18"/>
      <c r="S12" s="18"/>
      <c r="T12" s="18"/>
      <c r="U12" s="18"/>
      <c r="V12" s="15"/>
      <c r="W12" s="18"/>
      <c r="X12" s="18"/>
      <c r="Y12" s="18"/>
      <c r="Z12" s="18"/>
      <c r="AA12" s="18"/>
      <c r="AB12" s="18"/>
      <c r="AC12" s="18"/>
      <c r="AD12" s="18"/>
      <c r="AE12" s="18"/>
      <c r="AF12" s="19"/>
    </row>
    <row r="13" spans="1:32" ht="12">
      <c r="A13" s="13"/>
      <c r="B13" s="18"/>
      <c r="C13" s="18"/>
      <c r="D13" s="18"/>
      <c r="E13" s="18"/>
      <c r="F13" s="18"/>
      <c r="G13" s="18"/>
      <c r="H13" s="327" t="s">
        <v>1162</v>
      </c>
      <c r="I13" s="328"/>
      <c r="J13" s="328"/>
      <c r="K13" s="329"/>
      <c r="L13" s="18">
        <v>3</v>
      </c>
      <c r="M13" s="18" t="s">
        <v>1166</v>
      </c>
      <c r="N13" s="18"/>
      <c r="O13" s="18"/>
      <c r="P13" s="18"/>
      <c r="Q13" s="18"/>
      <c r="R13" s="18"/>
      <c r="S13" s="18"/>
      <c r="T13" s="18"/>
      <c r="U13" s="18"/>
      <c r="V13" s="327" t="s">
        <v>1169</v>
      </c>
      <c r="W13" s="328"/>
      <c r="X13" s="328"/>
      <c r="Y13" s="329"/>
      <c r="Z13" s="18">
        <v>3</v>
      </c>
      <c r="AA13" s="18" t="s">
        <v>1166</v>
      </c>
      <c r="AB13" s="18"/>
      <c r="AC13" s="18"/>
      <c r="AD13" s="18"/>
      <c r="AE13" s="18"/>
      <c r="AF13" s="19"/>
    </row>
    <row r="14" spans="1:32" ht="12">
      <c r="A14" s="13"/>
      <c r="B14" s="18"/>
      <c r="C14" s="18"/>
      <c r="D14" s="18"/>
      <c r="E14" s="18"/>
      <c r="F14" s="18"/>
      <c r="G14" s="18"/>
      <c r="H14" s="15"/>
      <c r="I14" s="18"/>
      <c r="J14" s="18"/>
      <c r="K14" s="18"/>
      <c r="L14" s="18"/>
      <c r="M14" s="18"/>
      <c r="N14" s="18"/>
      <c r="O14" s="18"/>
      <c r="P14" s="18"/>
      <c r="Q14" s="18"/>
      <c r="R14" s="18"/>
      <c r="S14" s="18"/>
      <c r="T14" s="18"/>
      <c r="U14" s="18"/>
      <c r="V14" s="15"/>
      <c r="W14" s="18"/>
      <c r="X14" s="18"/>
      <c r="Y14" s="18"/>
      <c r="Z14" s="18"/>
      <c r="AA14" s="18"/>
      <c r="AB14" s="18"/>
      <c r="AC14" s="18"/>
      <c r="AD14" s="18"/>
      <c r="AE14" s="18"/>
      <c r="AF14" s="19"/>
    </row>
    <row r="15" spans="1:32" ht="12">
      <c r="A15" s="13"/>
      <c r="B15" s="18"/>
      <c r="C15" s="18"/>
      <c r="D15" s="18"/>
      <c r="E15" s="18"/>
      <c r="F15" s="18"/>
      <c r="G15" s="18"/>
      <c r="H15" s="327" t="s">
        <v>1163</v>
      </c>
      <c r="I15" s="328"/>
      <c r="J15" s="328"/>
      <c r="K15" s="329"/>
      <c r="L15" s="18">
        <v>3</v>
      </c>
      <c r="M15" s="18" t="s">
        <v>1166</v>
      </c>
      <c r="N15" s="18"/>
      <c r="O15" s="18"/>
      <c r="P15" s="18"/>
      <c r="Q15" s="18"/>
      <c r="R15" s="18"/>
      <c r="S15" s="18"/>
      <c r="T15" s="18"/>
      <c r="U15" s="18"/>
      <c r="V15" s="327" t="s">
        <v>1170</v>
      </c>
      <c r="W15" s="328"/>
      <c r="X15" s="328"/>
      <c r="Y15" s="329"/>
      <c r="Z15" s="18">
        <v>14</v>
      </c>
      <c r="AA15" s="18" t="s">
        <v>1166</v>
      </c>
      <c r="AB15" s="18" t="s">
        <v>1172</v>
      </c>
      <c r="AC15" s="18"/>
      <c r="AD15" s="18"/>
      <c r="AE15" s="18"/>
      <c r="AF15" s="19"/>
    </row>
    <row r="16" spans="1:32" ht="12">
      <c r="A16" s="13"/>
      <c r="B16" s="18"/>
      <c r="C16" s="18"/>
      <c r="D16" s="18"/>
      <c r="E16" s="18"/>
      <c r="F16" s="18"/>
      <c r="G16" s="18"/>
      <c r="H16" s="15"/>
      <c r="I16" s="18"/>
      <c r="J16" s="18"/>
      <c r="K16" s="18"/>
      <c r="L16" s="18"/>
      <c r="M16" s="18"/>
      <c r="N16" s="18"/>
      <c r="O16" s="18"/>
      <c r="P16" s="18"/>
      <c r="Q16" s="18"/>
      <c r="R16" s="18"/>
      <c r="S16" s="18"/>
      <c r="T16" s="18"/>
      <c r="U16" s="18"/>
      <c r="V16" s="15"/>
      <c r="W16" s="18"/>
      <c r="X16" s="18"/>
      <c r="Y16" s="18"/>
      <c r="Z16" s="18"/>
      <c r="AA16" s="18"/>
      <c r="AB16" s="18"/>
      <c r="AC16" s="18"/>
      <c r="AD16" s="18"/>
      <c r="AE16" s="18"/>
      <c r="AF16" s="19"/>
    </row>
    <row r="17" spans="1:32" ht="12">
      <c r="A17" s="13"/>
      <c r="B17" s="18"/>
      <c r="C17" s="18"/>
      <c r="D17" s="18"/>
      <c r="E17" s="18"/>
      <c r="F17" s="18"/>
      <c r="G17" s="18"/>
      <c r="H17" s="327" t="s">
        <v>1164</v>
      </c>
      <c r="I17" s="328"/>
      <c r="J17" s="328"/>
      <c r="K17" s="329"/>
      <c r="L17" s="18">
        <v>5</v>
      </c>
      <c r="M17" s="18" t="s">
        <v>1166</v>
      </c>
      <c r="N17" s="18"/>
      <c r="O17" s="18"/>
      <c r="P17" s="18"/>
      <c r="Q17" s="18"/>
      <c r="R17" s="18"/>
      <c r="S17" s="18"/>
      <c r="T17" s="18"/>
      <c r="U17" s="18"/>
      <c r="V17" s="327" t="s">
        <v>1171</v>
      </c>
      <c r="W17" s="328"/>
      <c r="X17" s="328"/>
      <c r="Y17" s="329"/>
      <c r="Z17" s="18">
        <v>7</v>
      </c>
      <c r="AA17" s="18" t="s">
        <v>1166</v>
      </c>
      <c r="AB17" s="18"/>
      <c r="AC17" s="18"/>
      <c r="AD17" s="18"/>
      <c r="AE17" s="18"/>
      <c r="AF17" s="19"/>
    </row>
    <row r="18" spans="1:32" ht="12">
      <c r="A18" s="13"/>
      <c r="B18" s="18"/>
      <c r="C18" s="18"/>
      <c r="D18" s="18"/>
      <c r="E18" s="18"/>
      <c r="F18" s="18"/>
      <c r="G18" s="18"/>
      <c r="H18" s="15"/>
      <c r="I18" s="18"/>
      <c r="J18" s="18"/>
      <c r="K18" s="18"/>
      <c r="L18" s="18"/>
      <c r="M18" s="18"/>
      <c r="N18" s="18"/>
      <c r="O18" s="18"/>
      <c r="P18" s="18"/>
      <c r="Q18" s="18"/>
      <c r="R18" s="18"/>
      <c r="S18" s="18"/>
      <c r="T18" s="18"/>
      <c r="U18" s="18"/>
      <c r="V18" s="18"/>
      <c r="W18" s="18"/>
      <c r="X18" s="18"/>
      <c r="Y18" s="18"/>
      <c r="Z18" s="18"/>
      <c r="AA18" s="18"/>
      <c r="AB18" s="18"/>
      <c r="AC18" s="18"/>
      <c r="AD18" s="18"/>
      <c r="AE18" s="18"/>
      <c r="AF18" s="19"/>
    </row>
    <row r="19" spans="1:32" ht="12">
      <c r="A19" s="13"/>
      <c r="B19" s="18"/>
      <c r="C19" s="18"/>
      <c r="D19" s="18"/>
      <c r="E19" s="18"/>
      <c r="F19" s="18"/>
      <c r="G19" s="18"/>
      <c r="H19" s="327" t="s">
        <v>1165</v>
      </c>
      <c r="I19" s="328"/>
      <c r="J19" s="328"/>
      <c r="K19" s="329"/>
      <c r="L19" s="18">
        <v>8</v>
      </c>
      <c r="M19" s="18" t="s">
        <v>1166</v>
      </c>
      <c r="N19" s="18" t="s">
        <v>1167</v>
      </c>
      <c r="O19" s="18"/>
      <c r="P19" s="18"/>
      <c r="Q19" s="18"/>
      <c r="R19" s="18"/>
      <c r="S19" s="18"/>
      <c r="T19" s="18"/>
      <c r="U19" s="18"/>
      <c r="V19" s="18"/>
      <c r="W19" s="18"/>
      <c r="X19" s="18"/>
      <c r="Y19" s="18"/>
      <c r="Z19" s="18"/>
      <c r="AA19" s="18"/>
      <c r="AB19" s="18"/>
      <c r="AC19" s="18"/>
      <c r="AD19" s="18"/>
      <c r="AE19" s="18"/>
      <c r="AF19" s="19"/>
    </row>
    <row r="20" spans="1:32" ht="12">
      <c r="A20" s="13"/>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9"/>
    </row>
    <row r="21" spans="1:32" ht="12">
      <c r="A21" s="20"/>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21"/>
    </row>
    <row r="24" ht="12">
      <c r="A24" s="11" t="s">
        <v>1173</v>
      </c>
    </row>
    <row r="26" ht="12">
      <c r="B26" s="11" t="s">
        <v>1174</v>
      </c>
    </row>
    <row r="28" spans="3:4" ht="12">
      <c r="C28" s="11" t="s">
        <v>1175</v>
      </c>
      <c r="D28" s="11" t="s">
        <v>1112</v>
      </c>
    </row>
    <row r="29" spans="3:4" ht="12">
      <c r="C29" s="11" t="s">
        <v>1176</v>
      </c>
      <c r="D29" s="11" t="s">
        <v>1113</v>
      </c>
    </row>
    <row r="30" spans="3:4" ht="12">
      <c r="C30" s="11" t="s">
        <v>1177</v>
      </c>
      <c r="D30" s="11" t="s">
        <v>1114</v>
      </c>
    </row>
    <row r="31" spans="3:4" ht="12">
      <c r="C31" s="11" t="s">
        <v>1178</v>
      </c>
      <c r="D31" s="11" t="s">
        <v>1115</v>
      </c>
    </row>
    <row r="32" spans="3:4" ht="12">
      <c r="C32" s="11" t="s">
        <v>1179</v>
      </c>
      <c r="D32" s="11" t="s">
        <v>1116</v>
      </c>
    </row>
    <row r="33" spans="3:4" ht="12">
      <c r="C33" s="11" t="s">
        <v>1180</v>
      </c>
      <c r="D33" s="11" t="s">
        <v>1117</v>
      </c>
    </row>
    <row r="34" spans="3:4" ht="12">
      <c r="C34" s="11" t="s">
        <v>1181</v>
      </c>
      <c r="D34" s="11" t="s">
        <v>1118</v>
      </c>
    </row>
    <row r="35" spans="3:4" ht="12">
      <c r="C35" s="11" t="s">
        <v>1182</v>
      </c>
      <c r="D35" s="11" t="s">
        <v>1119</v>
      </c>
    </row>
    <row r="36" spans="3:4" ht="12">
      <c r="C36" s="11" t="s">
        <v>290</v>
      </c>
      <c r="D36" s="11" t="s">
        <v>1120</v>
      </c>
    </row>
    <row r="37" spans="3:4" ht="12">
      <c r="C37" s="11" t="s">
        <v>1184</v>
      </c>
      <c r="D37" s="11" t="s">
        <v>1121</v>
      </c>
    </row>
    <row r="40" ht="12">
      <c r="B40" s="11" t="s">
        <v>1186</v>
      </c>
    </row>
    <row r="42" spans="3:4" ht="12">
      <c r="C42" s="11" t="s">
        <v>1175</v>
      </c>
      <c r="D42" s="11" t="s">
        <v>1122</v>
      </c>
    </row>
    <row r="43" spans="3:4" ht="12">
      <c r="C43" s="11" t="s">
        <v>1176</v>
      </c>
      <c r="D43" s="11" t="s">
        <v>1123</v>
      </c>
    </row>
    <row r="44" spans="3:4" ht="12">
      <c r="C44" s="11" t="s">
        <v>1177</v>
      </c>
      <c r="D44" s="11" t="s">
        <v>1124</v>
      </c>
    </row>
    <row r="45" spans="3:4" ht="12">
      <c r="C45" s="11" t="s">
        <v>1178</v>
      </c>
      <c r="D45" s="11" t="s">
        <v>1125</v>
      </c>
    </row>
    <row r="46" spans="3:4" ht="12">
      <c r="C46" s="11" t="s">
        <v>1179</v>
      </c>
      <c r="D46" s="11" t="s">
        <v>1126</v>
      </c>
    </row>
    <row r="47" spans="3:4" ht="12">
      <c r="C47" s="11" t="s">
        <v>1180</v>
      </c>
      <c r="D47" s="11" t="s">
        <v>1127</v>
      </c>
    </row>
    <row r="48" spans="3:4" ht="12">
      <c r="C48" s="11" t="s">
        <v>1181</v>
      </c>
      <c r="D48" s="11" t="s">
        <v>1128</v>
      </c>
    </row>
    <row r="49" spans="3:4" ht="12">
      <c r="C49" s="11" t="s">
        <v>1182</v>
      </c>
      <c r="D49" s="11" t="s">
        <v>1129</v>
      </c>
    </row>
    <row r="50" spans="3:4" ht="12">
      <c r="C50" s="11" t="s">
        <v>1183</v>
      </c>
      <c r="D50" s="11" t="s">
        <v>1130</v>
      </c>
    </row>
    <row r="51" spans="3:4" ht="12">
      <c r="C51" s="11" t="s">
        <v>1184</v>
      </c>
      <c r="D51" s="11" t="s">
        <v>1131</v>
      </c>
    </row>
    <row r="52" spans="3:4" ht="12">
      <c r="C52" s="11" t="s">
        <v>1185</v>
      </c>
      <c r="D52" s="11" t="s">
        <v>1132</v>
      </c>
    </row>
    <row r="53" spans="3:4" ht="12">
      <c r="C53" s="11" t="s">
        <v>1187</v>
      </c>
      <c r="D53" s="11" t="s">
        <v>1133</v>
      </c>
    </row>
    <row r="54" spans="3:4" ht="12">
      <c r="C54" s="11" t="s">
        <v>1188</v>
      </c>
      <c r="D54" s="11" t="s">
        <v>1134</v>
      </c>
    </row>
  </sheetData>
  <mergeCells count="12">
    <mergeCell ref="T11:W11"/>
    <mergeCell ref="Y5:AF5"/>
    <mergeCell ref="H15:K15"/>
    <mergeCell ref="H17:K17"/>
    <mergeCell ref="H19:K19"/>
    <mergeCell ref="V13:Y13"/>
    <mergeCell ref="V15:Y15"/>
    <mergeCell ref="V17:Y17"/>
    <mergeCell ref="B7:E7"/>
    <mergeCell ref="D9:G9"/>
    <mergeCell ref="F11:I11"/>
    <mergeCell ref="H13:K13"/>
  </mergeCells>
  <printOptions/>
  <pageMargins left="0.75" right="0.75" top="1" bottom="1" header="0.512" footer="0.512"/>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E48"/>
  <sheetViews>
    <sheetView workbookViewId="0" topLeftCell="A1">
      <selection activeCell="A1" sqref="A1"/>
    </sheetView>
  </sheetViews>
  <sheetFormatPr defaultColWidth="9.00390625" defaultRowHeight="15" customHeight="1"/>
  <cols>
    <col min="1" max="16384" width="2.625" style="11" customWidth="1"/>
  </cols>
  <sheetData>
    <row r="1" ht="15" customHeight="1">
      <c r="A1" s="11" t="s">
        <v>51</v>
      </c>
    </row>
    <row r="3" ht="15" customHeight="1">
      <c r="A3" s="11" t="s">
        <v>1189</v>
      </c>
    </row>
    <row r="4" spans="28:31" ht="15" customHeight="1" thickBot="1">
      <c r="AB4" s="377" t="s">
        <v>1200</v>
      </c>
      <c r="AC4" s="377"/>
      <c r="AD4" s="377"/>
      <c r="AE4" s="377"/>
    </row>
    <row r="5" spans="1:31" ht="15" customHeight="1">
      <c r="A5" s="363"/>
      <c r="B5" s="364"/>
      <c r="C5" s="364"/>
      <c r="D5" s="364"/>
      <c r="E5" s="364"/>
      <c r="F5" s="364"/>
      <c r="G5" s="364"/>
      <c r="H5" s="365" t="s">
        <v>1191</v>
      </c>
      <c r="I5" s="365"/>
      <c r="J5" s="365"/>
      <c r="K5" s="365"/>
      <c r="L5" s="367" t="s">
        <v>1193</v>
      </c>
      <c r="M5" s="367"/>
      <c r="N5" s="367"/>
      <c r="O5" s="367"/>
      <c r="P5" s="368"/>
      <c r="Q5" s="368"/>
      <c r="R5" s="368"/>
      <c r="S5" s="368"/>
      <c r="T5" s="368"/>
      <c r="U5" s="368"/>
      <c r="V5" s="368"/>
      <c r="W5" s="368"/>
      <c r="X5" s="352" t="s">
        <v>1196</v>
      </c>
      <c r="Y5" s="353"/>
      <c r="Z5" s="353"/>
      <c r="AA5" s="354"/>
      <c r="AB5" s="365" t="s">
        <v>1197</v>
      </c>
      <c r="AC5" s="365"/>
      <c r="AD5" s="365"/>
      <c r="AE5" s="379"/>
    </row>
    <row r="6" spans="1:31" ht="15" customHeight="1">
      <c r="A6" s="337"/>
      <c r="B6" s="338"/>
      <c r="C6" s="338"/>
      <c r="D6" s="338"/>
      <c r="E6" s="338"/>
      <c r="F6" s="338"/>
      <c r="G6" s="338"/>
      <c r="H6" s="366"/>
      <c r="I6" s="366"/>
      <c r="J6" s="366"/>
      <c r="K6" s="366"/>
      <c r="L6" s="369"/>
      <c r="M6" s="369"/>
      <c r="N6" s="369"/>
      <c r="O6" s="369"/>
      <c r="P6" s="343" t="s">
        <v>1194</v>
      </c>
      <c r="Q6" s="344"/>
      <c r="R6" s="344"/>
      <c r="S6" s="345"/>
      <c r="T6" s="343" t="s">
        <v>1195</v>
      </c>
      <c r="U6" s="344"/>
      <c r="V6" s="344"/>
      <c r="W6" s="345"/>
      <c r="X6" s="355" t="s">
        <v>268</v>
      </c>
      <c r="Y6" s="356"/>
      <c r="Z6" s="356"/>
      <c r="AA6" s="357"/>
      <c r="AB6" s="366"/>
      <c r="AC6" s="366"/>
      <c r="AD6" s="366"/>
      <c r="AE6" s="380"/>
    </row>
    <row r="7" spans="1:31" ht="15" customHeight="1">
      <c r="A7" s="341" t="s">
        <v>1135</v>
      </c>
      <c r="B7" s="342"/>
      <c r="C7" s="342"/>
      <c r="D7" s="342"/>
      <c r="E7" s="342"/>
      <c r="F7" s="342"/>
      <c r="G7" s="342"/>
      <c r="H7" s="335">
        <v>443636</v>
      </c>
      <c r="I7" s="335"/>
      <c r="J7" s="335"/>
      <c r="K7" s="335"/>
      <c r="L7" s="333">
        <f>P7+T7</f>
        <v>67930</v>
      </c>
      <c r="M7" s="333"/>
      <c r="N7" s="333"/>
      <c r="O7" s="333"/>
      <c r="P7" s="333">
        <v>40895</v>
      </c>
      <c r="Q7" s="333"/>
      <c r="R7" s="333"/>
      <c r="S7" s="333"/>
      <c r="T7" s="333">
        <v>27035</v>
      </c>
      <c r="U7" s="333"/>
      <c r="V7" s="333"/>
      <c r="W7" s="333"/>
      <c r="X7" s="335">
        <v>94</v>
      </c>
      <c r="Y7" s="335"/>
      <c r="Z7" s="335"/>
      <c r="AA7" s="335"/>
      <c r="AB7" s="358">
        <f>ROUND(L7/H7,4)</f>
        <v>0.1531</v>
      </c>
      <c r="AC7" s="358"/>
      <c r="AD7" s="358"/>
      <c r="AE7" s="359"/>
    </row>
    <row r="8" spans="1:31" ht="15" customHeight="1">
      <c r="A8" s="341"/>
      <c r="B8" s="342"/>
      <c r="C8" s="342"/>
      <c r="D8" s="342"/>
      <c r="E8" s="342"/>
      <c r="F8" s="342"/>
      <c r="G8" s="342"/>
      <c r="H8" s="336"/>
      <c r="I8" s="336"/>
      <c r="J8" s="336"/>
      <c r="K8" s="336"/>
      <c r="L8" s="332" t="s">
        <v>1199</v>
      </c>
      <c r="M8" s="332"/>
      <c r="N8" s="332"/>
      <c r="O8" s="332"/>
      <c r="P8" s="346">
        <f>ROUND(P7/$L$7,4)</f>
        <v>0.602</v>
      </c>
      <c r="Q8" s="346"/>
      <c r="R8" s="346"/>
      <c r="S8" s="346"/>
      <c r="T8" s="346">
        <f>1-P8</f>
        <v>0.398</v>
      </c>
      <c r="U8" s="346"/>
      <c r="V8" s="346"/>
      <c r="W8" s="346"/>
      <c r="X8" s="336"/>
      <c r="Y8" s="336"/>
      <c r="Z8" s="336"/>
      <c r="AA8" s="336"/>
      <c r="AB8" s="336"/>
      <c r="AC8" s="336"/>
      <c r="AD8" s="336"/>
      <c r="AE8" s="360"/>
    </row>
    <row r="9" spans="1:31" ht="15" customHeight="1">
      <c r="A9" s="341" t="s">
        <v>1136</v>
      </c>
      <c r="B9" s="342"/>
      <c r="C9" s="342"/>
      <c r="D9" s="342"/>
      <c r="E9" s="342"/>
      <c r="F9" s="342"/>
      <c r="G9" s="342"/>
      <c r="H9" s="335">
        <v>448967</v>
      </c>
      <c r="I9" s="335"/>
      <c r="J9" s="335"/>
      <c r="K9" s="335"/>
      <c r="L9" s="333">
        <f>P9+T9</f>
        <v>70966</v>
      </c>
      <c r="M9" s="333"/>
      <c r="N9" s="333"/>
      <c r="O9" s="333"/>
      <c r="P9" s="333">
        <v>42327</v>
      </c>
      <c r="Q9" s="333"/>
      <c r="R9" s="333"/>
      <c r="S9" s="333"/>
      <c r="T9" s="333">
        <v>28639</v>
      </c>
      <c r="U9" s="333"/>
      <c r="V9" s="333"/>
      <c r="W9" s="333"/>
      <c r="X9" s="335">
        <v>87</v>
      </c>
      <c r="Y9" s="335"/>
      <c r="Z9" s="335"/>
      <c r="AA9" s="335"/>
      <c r="AB9" s="358">
        <f>ROUND(L9/H9,4)</f>
        <v>0.1581</v>
      </c>
      <c r="AC9" s="358"/>
      <c r="AD9" s="358"/>
      <c r="AE9" s="359"/>
    </row>
    <row r="10" spans="1:31" ht="15" customHeight="1">
      <c r="A10" s="341"/>
      <c r="B10" s="342"/>
      <c r="C10" s="342"/>
      <c r="D10" s="342"/>
      <c r="E10" s="342"/>
      <c r="F10" s="342"/>
      <c r="G10" s="342"/>
      <c r="H10" s="336"/>
      <c r="I10" s="336"/>
      <c r="J10" s="336"/>
      <c r="K10" s="336"/>
      <c r="L10" s="332" t="s">
        <v>1199</v>
      </c>
      <c r="M10" s="332"/>
      <c r="N10" s="332"/>
      <c r="O10" s="332"/>
      <c r="P10" s="346">
        <f>ROUND(P9/$L$9,4)</f>
        <v>0.5964</v>
      </c>
      <c r="Q10" s="346"/>
      <c r="R10" s="346"/>
      <c r="S10" s="346"/>
      <c r="T10" s="346">
        <f>1-P10</f>
        <v>0.40359999999999996</v>
      </c>
      <c r="U10" s="346"/>
      <c r="V10" s="346"/>
      <c r="W10" s="346"/>
      <c r="X10" s="336"/>
      <c r="Y10" s="336"/>
      <c r="Z10" s="336"/>
      <c r="AA10" s="336"/>
      <c r="AB10" s="361"/>
      <c r="AC10" s="361"/>
      <c r="AD10" s="361"/>
      <c r="AE10" s="362"/>
    </row>
    <row r="11" spans="1:31" ht="15" customHeight="1">
      <c r="A11" s="337" t="s">
        <v>571</v>
      </c>
      <c r="B11" s="338"/>
      <c r="C11" s="338"/>
      <c r="D11" s="338"/>
      <c r="E11" s="338"/>
      <c r="F11" s="338"/>
      <c r="G11" s="338"/>
      <c r="H11" s="333">
        <f>H9-H7</f>
        <v>5331</v>
      </c>
      <c r="I11" s="333"/>
      <c r="J11" s="333"/>
      <c r="K11" s="333"/>
      <c r="L11" s="333">
        <f>L9-L7</f>
        <v>3036</v>
      </c>
      <c r="M11" s="333"/>
      <c r="N11" s="333"/>
      <c r="O11" s="333"/>
      <c r="P11" s="333">
        <f>P9-P7</f>
        <v>1432</v>
      </c>
      <c r="Q11" s="333"/>
      <c r="R11" s="333"/>
      <c r="S11" s="333"/>
      <c r="T11" s="333">
        <f>T9-T7</f>
        <v>1604</v>
      </c>
      <c r="U11" s="333"/>
      <c r="V11" s="333"/>
      <c r="W11" s="333"/>
      <c r="X11" s="333">
        <f>X9-X7</f>
        <v>-7</v>
      </c>
      <c r="Y11" s="333"/>
      <c r="Z11" s="333"/>
      <c r="AA11" s="333"/>
      <c r="AB11" s="347">
        <f>AB9-AB7</f>
        <v>0.004999999999999977</v>
      </c>
      <c r="AC11" s="348"/>
      <c r="AD11" s="348"/>
      <c r="AE11" s="349"/>
    </row>
    <row r="12" spans="1:31" ht="15" customHeight="1" thickBot="1">
      <c r="A12" s="339" t="s">
        <v>1198</v>
      </c>
      <c r="B12" s="340"/>
      <c r="C12" s="340"/>
      <c r="D12" s="340"/>
      <c r="E12" s="340"/>
      <c r="F12" s="340"/>
      <c r="G12" s="340"/>
      <c r="H12" s="334">
        <f>ROUND(H9/H7,4)-1</f>
        <v>0.01200000000000001</v>
      </c>
      <c r="I12" s="334"/>
      <c r="J12" s="334"/>
      <c r="K12" s="334"/>
      <c r="L12" s="334">
        <f>ROUND(L9/L7,4)-1</f>
        <v>0.04469999999999996</v>
      </c>
      <c r="M12" s="334"/>
      <c r="N12" s="334"/>
      <c r="O12" s="334"/>
      <c r="P12" s="334">
        <f>ROUND(P9/P7,4)-1</f>
        <v>0.03499999999999992</v>
      </c>
      <c r="Q12" s="334"/>
      <c r="R12" s="334"/>
      <c r="S12" s="334"/>
      <c r="T12" s="334">
        <f>ROUND(T9/T7,4)-1</f>
        <v>0.05929999999999991</v>
      </c>
      <c r="U12" s="334"/>
      <c r="V12" s="334"/>
      <c r="W12" s="334"/>
      <c r="X12" s="350" t="s">
        <v>50</v>
      </c>
      <c r="Y12" s="350"/>
      <c r="Z12" s="350"/>
      <c r="AA12" s="350"/>
      <c r="AB12" s="350" t="s">
        <v>424</v>
      </c>
      <c r="AC12" s="350"/>
      <c r="AD12" s="350"/>
      <c r="AE12" s="351"/>
    </row>
    <row r="15" ht="15" customHeight="1">
      <c r="A15" s="11" t="s">
        <v>1137</v>
      </c>
    </row>
    <row r="16" spans="28:31" ht="15" customHeight="1" thickBot="1">
      <c r="AB16" s="377" t="s">
        <v>1200</v>
      </c>
      <c r="AC16" s="377"/>
      <c r="AD16" s="377"/>
      <c r="AE16" s="377"/>
    </row>
    <row r="17" spans="1:31" ht="15" customHeight="1">
      <c r="A17" s="363"/>
      <c r="B17" s="364"/>
      <c r="C17" s="364"/>
      <c r="D17" s="364"/>
      <c r="E17" s="364"/>
      <c r="F17" s="364"/>
      <c r="G17" s="364"/>
      <c r="H17" s="367" t="s">
        <v>1192</v>
      </c>
      <c r="I17" s="367"/>
      <c r="J17" s="367"/>
      <c r="K17" s="367"/>
      <c r="L17" s="368"/>
      <c r="M17" s="368"/>
      <c r="N17" s="368"/>
      <c r="O17" s="368"/>
      <c r="P17" s="368"/>
      <c r="Q17" s="368"/>
      <c r="R17" s="368"/>
      <c r="S17" s="368"/>
      <c r="T17" s="386" t="s">
        <v>1201</v>
      </c>
      <c r="U17" s="386"/>
      <c r="V17" s="386"/>
      <c r="W17" s="386"/>
      <c r="X17" s="365" t="s">
        <v>1202</v>
      </c>
      <c r="Y17" s="365"/>
      <c r="Z17" s="365"/>
      <c r="AA17" s="365"/>
      <c r="AB17" s="365" t="s">
        <v>1203</v>
      </c>
      <c r="AC17" s="365"/>
      <c r="AD17" s="365"/>
      <c r="AE17" s="379"/>
    </row>
    <row r="18" spans="1:31" ht="15" customHeight="1">
      <c r="A18" s="337"/>
      <c r="B18" s="338"/>
      <c r="C18" s="338"/>
      <c r="D18" s="338"/>
      <c r="E18" s="338"/>
      <c r="F18" s="338"/>
      <c r="G18" s="338"/>
      <c r="H18" s="369"/>
      <c r="I18" s="369"/>
      <c r="J18" s="369"/>
      <c r="K18" s="369"/>
      <c r="L18" s="378" t="s">
        <v>1194</v>
      </c>
      <c r="M18" s="378"/>
      <c r="N18" s="378"/>
      <c r="O18" s="378"/>
      <c r="P18" s="378" t="s">
        <v>1195</v>
      </c>
      <c r="Q18" s="378"/>
      <c r="R18" s="378"/>
      <c r="S18" s="378"/>
      <c r="T18" s="387"/>
      <c r="U18" s="387"/>
      <c r="V18" s="387"/>
      <c r="W18" s="387"/>
      <c r="X18" s="366"/>
      <c r="Y18" s="366"/>
      <c r="Z18" s="366"/>
      <c r="AA18" s="366"/>
      <c r="AB18" s="366"/>
      <c r="AC18" s="366"/>
      <c r="AD18" s="366"/>
      <c r="AE18" s="380"/>
    </row>
    <row r="19" spans="1:31" ht="15" customHeight="1">
      <c r="A19" s="370" t="s">
        <v>1204</v>
      </c>
      <c r="B19" s="371"/>
      <c r="C19" s="371"/>
      <c r="D19" s="371"/>
      <c r="E19" s="371"/>
      <c r="F19" s="371"/>
      <c r="G19" s="371"/>
      <c r="H19" s="333">
        <f aca="true" t="shared" si="0" ref="H19:H24">L19+P19</f>
        <v>2023</v>
      </c>
      <c r="I19" s="333"/>
      <c r="J19" s="333"/>
      <c r="K19" s="333"/>
      <c r="L19" s="333">
        <v>400</v>
      </c>
      <c r="M19" s="333"/>
      <c r="N19" s="333"/>
      <c r="O19" s="333"/>
      <c r="P19" s="333">
        <v>1623</v>
      </c>
      <c r="Q19" s="333"/>
      <c r="R19" s="333"/>
      <c r="S19" s="333"/>
      <c r="T19" s="333">
        <v>52</v>
      </c>
      <c r="U19" s="333"/>
      <c r="V19" s="333"/>
      <c r="W19" s="333"/>
      <c r="X19" s="333">
        <f aca="true" t="shared" si="1" ref="X19:X24">H19+T19</f>
        <v>2075</v>
      </c>
      <c r="Y19" s="333"/>
      <c r="Z19" s="333"/>
      <c r="AA19" s="333"/>
      <c r="AB19" s="346">
        <f>ROUND(X19/$X$25,4)</f>
        <v>0.2191</v>
      </c>
      <c r="AC19" s="346"/>
      <c r="AD19" s="346"/>
      <c r="AE19" s="381"/>
    </row>
    <row r="20" spans="1:31" ht="15" customHeight="1">
      <c r="A20" s="370" t="s">
        <v>1205</v>
      </c>
      <c r="B20" s="371"/>
      <c r="C20" s="371"/>
      <c r="D20" s="371"/>
      <c r="E20" s="371"/>
      <c r="F20" s="371"/>
      <c r="G20" s="371"/>
      <c r="H20" s="333">
        <f t="shared" si="0"/>
        <v>2513</v>
      </c>
      <c r="I20" s="333"/>
      <c r="J20" s="333"/>
      <c r="K20" s="333"/>
      <c r="L20" s="333">
        <v>465</v>
      </c>
      <c r="M20" s="333"/>
      <c r="N20" s="333"/>
      <c r="O20" s="333"/>
      <c r="P20" s="333">
        <v>2048</v>
      </c>
      <c r="Q20" s="333"/>
      <c r="R20" s="333"/>
      <c r="S20" s="333"/>
      <c r="T20" s="333">
        <v>99</v>
      </c>
      <c r="U20" s="333"/>
      <c r="V20" s="333"/>
      <c r="W20" s="333"/>
      <c r="X20" s="333">
        <f t="shared" si="1"/>
        <v>2612</v>
      </c>
      <c r="Y20" s="333"/>
      <c r="Z20" s="333"/>
      <c r="AA20" s="333"/>
      <c r="AB20" s="346">
        <f>ROUND(X20/$X$25,4)</f>
        <v>0.2758</v>
      </c>
      <c r="AC20" s="346"/>
      <c r="AD20" s="346"/>
      <c r="AE20" s="381"/>
    </row>
    <row r="21" spans="1:31" ht="15" customHeight="1">
      <c r="A21" s="370" t="s">
        <v>1206</v>
      </c>
      <c r="B21" s="371"/>
      <c r="C21" s="371"/>
      <c r="D21" s="371"/>
      <c r="E21" s="371"/>
      <c r="F21" s="371"/>
      <c r="G21" s="371"/>
      <c r="H21" s="333">
        <f t="shared" si="0"/>
        <v>1567</v>
      </c>
      <c r="I21" s="333"/>
      <c r="J21" s="333"/>
      <c r="K21" s="333"/>
      <c r="L21" s="333">
        <v>269</v>
      </c>
      <c r="M21" s="333"/>
      <c r="N21" s="333"/>
      <c r="O21" s="333"/>
      <c r="P21" s="333">
        <v>1298</v>
      </c>
      <c r="Q21" s="333"/>
      <c r="R21" s="333"/>
      <c r="S21" s="333"/>
      <c r="T21" s="333">
        <v>79</v>
      </c>
      <c r="U21" s="333"/>
      <c r="V21" s="333"/>
      <c r="W21" s="333"/>
      <c r="X21" s="333">
        <f t="shared" si="1"/>
        <v>1646</v>
      </c>
      <c r="Y21" s="333"/>
      <c r="Z21" s="333"/>
      <c r="AA21" s="333"/>
      <c r="AB21" s="346">
        <f>ROUND(X21/$X$25,4)</f>
        <v>0.1738</v>
      </c>
      <c r="AC21" s="346"/>
      <c r="AD21" s="346"/>
      <c r="AE21" s="381"/>
    </row>
    <row r="22" spans="1:31" ht="15" customHeight="1">
      <c r="A22" s="370" t="s">
        <v>1207</v>
      </c>
      <c r="B22" s="371"/>
      <c r="C22" s="371"/>
      <c r="D22" s="371"/>
      <c r="E22" s="371"/>
      <c r="F22" s="371"/>
      <c r="G22" s="371"/>
      <c r="H22" s="333">
        <f t="shared" si="0"/>
        <v>992</v>
      </c>
      <c r="I22" s="333"/>
      <c r="J22" s="333"/>
      <c r="K22" s="333"/>
      <c r="L22" s="333">
        <v>173</v>
      </c>
      <c r="M22" s="333"/>
      <c r="N22" s="333"/>
      <c r="O22" s="333"/>
      <c r="P22" s="333">
        <v>819</v>
      </c>
      <c r="Q22" s="333"/>
      <c r="R22" s="333"/>
      <c r="S22" s="333"/>
      <c r="T22" s="333">
        <v>40</v>
      </c>
      <c r="U22" s="333"/>
      <c r="V22" s="333"/>
      <c r="W22" s="333"/>
      <c r="X22" s="333">
        <f t="shared" si="1"/>
        <v>1032</v>
      </c>
      <c r="Y22" s="333"/>
      <c r="Z22" s="333"/>
      <c r="AA22" s="333"/>
      <c r="AB22" s="346">
        <f>ROUND(X22/$X$25,4)</f>
        <v>0.109</v>
      </c>
      <c r="AC22" s="346"/>
      <c r="AD22" s="346"/>
      <c r="AE22" s="381"/>
    </row>
    <row r="23" spans="1:31" ht="15" customHeight="1">
      <c r="A23" s="370" t="s">
        <v>1208</v>
      </c>
      <c r="B23" s="371"/>
      <c r="C23" s="371"/>
      <c r="D23" s="371"/>
      <c r="E23" s="371"/>
      <c r="F23" s="371"/>
      <c r="G23" s="371"/>
      <c r="H23" s="333">
        <f t="shared" si="0"/>
        <v>984</v>
      </c>
      <c r="I23" s="333"/>
      <c r="J23" s="333"/>
      <c r="K23" s="333"/>
      <c r="L23" s="333">
        <v>141</v>
      </c>
      <c r="M23" s="333"/>
      <c r="N23" s="333"/>
      <c r="O23" s="333"/>
      <c r="P23" s="333">
        <v>843</v>
      </c>
      <c r="Q23" s="333"/>
      <c r="R23" s="333"/>
      <c r="S23" s="333"/>
      <c r="T23" s="333">
        <v>24</v>
      </c>
      <c r="U23" s="333"/>
      <c r="V23" s="333"/>
      <c r="W23" s="333"/>
      <c r="X23" s="333">
        <f t="shared" si="1"/>
        <v>1008</v>
      </c>
      <c r="Y23" s="333"/>
      <c r="Z23" s="333"/>
      <c r="AA23" s="333"/>
      <c r="AB23" s="346">
        <f>ROUND(X23/$X$25,4)</f>
        <v>0.1065</v>
      </c>
      <c r="AC23" s="346"/>
      <c r="AD23" s="346"/>
      <c r="AE23" s="381"/>
    </row>
    <row r="24" spans="1:31" ht="15" customHeight="1">
      <c r="A24" s="370" t="s">
        <v>1209</v>
      </c>
      <c r="B24" s="371"/>
      <c r="C24" s="371"/>
      <c r="D24" s="371"/>
      <c r="E24" s="371"/>
      <c r="F24" s="371"/>
      <c r="G24" s="371"/>
      <c r="H24" s="333">
        <f t="shared" si="0"/>
        <v>1030</v>
      </c>
      <c r="I24" s="333"/>
      <c r="J24" s="333"/>
      <c r="K24" s="333"/>
      <c r="L24" s="333">
        <v>167</v>
      </c>
      <c r="M24" s="333"/>
      <c r="N24" s="333"/>
      <c r="O24" s="333"/>
      <c r="P24" s="333">
        <v>863</v>
      </c>
      <c r="Q24" s="333"/>
      <c r="R24" s="333"/>
      <c r="S24" s="333"/>
      <c r="T24" s="333">
        <v>66</v>
      </c>
      <c r="U24" s="333"/>
      <c r="V24" s="333"/>
      <c r="W24" s="333"/>
      <c r="X24" s="333">
        <f t="shared" si="1"/>
        <v>1096</v>
      </c>
      <c r="Y24" s="333"/>
      <c r="Z24" s="333"/>
      <c r="AA24" s="333"/>
      <c r="AB24" s="346">
        <f>AB25-AB19-AB20-AB21-AB22-AB23</f>
        <v>0.11580000000000011</v>
      </c>
      <c r="AC24" s="346"/>
      <c r="AD24" s="346"/>
      <c r="AE24" s="381"/>
    </row>
    <row r="25" spans="1:31" ht="15" customHeight="1">
      <c r="A25" s="372" t="s">
        <v>1202</v>
      </c>
      <c r="B25" s="373"/>
      <c r="C25" s="373"/>
      <c r="D25" s="373"/>
      <c r="E25" s="373"/>
      <c r="F25" s="373"/>
      <c r="G25" s="373"/>
      <c r="H25" s="333">
        <f>SUM(H19:K24)</f>
        <v>9109</v>
      </c>
      <c r="I25" s="333"/>
      <c r="J25" s="333"/>
      <c r="K25" s="333"/>
      <c r="L25" s="333">
        <f>SUM(L19:O24)</f>
        <v>1615</v>
      </c>
      <c r="M25" s="333"/>
      <c r="N25" s="333"/>
      <c r="O25" s="333"/>
      <c r="P25" s="333">
        <f>SUM(P19:S24)</f>
        <v>7494</v>
      </c>
      <c r="Q25" s="333"/>
      <c r="R25" s="333"/>
      <c r="S25" s="333"/>
      <c r="T25" s="333">
        <f>SUM(T19:W24)</f>
        <v>360</v>
      </c>
      <c r="U25" s="333"/>
      <c r="V25" s="333"/>
      <c r="W25" s="333"/>
      <c r="X25" s="333">
        <f>SUM(X19:AA24)</f>
        <v>9469</v>
      </c>
      <c r="Y25" s="333"/>
      <c r="Z25" s="333"/>
      <c r="AA25" s="333"/>
      <c r="AB25" s="382">
        <v>1</v>
      </c>
      <c r="AC25" s="382"/>
      <c r="AD25" s="382"/>
      <c r="AE25" s="383"/>
    </row>
    <row r="26" spans="1:31" ht="15" customHeight="1" thickBot="1">
      <c r="A26" s="374" t="s">
        <v>1203</v>
      </c>
      <c r="B26" s="375"/>
      <c r="C26" s="375"/>
      <c r="D26" s="375"/>
      <c r="E26" s="375"/>
      <c r="F26" s="375"/>
      <c r="G26" s="375"/>
      <c r="H26" s="334">
        <f>ROUND(H25/$X$25,4)</f>
        <v>0.962</v>
      </c>
      <c r="I26" s="334"/>
      <c r="J26" s="334"/>
      <c r="K26" s="334"/>
      <c r="L26" s="334">
        <f>ROUND(L25/X25,4)</f>
        <v>0.1706</v>
      </c>
      <c r="M26" s="334"/>
      <c r="N26" s="334"/>
      <c r="O26" s="334"/>
      <c r="P26" s="334">
        <f>H26-L26</f>
        <v>0.7914</v>
      </c>
      <c r="Q26" s="334"/>
      <c r="R26" s="334"/>
      <c r="S26" s="334"/>
      <c r="T26" s="334">
        <f>X26-H26</f>
        <v>0.038000000000000034</v>
      </c>
      <c r="U26" s="334"/>
      <c r="V26" s="334"/>
      <c r="W26" s="334"/>
      <c r="X26" s="376">
        <v>1</v>
      </c>
      <c r="Y26" s="376"/>
      <c r="Z26" s="376"/>
      <c r="AA26" s="376"/>
      <c r="AB26" s="384"/>
      <c r="AC26" s="384"/>
      <c r="AD26" s="384"/>
      <c r="AE26" s="385"/>
    </row>
    <row r="29" ht="15" customHeight="1">
      <c r="A29" s="11" t="s">
        <v>1154</v>
      </c>
    </row>
    <row r="31" spans="1:2" ht="15" customHeight="1">
      <c r="A31" s="11" t="s">
        <v>1175</v>
      </c>
      <c r="B31" s="11" t="s">
        <v>1210</v>
      </c>
    </row>
    <row r="32" spans="20:23" ht="15" customHeight="1" thickBot="1">
      <c r="T32" s="377" t="s">
        <v>1200</v>
      </c>
      <c r="U32" s="377"/>
      <c r="V32" s="377"/>
      <c r="W32" s="377"/>
    </row>
    <row r="33" spans="1:23" ht="15" customHeight="1">
      <c r="A33" s="363"/>
      <c r="B33" s="364"/>
      <c r="C33" s="364"/>
      <c r="D33" s="364"/>
      <c r="E33" s="364"/>
      <c r="F33" s="364"/>
      <c r="G33" s="364"/>
      <c r="H33" s="388" t="s">
        <v>1193</v>
      </c>
      <c r="I33" s="388"/>
      <c r="J33" s="388"/>
      <c r="K33" s="388"/>
      <c r="L33" s="388" t="s">
        <v>1201</v>
      </c>
      <c r="M33" s="388"/>
      <c r="N33" s="388"/>
      <c r="O33" s="388"/>
      <c r="P33" s="388" t="s">
        <v>1202</v>
      </c>
      <c r="Q33" s="388"/>
      <c r="R33" s="388"/>
      <c r="S33" s="388"/>
      <c r="T33" s="388" t="s">
        <v>1203</v>
      </c>
      <c r="U33" s="388"/>
      <c r="V33" s="388"/>
      <c r="W33" s="390"/>
    </row>
    <row r="34" spans="1:23" ht="15" customHeight="1">
      <c r="A34" s="370" t="s">
        <v>1204</v>
      </c>
      <c r="B34" s="371"/>
      <c r="C34" s="371"/>
      <c r="D34" s="371"/>
      <c r="E34" s="371"/>
      <c r="F34" s="371"/>
      <c r="G34" s="371"/>
      <c r="H34" s="338">
        <v>1279</v>
      </c>
      <c r="I34" s="338"/>
      <c r="J34" s="338"/>
      <c r="K34" s="338"/>
      <c r="L34" s="338">
        <v>23</v>
      </c>
      <c r="M34" s="338"/>
      <c r="N34" s="338"/>
      <c r="O34" s="338"/>
      <c r="P34" s="338">
        <f aca="true" t="shared" si="2" ref="P34:P39">H34+L34</f>
        <v>1302</v>
      </c>
      <c r="Q34" s="338"/>
      <c r="R34" s="338"/>
      <c r="S34" s="338"/>
      <c r="T34" s="346">
        <f>ROUND(P34/$P$40,4)</f>
        <v>0.2406</v>
      </c>
      <c r="U34" s="346"/>
      <c r="V34" s="346"/>
      <c r="W34" s="381"/>
    </row>
    <row r="35" spans="1:23" ht="15" customHeight="1">
      <c r="A35" s="370" t="s">
        <v>1205</v>
      </c>
      <c r="B35" s="371"/>
      <c r="C35" s="371"/>
      <c r="D35" s="371"/>
      <c r="E35" s="371"/>
      <c r="F35" s="371"/>
      <c r="G35" s="371"/>
      <c r="H35" s="338">
        <v>1684</v>
      </c>
      <c r="I35" s="338"/>
      <c r="J35" s="338"/>
      <c r="K35" s="338"/>
      <c r="L35" s="338">
        <v>68</v>
      </c>
      <c r="M35" s="338"/>
      <c r="N35" s="338"/>
      <c r="O35" s="338"/>
      <c r="P35" s="338">
        <f t="shared" si="2"/>
        <v>1752</v>
      </c>
      <c r="Q35" s="338"/>
      <c r="R35" s="338"/>
      <c r="S35" s="338"/>
      <c r="T35" s="346">
        <f>ROUND(P35/$P$40,4)</f>
        <v>0.3237</v>
      </c>
      <c r="U35" s="346"/>
      <c r="V35" s="346"/>
      <c r="W35" s="381"/>
    </row>
    <row r="36" spans="1:23" ht="15" customHeight="1">
      <c r="A36" s="370" t="s">
        <v>1206</v>
      </c>
      <c r="B36" s="371"/>
      <c r="C36" s="371"/>
      <c r="D36" s="371"/>
      <c r="E36" s="371"/>
      <c r="F36" s="371"/>
      <c r="G36" s="371"/>
      <c r="H36" s="338">
        <v>978</v>
      </c>
      <c r="I36" s="338"/>
      <c r="J36" s="338"/>
      <c r="K36" s="338"/>
      <c r="L36" s="338">
        <v>57</v>
      </c>
      <c r="M36" s="338"/>
      <c r="N36" s="338"/>
      <c r="O36" s="338"/>
      <c r="P36" s="338">
        <f t="shared" si="2"/>
        <v>1035</v>
      </c>
      <c r="Q36" s="338"/>
      <c r="R36" s="338"/>
      <c r="S36" s="338"/>
      <c r="T36" s="346">
        <f>ROUND(P36/$P$40,4)</f>
        <v>0.1912</v>
      </c>
      <c r="U36" s="346"/>
      <c r="V36" s="346"/>
      <c r="W36" s="381"/>
    </row>
    <row r="37" spans="1:23" ht="15" customHeight="1">
      <c r="A37" s="370" t="s">
        <v>1207</v>
      </c>
      <c r="B37" s="371"/>
      <c r="C37" s="371"/>
      <c r="D37" s="371"/>
      <c r="E37" s="371"/>
      <c r="F37" s="371"/>
      <c r="G37" s="371"/>
      <c r="H37" s="338">
        <v>539</v>
      </c>
      <c r="I37" s="338"/>
      <c r="J37" s="338"/>
      <c r="K37" s="338"/>
      <c r="L37" s="338">
        <v>31</v>
      </c>
      <c r="M37" s="338"/>
      <c r="N37" s="338"/>
      <c r="O37" s="338"/>
      <c r="P37" s="338">
        <f t="shared" si="2"/>
        <v>570</v>
      </c>
      <c r="Q37" s="338"/>
      <c r="R37" s="338"/>
      <c r="S37" s="338"/>
      <c r="T37" s="346">
        <f>ROUND(P37/$P$40,4)</f>
        <v>0.1053</v>
      </c>
      <c r="U37" s="346"/>
      <c r="V37" s="346"/>
      <c r="W37" s="381"/>
    </row>
    <row r="38" spans="1:23" ht="15" customHeight="1">
      <c r="A38" s="370" t="s">
        <v>1208</v>
      </c>
      <c r="B38" s="371"/>
      <c r="C38" s="371"/>
      <c r="D38" s="371"/>
      <c r="E38" s="371"/>
      <c r="F38" s="371"/>
      <c r="G38" s="371"/>
      <c r="H38" s="338">
        <v>360</v>
      </c>
      <c r="I38" s="338"/>
      <c r="J38" s="338"/>
      <c r="K38" s="338"/>
      <c r="L38" s="338">
        <v>19</v>
      </c>
      <c r="M38" s="338"/>
      <c r="N38" s="338"/>
      <c r="O38" s="338"/>
      <c r="P38" s="338">
        <f t="shared" si="2"/>
        <v>379</v>
      </c>
      <c r="Q38" s="338"/>
      <c r="R38" s="338"/>
      <c r="S38" s="338"/>
      <c r="T38" s="346">
        <f>ROUND(P38/$P$40,4)</f>
        <v>0.07</v>
      </c>
      <c r="U38" s="346"/>
      <c r="V38" s="346"/>
      <c r="W38" s="381"/>
    </row>
    <row r="39" spans="1:23" ht="15" customHeight="1">
      <c r="A39" s="370" t="s">
        <v>1209</v>
      </c>
      <c r="B39" s="371"/>
      <c r="C39" s="371"/>
      <c r="D39" s="371"/>
      <c r="E39" s="371"/>
      <c r="F39" s="371"/>
      <c r="G39" s="371"/>
      <c r="H39" s="338">
        <v>344</v>
      </c>
      <c r="I39" s="338"/>
      <c r="J39" s="338"/>
      <c r="K39" s="338"/>
      <c r="L39" s="338">
        <v>30</v>
      </c>
      <c r="M39" s="338"/>
      <c r="N39" s="338"/>
      <c r="O39" s="338"/>
      <c r="P39" s="338">
        <f t="shared" si="2"/>
        <v>374</v>
      </c>
      <c r="Q39" s="338"/>
      <c r="R39" s="338"/>
      <c r="S39" s="338"/>
      <c r="T39" s="346">
        <f>T40-T34-T35-T36-T37-T38</f>
        <v>0.06919999999999996</v>
      </c>
      <c r="U39" s="346"/>
      <c r="V39" s="346"/>
      <c r="W39" s="381"/>
    </row>
    <row r="40" spans="1:23" ht="15" customHeight="1" thickBot="1">
      <c r="A40" s="374" t="s">
        <v>1202</v>
      </c>
      <c r="B40" s="375"/>
      <c r="C40" s="375"/>
      <c r="D40" s="375"/>
      <c r="E40" s="375"/>
      <c r="F40" s="375"/>
      <c r="G40" s="375"/>
      <c r="H40" s="340">
        <f>SUM(H34:K39)</f>
        <v>5184</v>
      </c>
      <c r="I40" s="340"/>
      <c r="J40" s="340"/>
      <c r="K40" s="340"/>
      <c r="L40" s="340">
        <f>SUM(L34:O39)</f>
        <v>228</v>
      </c>
      <c r="M40" s="340"/>
      <c r="N40" s="340"/>
      <c r="O40" s="340"/>
      <c r="P40" s="340">
        <f>SUM(P34:S39)</f>
        <v>5412</v>
      </c>
      <c r="Q40" s="340"/>
      <c r="R40" s="340"/>
      <c r="S40" s="340"/>
      <c r="T40" s="376">
        <v>1</v>
      </c>
      <c r="U40" s="376"/>
      <c r="V40" s="376"/>
      <c r="W40" s="389"/>
    </row>
    <row r="42" spans="1:2" ht="15" customHeight="1">
      <c r="A42" s="11" t="s">
        <v>1176</v>
      </c>
      <c r="B42" s="11" t="s">
        <v>1211</v>
      </c>
    </row>
    <row r="43" spans="20:23" ht="15" customHeight="1" thickBot="1">
      <c r="T43" s="377" t="s">
        <v>1200</v>
      </c>
      <c r="U43" s="377"/>
      <c r="V43" s="377"/>
      <c r="W43" s="377"/>
    </row>
    <row r="44" spans="1:23" ht="15" customHeight="1">
      <c r="A44" s="363"/>
      <c r="B44" s="364"/>
      <c r="C44" s="364"/>
      <c r="D44" s="364"/>
      <c r="E44" s="364"/>
      <c r="F44" s="364"/>
      <c r="G44" s="364"/>
      <c r="H44" s="388" t="s">
        <v>1193</v>
      </c>
      <c r="I44" s="388"/>
      <c r="J44" s="388"/>
      <c r="K44" s="388"/>
      <c r="L44" s="388" t="s">
        <v>1201</v>
      </c>
      <c r="M44" s="388"/>
      <c r="N44" s="388"/>
      <c r="O44" s="388"/>
      <c r="P44" s="388" t="s">
        <v>1202</v>
      </c>
      <c r="Q44" s="388"/>
      <c r="R44" s="388"/>
      <c r="S44" s="388"/>
      <c r="T44" s="388" t="s">
        <v>1203</v>
      </c>
      <c r="U44" s="388"/>
      <c r="V44" s="388"/>
      <c r="W44" s="390"/>
    </row>
    <row r="45" spans="1:23" ht="15" customHeight="1">
      <c r="A45" s="337" t="s">
        <v>1212</v>
      </c>
      <c r="B45" s="338"/>
      <c r="C45" s="338"/>
      <c r="D45" s="338"/>
      <c r="E45" s="338"/>
      <c r="F45" s="338"/>
      <c r="G45" s="338"/>
      <c r="H45" s="338">
        <v>783</v>
      </c>
      <c r="I45" s="338"/>
      <c r="J45" s="338"/>
      <c r="K45" s="338"/>
      <c r="L45" s="338">
        <v>9</v>
      </c>
      <c r="M45" s="338"/>
      <c r="N45" s="338"/>
      <c r="O45" s="338"/>
      <c r="P45" s="338">
        <f>H45+L45</f>
        <v>792</v>
      </c>
      <c r="Q45" s="338"/>
      <c r="R45" s="338"/>
      <c r="S45" s="338"/>
      <c r="T45" s="346">
        <f>ROUND(P45/$P$48,4)</f>
        <v>0.4364</v>
      </c>
      <c r="U45" s="346"/>
      <c r="V45" s="346"/>
      <c r="W45" s="381"/>
    </row>
    <row r="46" spans="1:23" ht="15" customHeight="1">
      <c r="A46" s="337" t="s">
        <v>49</v>
      </c>
      <c r="B46" s="338"/>
      <c r="C46" s="338"/>
      <c r="D46" s="338"/>
      <c r="E46" s="338"/>
      <c r="F46" s="338"/>
      <c r="G46" s="338"/>
      <c r="H46" s="338">
        <v>633</v>
      </c>
      <c r="I46" s="338"/>
      <c r="J46" s="338"/>
      <c r="K46" s="338"/>
      <c r="L46" s="338">
        <v>9</v>
      </c>
      <c r="M46" s="338"/>
      <c r="N46" s="338"/>
      <c r="O46" s="338"/>
      <c r="P46" s="338">
        <f>H46+L46</f>
        <v>642</v>
      </c>
      <c r="Q46" s="338"/>
      <c r="R46" s="338"/>
      <c r="S46" s="338"/>
      <c r="T46" s="346">
        <f>ROUND(P46/$P$48,4)</f>
        <v>0.3537</v>
      </c>
      <c r="U46" s="346"/>
      <c r="V46" s="346"/>
      <c r="W46" s="381"/>
    </row>
    <row r="47" spans="1:23" ht="15" customHeight="1">
      <c r="A47" s="337" t="s">
        <v>1190</v>
      </c>
      <c r="B47" s="338"/>
      <c r="C47" s="338"/>
      <c r="D47" s="338"/>
      <c r="E47" s="338"/>
      <c r="F47" s="338"/>
      <c r="G47" s="338"/>
      <c r="H47" s="338">
        <v>369</v>
      </c>
      <c r="I47" s="338"/>
      <c r="J47" s="338"/>
      <c r="K47" s="338"/>
      <c r="L47" s="338">
        <v>12</v>
      </c>
      <c r="M47" s="338"/>
      <c r="N47" s="338"/>
      <c r="O47" s="338"/>
      <c r="P47" s="338">
        <f>H47+L47</f>
        <v>381</v>
      </c>
      <c r="Q47" s="338"/>
      <c r="R47" s="338"/>
      <c r="S47" s="338"/>
      <c r="T47" s="346">
        <f>T48-T45-T46</f>
        <v>0.20989999999999998</v>
      </c>
      <c r="U47" s="346"/>
      <c r="V47" s="346"/>
      <c r="W47" s="381"/>
    </row>
    <row r="48" spans="1:23" ht="15" customHeight="1" thickBot="1">
      <c r="A48" s="374" t="s">
        <v>1202</v>
      </c>
      <c r="B48" s="375"/>
      <c r="C48" s="375"/>
      <c r="D48" s="375"/>
      <c r="E48" s="375"/>
      <c r="F48" s="375"/>
      <c r="G48" s="375"/>
      <c r="H48" s="340">
        <f>SUM(H45:K47)</f>
        <v>1785</v>
      </c>
      <c r="I48" s="340"/>
      <c r="J48" s="340"/>
      <c r="K48" s="340"/>
      <c r="L48" s="340">
        <f>SUM(L45:O47)</f>
        <v>30</v>
      </c>
      <c r="M48" s="340"/>
      <c r="N48" s="340"/>
      <c r="O48" s="340"/>
      <c r="P48" s="340">
        <f>SUM(P45:S47)</f>
        <v>1815</v>
      </c>
      <c r="Q48" s="340"/>
      <c r="R48" s="340"/>
      <c r="S48" s="340"/>
      <c r="T48" s="376">
        <v>1</v>
      </c>
      <c r="U48" s="376"/>
      <c r="V48" s="376"/>
      <c r="W48" s="389"/>
    </row>
  </sheetData>
  <mergeCells count="182">
    <mergeCell ref="T48:W48"/>
    <mergeCell ref="T43:W43"/>
    <mergeCell ref="T32:W32"/>
    <mergeCell ref="AB16:AE16"/>
    <mergeCell ref="T44:W44"/>
    <mergeCell ref="T45:W45"/>
    <mergeCell ref="T46:W46"/>
    <mergeCell ref="T47:W47"/>
    <mergeCell ref="T37:W37"/>
    <mergeCell ref="T38:W38"/>
    <mergeCell ref="L48:O48"/>
    <mergeCell ref="P44:S44"/>
    <mergeCell ref="P45:S45"/>
    <mergeCell ref="P46:S46"/>
    <mergeCell ref="P47:S47"/>
    <mergeCell ref="P48:S48"/>
    <mergeCell ref="L44:O44"/>
    <mergeCell ref="L45:O45"/>
    <mergeCell ref="L46:O46"/>
    <mergeCell ref="L47:O47"/>
    <mergeCell ref="A48:G48"/>
    <mergeCell ref="H44:K44"/>
    <mergeCell ref="H45:K45"/>
    <mergeCell ref="H46:K46"/>
    <mergeCell ref="H47:K47"/>
    <mergeCell ref="H48:K48"/>
    <mergeCell ref="A44:G44"/>
    <mergeCell ref="A45:G45"/>
    <mergeCell ref="A46:G46"/>
    <mergeCell ref="A47:G47"/>
    <mergeCell ref="T39:W39"/>
    <mergeCell ref="T40:W40"/>
    <mergeCell ref="T33:W33"/>
    <mergeCell ref="T34:W34"/>
    <mergeCell ref="T35:W35"/>
    <mergeCell ref="T36:W36"/>
    <mergeCell ref="P37:S37"/>
    <mergeCell ref="P38:S38"/>
    <mergeCell ref="P39:S39"/>
    <mergeCell ref="P40:S40"/>
    <mergeCell ref="P33:S33"/>
    <mergeCell ref="P34:S34"/>
    <mergeCell ref="P35:S35"/>
    <mergeCell ref="P36:S36"/>
    <mergeCell ref="L37:O37"/>
    <mergeCell ref="L38:O38"/>
    <mergeCell ref="L39:O39"/>
    <mergeCell ref="L40:O40"/>
    <mergeCell ref="L33:O33"/>
    <mergeCell ref="L34:O34"/>
    <mergeCell ref="L35:O35"/>
    <mergeCell ref="L36:O36"/>
    <mergeCell ref="H37:K37"/>
    <mergeCell ref="H38:K38"/>
    <mergeCell ref="H39:K39"/>
    <mergeCell ref="H40:K40"/>
    <mergeCell ref="H33:K33"/>
    <mergeCell ref="H34:K34"/>
    <mergeCell ref="H35:K35"/>
    <mergeCell ref="H36:K36"/>
    <mergeCell ref="A37:G37"/>
    <mergeCell ref="A38:G38"/>
    <mergeCell ref="A39:G39"/>
    <mergeCell ref="A40:G40"/>
    <mergeCell ref="A33:G33"/>
    <mergeCell ref="A34:G34"/>
    <mergeCell ref="A35:G35"/>
    <mergeCell ref="A36:G36"/>
    <mergeCell ref="AB25:AE25"/>
    <mergeCell ref="AB26:AE26"/>
    <mergeCell ref="A17:G18"/>
    <mergeCell ref="T17:W18"/>
    <mergeCell ref="X17:AA18"/>
    <mergeCell ref="AB17:AE18"/>
    <mergeCell ref="H17:S17"/>
    <mergeCell ref="AB21:AE21"/>
    <mergeCell ref="AB22:AE22"/>
    <mergeCell ref="AB23:AE23"/>
    <mergeCell ref="H25:K25"/>
    <mergeCell ref="H26:K26"/>
    <mergeCell ref="AB24:AE24"/>
    <mergeCell ref="AB19:AE19"/>
    <mergeCell ref="AB20:AE20"/>
    <mergeCell ref="X19:AA19"/>
    <mergeCell ref="X20:AA20"/>
    <mergeCell ref="X21:AA21"/>
    <mergeCell ref="X22:AA22"/>
    <mergeCell ref="X23:AA23"/>
    <mergeCell ref="P19:S19"/>
    <mergeCell ref="AB5:AE6"/>
    <mergeCell ref="H23:K23"/>
    <mergeCell ref="H24:K24"/>
    <mergeCell ref="X24:AA24"/>
    <mergeCell ref="T23:W23"/>
    <mergeCell ref="T24:W24"/>
    <mergeCell ref="T21:W21"/>
    <mergeCell ref="T22:W22"/>
    <mergeCell ref="L20:O20"/>
    <mergeCell ref="X25:AA25"/>
    <mergeCell ref="X26:AA26"/>
    <mergeCell ref="AB4:AE4"/>
    <mergeCell ref="A19:G19"/>
    <mergeCell ref="H18:K18"/>
    <mergeCell ref="H19:K19"/>
    <mergeCell ref="L18:O18"/>
    <mergeCell ref="L19:O19"/>
    <mergeCell ref="T19:W19"/>
    <mergeCell ref="P18:S18"/>
    <mergeCell ref="T25:W25"/>
    <mergeCell ref="T26:W26"/>
    <mergeCell ref="T20:W20"/>
    <mergeCell ref="P25:S25"/>
    <mergeCell ref="P26:S26"/>
    <mergeCell ref="P21:S21"/>
    <mergeCell ref="P22:S22"/>
    <mergeCell ref="P23:S23"/>
    <mergeCell ref="P24:S24"/>
    <mergeCell ref="P20:S20"/>
    <mergeCell ref="L25:O25"/>
    <mergeCell ref="L26:O26"/>
    <mergeCell ref="L21:O21"/>
    <mergeCell ref="L22:O22"/>
    <mergeCell ref="L23:O23"/>
    <mergeCell ref="L24:O24"/>
    <mergeCell ref="A25:G25"/>
    <mergeCell ref="A26:G26"/>
    <mergeCell ref="A21:G21"/>
    <mergeCell ref="A22:G22"/>
    <mergeCell ref="A23:G23"/>
    <mergeCell ref="A24:G24"/>
    <mergeCell ref="H21:K21"/>
    <mergeCell ref="H22:K22"/>
    <mergeCell ref="A20:G20"/>
    <mergeCell ref="H20:K20"/>
    <mergeCell ref="A5:G6"/>
    <mergeCell ref="H5:K6"/>
    <mergeCell ref="L5:W5"/>
    <mergeCell ref="A7:G8"/>
    <mergeCell ref="H7:K7"/>
    <mergeCell ref="H8:K8"/>
    <mergeCell ref="L6:O6"/>
    <mergeCell ref="L7:O7"/>
    <mergeCell ref="L8:O8"/>
    <mergeCell ref="L9:O9"/>
    <mergeCell ref="T7:W7"/>
    <mergeCell ref="T8:W8"/>
    <mergeCell ref="T9:W9"/>
    <mergeCell ref="T10:W10"/>
    <mergeCell ref="AB7:AE7"/>
    <mergeCell ref="AB8:AE8"/>
    <mergeCell ref="AB9:AE9"/>
    <mergeCell ref="AB10:AE10"/>
    <mergeCell ref="AB11:AE11"/>
    <mergeCell ref="AB12:AE12"/>
    <mergeCell ref="X5:AA5"/>
    <mergeCell ref="X6:AA6"/>
    <mergeCell ref="X7:AA7"/>
    <mergeCell ref="X8:AA8"/>
    <mergeCell ref="X9:AA9"/>
    <mergeCell ref="X10:AA10"/>
    <mergeCell ref="X11:AA11"/>
    <mergeCell ref="X12:AA12"/>
    <mergeCell ref="T11:W11"/>
    <mergeCell ref="T12:W12"/>
    <mergeCell ref="P6:S6"/>
    <mergeCell ref="P7:S7"/>
    <mergeCell ref="P8:S8"/>
    <mergeCell ref="P9:S9"/>
    <mergeCell ref="P10:S10"/>
    <mergeCell ref="P11:S11"/>
    <mergeCell ref="P12:S12"/>
    <mergeCell ref="T6:W6"/>
    <mergeCell ref="H9:K9"/>
    <mergeCell ref="H10:K10"/>
    <mergeCell ref="A11:G11"/>
    <mergeCell ref="A12:G12"/>
    <mergeCell ref="A9:G10"/>
    <mergeCell ref="L10:O10"/>
    <mergeCell ref="L11:O11"/>
    <mergeCell ref="L12:O12"/>
    <mergeCell ref="H11:K11"/>
    <mergeCell ref="H12:K12"/>
  </mergeCells>
  <printOptions/>
  <pageMargins left="0.75" right="0.75" top="1" bottom="1" header="0.512" footer="0.512"/>
  <pageSetup firstPageNumber="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F46"/>
  <sheetViews>
    <sheetView workbookViewId="0" topLeftCell="A1">
      <selection activeCell="A1" sqref="A1"/>
    </sheetView>
  </sheetViews>
  <sheetFormatPr defaultColWidth="9.00390625" defaultRowHeight="15" customHeight="1"/>
  <cols>
    <col min="1" max="16384" width="2.625" style="11" customWidth="1"/>
  </cols>
  <sheetData>
    <row r="1" ht="15" customHeight="1">
      <c r="A1" s="11" t="s">
        <v>54</v>
      </c>
    </row>
    <row r="4" ht="15" customHeight="1">
      <c r="A4" s="11" t="s">
        <v>55</v>
      </c>
    </row>
    <row r="5" spans="29:32" ht="15" customHeight="1" thickBot="1">
      <c r="AC5" s="396" t="s">
        <v>72</v>
      </c>
      <c r="AD5" s="396"/>
      <c r="AE5" s="396"/>
      <c r="AF5" s="396"/>
    </row>
    <row r="6" spans="1:32" ht="19.5" customHeight="1">
      <c r="A6" s="393"/>
      <c r="B6" s="391"/>
      <c r="C6" s="391"/>
      <c r="D6" s="391"/>
      <c r="E6" s="391" t="s">
        <v>59</v>
      </c>
      <c r="F6" s="391"/>
      <c r="G6" s="391" t="s">
        <v>60</v>
      </c>
      <c r="H6" s="391"/>
      <c r="I6" s="391" t="s">
        <v>61</v>
      </c>
      <c r="J6" s="391"/>
      <c r="K6" s="391" t="s">
        <v>62</v>
      </c>
      <c r="L6" s="391"/>
      <c r="M6" s="391" t="s">
        <v>63</v>
      </c>
      <c r="N6" s="391"/>
      <c r="O6" s="391" t="s">
        <v>64</v>
      </c>
      <c r="P6" s="391"/>
      <c r="Q6" s="391" t="s">
        <v>65</v>
      </c>
      <c r="R6" s="391"/>
      <c r="S6" s="391" t="s">
        <v>66</v>
      </c>
      <c r="T6" s="391"/>
      <c r="U6" s="391" t="s">
        <v>67</v>
      </c>
      <c r="V6" s="391"/>
      <c r="W6" s="391" t="s">
        <v>68</v>
      </c>
      <c r="X6" s="391"/>
      <c r="Y6" s="391" t="s">
        <v>69</v>
      </c>
      <c r="Z6" s="391"/>
      <c r="AA6" s="391" t="s">
        <v>70</v>
      </c>
      <c r="AB6" s="391"/>
      <c r="AC6" s="391" t="s">
        <v>1202</v>
      </c>
      <c r="AD6" s="391"/>
      <c r="AE6" s="391"/>
      <c r="AF6" s="397"/>
    </row>
    <row r="7" spans="1:32" ht="19.5" customHeight="1">
      <c r="A7" s="372" t="s">
        <v>56</v>
      </c>
      <c r="B7" s="373"/>
      <c r="C7" s="373"/>
      <c r="D7" s="373"/>
      <c r="E7" s="333">
        <v>333</v>
      </c>
      <c r="F7" s="333"/>
      <c r="G7" s="333">
        <v>347</v>
      </c>
      <c r="H7" s="333"/>
      <c r="I7" s="333">
        <v>321</v>
      </c>
      <c r="J7" s="333"/>
      <c r="K7" s="333">
        <v>366</v>
      </c>
      <c r="L7" s="333"/>
      <c r="M7" s="333">
        <v>273</v>
      </c>
      <c r="N7" s="333"/>
      <c r="O7" s="333">
        <v>283</v>
      </c>
      <c r="P7" s="333"/>
      <c r="Q7" s="333">
        <v>347</v>
      </c>
      <c r="R7" s="333"/>
      <c r="S7" s="333">
        <v>317</v>
      </c>
      <c r="T7" s="333"/>
      <c r="U7" s="333">
        <v>301</v>
      </c>
      <c r="V7" s="333"/>
      <c r="W7" s="333">
        <v>287</v>
      </c>
      <c r="X7" s="333"/>
      <c r="Y7" s="333">
        <v>339</v>
      </c>
      <c r="Z7" s="333"/>
      <c r="AA7" s="333">
        <v>341</v>
      </c>
      <c r="AB7" s="333"/>
      <c r="AC7" s="333">
        <f>SUM(E7:AB7)</f>
        <v>3855</v>
      </c>
      <c r="AD7" s="333"/>
      <c r="AE7" s="333"/>
      <c r="AF7" s="394"/>
    </row>
    <row r="8" spans="1:32" ht="19.5" customHeight="1">
      <c r="A8" s="372" t="s">
        <v>57</v>
      </c>
      <c r="B8" s="373"/>
      <c r="C8" s="373"/>
      <c r="D8" s="373"/>
      <c r="E8" s="333">
        <v>821</v>
      </c>
      <c r="F8" s="333"/>
      <c r="G8" s="333">
        <v>607</v>
      </c>
      <c r="H8" s="333"/>
      <c r="I8" s="333">
        <v>687</v>
      </c>
      <c r="J8" s="333"/>
      <c r="K8" s="333">
        <v>653</v>
      </c>
      <c r="L8" s="333"/>
      <c r="M8" s="333">
        <v>550</v>
      </c>
      <c r="N8" s="333"/>
      <c r="O8" s="333">
        <v>475</v>
      </c>
      <c r="P8" s="333"/>
      <c r="Q8" s="333">
        <v>581</v>
      </c>
      <c r="R8" s="333"/>
      <c r="S8" s="333">
        <v>718</v>
      </c>
      <c r="T8" s="333"/>
      <c r="U8" s="333">
        <v>878</v>
      </c>
      <c r="V8" s="333"/>
      <c r="W8" s="333">
        <v>873</v>
      </c>
      <c r="X8" s="333"/>
      <c r="Y8" s="333">
        <v>915</v>
      </c>
      <c r="Z8" s="333"/>
      <c r="AA8" s="333">
        <v>1031</v>
      </c>
      <c r="AB8" s="333"/>
      <c r="AC8" s="333">
        <f>SUM(E8:AB8)</f>
        <v>8789</v>
      </c>
      <c r="AD8" s="333"/>
      <c r="AE8" s="333"/>
      <c r="AF8" s="394"/>
    </row>
    <row r="9" spans="1:32" ht="19.5" customHeight="1">
      <c r="A9" s="372" t="s">
        <v>58</v>
      </c>
      <c r="B9" s="373"/>
      <c r="C9" s="373"/>
      <c r="D9" s="373"/>
      <c r="E9" s="333">
        <v>29</v>
      </c>
      <c r="F9" s="333"/>
      <c r="G9" s="333">
        <v>22</v>
      </c>
      <c r="H9" s="333"/>
      <c r="I9" s="333">
        <v>46</v>
      </c>
      <c r="J9" s="333"/>
      <c r="K9" s="333">
        <v>34</v>
      </c>
      <c r="L9" s="333"/>
      <c r="M9" s="333">
        <v>38</v>
      </c>
      <c r="N9" s="333"/>
      <c r="O9" s="333">
        <v>33</v>
      </c>
      <c r="P9" s="333"/>
      <c r="Q9" s="333">
        <v>36</v>
      </c>
      <c r="R9" s="333"/>
      <c r="S9" s="333">
        <v>37</v>
      </c>
      <c r="T9" s="333"/>
      <c r="U9" s="333">
        <v>42</v>
      </c>
      <c r="V9" s="333"/>
      <c r="W9" s="333">
        <v>29</v>
      </c>
      <c r="X9" s="333"/>
      <c r="Y9" s="333">
        <v>54</v>
      </c>
      <c r="Z9" s="333"/>
      <c r="AA9" s="333">
        <v>48</v>
      </c>
      <c r="AB9" s="333"/>
      <c r="AC9" s="333">
        <f>SUM(E9:AB9)</f>
        <v>448</v>
      </c>
      <c r="AD9" s="333"/>
      <c r="AE9" s="333"/>
      <c r="AF9" s="394"/>
    </row>
    <row r="10" spans="1:32" ht="19.5" customHeight="1" thickBot="1">
      <c r="A10" s="374" t="s">
        <v>1202</v>
      </c>
      <c r="B10" s="375"/>
      <c r="C10" s="375"/>
      <c r="D10" s="375"/>
      <c r="E10" s="392">
        <f>SUM(E7:F9)</f>
        <v>1183</v>
      </c>
      <c r="F10" s="392"/>
      <c r="G10" s="392">
        <f>SUM(G7:H9)</f>
        <v>976</v>
      </c>
      <c r="H10" s="392"/>
      <c r="I10" s="392">
        <f>SUM(I7:J9)</f>
        <v>1054</v>
      </c>
      <c r="J10" s="392"/>
      <c r="K10" s="392">
        <f>SUM(K7:L9)</f>
        <v>1053</v>
      </c>
      <c r="L10" s="392"/>
      <c r="M10" s="392">
        <f>SUM(M7:N9)</f>
        <v>861</v>
      </c>
      <c r="N10" s="392"/>
      <c r="O10" s="392">
        <f>SUM(O7:P9)</f>
        <v>791</v>
      </c>
      <c r="P10" s="392"/>
      <c r="Q10" s="392">
        <f>SUM(Q7:R9)</f>
        <v>964</v>
      </c>
      <c r="R10" s="392"/>
      <c r="S10" s="392">
        <f>SUM(S7:T9)</f>
        <v>1072</v>
      </c>
      <c r="T10" s="392"/>
      <c r="U10" s="392">
        <f>SUM(U7:V9)</f>
        <v>1221</v>
      </c>
      <c r="V10" s="392"/>
      <c r="W10" s="392">
        <f>SUM(W7:X9)</f>
        <v>1189</v>
      </c>
      <c r="X10" s="392"/>
      <c r="Y10" s="392">
        <f>SUM(Y7:Z9)</f>
        <v>1308</v>
      </c>
      <c r="Z10" s="392"/>
      <c r="AA10" s="392">
        <f>SUM(AA7:AB9)</f>
        <v>1420</v>
      </c>
      <c r="AB10" s="392"/>
      <c r="AC10" s="392">
        <f>SUM(E10:AB10)</f>
        <v>13092</v>
      </c>
      <c r="AD10" s="392"/>
      <c r="AE10" s="392"/>
      <c r="AF10" s="395"/>
    </row>
    <row r="14" ht="15" customHeight="1">
      <c r="A14" s="11" t="s">
        <v>73</v>
      </c>
    </row>
    <row r="15" ht="15" customHeight="1" thickBot="1"/>
    <row r="16" spans="1:15" ht="19.5" customHeight="1">
      <c r="A16" s="393" t="s">
        <v>74</v>
      </c>
      <c r="B16" s="391"/>
      <c r="C16" s="391"/>
      <c r="D16" s="391"/>
      <c r="E16" s="391"/>
      <c r="F16" s="391" t="s">
        <v>77</v>
      </c>
      <c r="G16" s="391"/>
      <c r="H16" s="391"/>
      <c r="I16" s="391"/>
      <c r="J16" s="391"/>
      <c r="K16" s="391" t="s">
        <v>1203</v>
      </c>
      <c r="L16" s="391"/>
      <c r="M16" s="391"/>
      <c r="N16" s="391"/>
      <c r="O16" s="397"/>
    </row>
    <row r="17" spans="1:15" ht="19.5" customHeight="1">
      <c r="A17" s="372" t="s">
        <v>75</v>
      </c>
      <c r="B17" s="373"/>
      <c r="C17" s="373"/>
      <c r="D17" s="373"/>
      <c r="E17" s="373"/>
      <c r="F17" s="333">
        <v>3537</v>
      </c>
      <c r="G17" s="333"/>
      <c r="H17" s="333"/>
      <c r="I17" s="333"/>
      <c r="J17" s="333"/>
      <c r="K17" s="346">
        <f>ROUND(F17/$F$19,4)</f>
        <v>0.2695</v>
      </c>
      <c r="L17" s="346"/>
      <c r="M17" s="346"/>
      <c r="N17" s="346"/>
      <c r="O17" s="381"/>
    </row>
    <row r="18" spans="1:15" ht="19.5" customHeight="1">
      <c r="A18" s="372" t="s">
        <v>76</v>
      </c>
      <c r="B18" s="373"/>
      <c r="C18" s="373"/>
      <c r="D18" s="373"/>
      <c r="E18" s="373"/>
      <c r="F18" s="333">
        <v>9589</v>
      </c>
      <c r="G18" s="333"/>
      <c r="H18" s="333"/>
      <c r="I18" s="333"/>
      <c r="J18" s="333"/>
      <c r="K18" s="346">
        <f>K19-K17</f>
        <v>0.7304999999999999</v>
      </c>
      <c r="L18" s="346"/>
      <c r="M18" s="346"/>
      <c r="N18" s="346"/>
      <c r="O18" s="381"/>
    </row>
    <row r="19" spans="1:15" ht="19.5" customHeight="1" thickBot="1">
      <c r="A19" s="374" t="s">
        <v>1202</v>
      </c>
      <c r="B19" s="375"/>
      <c r="C19" s="375"/>
      <c r="D19" s="375"/>
      <c r="E19" s="375"/>
      <c r="F19" s="392">
        <f>SUM(F17:J18)</f>
        <v>13126</v>
      </c>
      <c r="G19" s="392"/>
      <c r="H19" s="392"/>
      <c r="I19" s="392"/>
      <c r="J19" s="392"/>
      <c r="K19" s="376">
        <v>1</v>
      </c>
      <c r="L19" s="376"/>
      <c r="M19" s="376"/>
      <c r="N19" s="376"/>
      <c r="O19" s="389"/>
    </row>
    <row r="23" ht="15" customHeight="1">
      <c r="A23" s="11" t="s">
        <v>1138</v>
      </c>
    </row>
    <row r="24" ht="15" customHeight="1" thickBot="1"/>
    <row r="25" spans="16:20" ht="9.75" customHeight="1">
      <c r="P25" s="23"/>
      <c r="Q25" s="24"/>
      <c r="R25" s="24"/>
      <c r="S25" s="24"/>
      <c r="T25" s="25"/>
    </row>
    <row r="26" spans="2:20" ht="15" customHeight="1">
      <c r="B26" s="11" t="s">
        <v>1175</v>
      </c>
      <c r="C26" s="11" t="s">
        <v>78</v>
      </c>
      <c r="P26" s="398" t="s">
        <v>618</v>
      </c>
      <c r="Q26" s="399"/>
      <c r="R26" s="399"/>
      <c r="S26" s="399"/>
      <c r="T26" s="400"/>
    </row>
    <row r="27" spans="16:20" ht="9.75" customHeight="1" thickBot="1">
      <c r="P27" s="26"/>
      <c r="Q27" s="22"/>
      <c r="R27" s="22"/>
      <c r="S27" s="22"/>
      <c r="T27" s="27"/>
    </row>
    <row r="28" spans="16:20" ht="15" customHeight="1">
      <c r="P28" s="18"/>
      <c r="Q28" s="18"/>
      <c r="R28" s="18"/>
      <c r="S28" s="18"/>
      <c r="T28" s="18"/>
    </row>
    <row r="29" ht="15" customHeight="1" thickBot="1"/>
    <row r="30" spans="16:20" ht="9.75" customHeight="1">
      <c r="P30" s="23"/>
      <c r="Q30" s="24"/>
      <c r="R30" s="24"/>
      <c r="S30" s="24"/>
      <c r="T30" s="25"/>
    </row>
    <row r="31" spans="2:20" ht="15" customHeight="1">
      <c r="B31" s="11" t="s">
        <v>1176</v>
      </c>
      <c r="C31" s="11" t="s">
        <v>79</v>
      </c>
      <c r="P31" s="398" t="s">
        <v>619</v>
      </c>
      <c r="Q31" s="399"/>
      <c r="R31" s="399"/>
      <c r="S31" s="399"/>
      <c r="T31" s="400"/>
    </row>
    <row r="32" spans="16:20" ht="9.75" customHeight="1" thickBot="1">
      <c r="P32" s="26"/>
      <c r="Q32" s="22"/>
      <c r="R32" s="22"/>
      <c r="S32" s="22"/>
      <c r="T32" s="27"/>
    </row>
    <row r="33" spans="16:20" ht="15" customHeight="1">
      <c r="P33" s="18"/>
      <c r="Q33" s="18"/>
      <c r="R33" s="18"/>
      <c r="S33" s="18"/>
      <c r="T33" s="18"/>
    </row>
    <row r="34" ht="15" customHeight="1" thickBot="1"/>
    <row r="35" spans="16:20" ht="9.75" customHeight="1">
      <c r="P35" s="23"/>
      <c r="Q35" s="24"/>
      <c r="R35" s="24"/>
      <c r="S35" s="24"/>
      <c r="T35" s="25"/>
    </row>
    <row r="36" spans="2:20" ht="15" customHeight="1">
      <c r="B36" s="11" t="s">
        <v>1177</v>
      </c>
      <c r="C36" s="11" t="s">
        <v>80</v>
      </c>
      <c r="P36" s="398" t="s">
        <v>620</v>
      </c>
      <c r="Q36" s="399"/>
      <c r="R36" s="399"/>
      <c r="S36" s="399"/>
      <c r="T36" s="400"/>
    </row>
    <row r="37" spans="16:20" ht="9.75" customHeight="1" thickBot="1">
      <c r="P37" s="26"/>
      <c r="Q37" s="22"/>
      <c r="R37" s="22"/>
      <c r="S37" s="22"/>
      <c r="T37" s="27"/>
    </row>
    <row r="40" spans="2:3" ht="15" customHeight="1">
      <c r="B40" s="11" t="s">
        <v>1178</v>
      </c>
      <c r="C40" s="11" t="s">
        <v>81</v>
      </c>
    </row>
    <row r="41" spans="29:32" ht="15" customHeight="1" thickBot="1">
      <c r="AC41" s="396" t="s">
        <v>72</v>
      </c>
      <c r="AD41" s="396"/>
      <c r="AE41" s="396"/>
      <c r="AF41" s="396"/>
    </row>
    <row r="42" spans="1:32" ht="19.5" customHeight="1">
      <c r="A42" s="393"/>
      <c r="B42" s="391"/>
      <c r="C42" s="391"/>
      <c r="D42" s="391"/>
      <c r="E42" s="391" t="s">
        <v>59</v>
      </c>
      <c r="F42" s="391"/>
      <c r="G42" s="391" t="s">
        <v>60</v>
      </c>
      <c r="H42" s="391"/>
      <c r="I42" s="391" t="s">
        <v>61</v>
      </c>
      <c r="J42" s="391"/>
      <c r="K42" s="391" t="s">
        <v>62</v>
      </c>
      <c r="L42" s="391"/>
      <c r="M42" s="391" t="s">
        <v>63</v>
      </c>
      <c r="N42" s="391"/>
      <c r="O42" s="391" t="s">
        <v>64</v>
      </c>
      <c r="P42" s="391"/>
      <c r="Q42" s="391" t="s">
        <v>65</v>
      </c>
      <c r="R42" s="391"/>
      <c r="S42" s="391" t="s">
        <v>66</v>
      </c>
      <c r="T42" s="391"/>
      <c r="U42" s="391" t="s">
        <v>67</v>
      </c>
      <c r="V42" s="391"/>
      <c r="W42" s="391" t="s">
        <v>68</v>
      </c>
      <c r="X42" s="391"/>
      <c r="Y42" s="391" t="s">
        <v>69</v>
      </c>
      <c r="Z42" s="391"/>
      <c r="AA42" s="391" t="s">
        <v>70</v>
      </c>
      <c r="AB42" s="391"/>
      <c r="AC42" s="391" t="s">
        <v>1202</v>
      </c>
      <c r="AD42" s="391"/>
      <c r="AE42" s="391"/>
      <c r="AF42" s="397"/>
    </row>
    <row r="43" spans="1:32" ht="19.5" customHeight="1">
      <c r="A43" s="372" t="s">
        <v>56</v>
      </c>
      <c r="B43" s="373"/>
      <c r="C43" s="373"/>
      <c r="D43" s="373"/>
      <c r="E43" s="333">
        <v>315</v>
      </c>
      <c r="F43" s="333"/>
      <c r="G43" s="333">
        <v>303</v>
      </c>
      <c r="H43" s="333"/>
      <c r="I43" s="333">
        <v>290</v>
      </c>
      <c r="J43" s="333"/>
      <c r="K43" s="333">
        <v>285</v>
      </c>
      <c r="L43" s="333"/>
      <c r="M43" s="333">
        <v>321</v>
      </c>
      <c r="N43" s="333"/>
      <c r="O43" s="333">
        <v>252</v>
      </c>
      <c r="P43" s="333"/>
      <c r="Q43" s="333">
        <v>355</v>
      </c>
      <c r="R43" s="333"/>
      <c r="S43" s="333">
        <v>285</v>
      </c>
      <c r="T43" s="333"/>
      <c r="U43" s="333">
        <v>270</v>
      </c>
      <c r="V43" s="333"/>
      <c r="W43" s="333">
        <v>258</v>
      </c>
      <c r="X43" s="333"/>
      <c r="Y43" s="333">
        <v>271</v>
      </c>
      <c r="Z43" s="333"/>
      <c r="AA43" s="333">
        <v>312</v>
      </c>
      <c r="AB43" s="333"/>
      <c r="AC43" s="333">
        <f>SUM(E43:AB43)</f>
        <v>3517</v>
      </c>
      <c r="AD43" s="333"/>
      <c r="AE43" s="333"/>
      <c r="AF43" s="394"/>
    </row>
    <row r="44" spans="1:32" ht="19.5" customHeight="1">
      <c r="A44" s="372" t="s">
        <v>57</v>
      </c>
      <c r="B44" s="373"/>
      <c r="C44" s="373"/>
      <c r="D44" s="373"/>
      <c r="E44" s="333">
        <v>904</v>
      </c>
      <c r="F44" s="333"/>
      <c r="G44" s="333">
        <v>709</v>
      </c>
      <c r="H44" s="333"/>
      <c r="I44" s="333">
        <v>534</v>
      </c>
      <c r="J44" s="333"/>
      <c r="K44" s="333">
        <v>690</v>
      </c>
      <c r="L44" s="333"/>
      <c r="M44" s="333">
        <v>594</v>
      </c>
      <c r="N44" s="333"/>
      <c r="O44" s="333">
        <v>545</v>
      </c>
      <c r="P44" s="333"/>
      <c r="Q44" s="333">
        <v>699</v>
      </c>
      <c r="R44" s="333"/>
      <c r="S44" s="333">
        <v>588</v>
      </c>
      <c r="T44" s="333"/>
      <c r="U44" s="333">
        <v>604</v>
      </c>
      <c r="V44" s="333"/>
      <c r="W44" s="333">
        <v>865</v>
      </c>
      <c r="X44" s="333"/>
      <c r="Y44" s="333">
        <v>910</v>
      </c>
      <c r="Z44" s="333"/>
      <c r="AA44" s="333">
        <v>976</v>
      </c>
      <c r="AB44" s="333"/>
      <c r="AC44" s="333">
        <f>SUM(E44:AB44)</f>
        <v>8618</v>
      </c>
      <c r="AD44" s="333"/>
      <c r="AE44" s="333"/>
      <c r="AF44" s="394"/>
    </row>
    <row r="45" spans="1:32" ht="19.5" customHeight="1">
      <c r="A45" s="372" t="s">
        <v>58</v>
      </c>
      <c r="B45" s="373"/>
      <c r="C45" s="373"/>
      <c r="D45" s="373"/>
      <c r="E45" s="333">
        <v>41</v>
      </c>
      <c r="F45" s="333"/>
      <c r="G45" s="333">
        <v>57</v>
      </c>
      <c r="H45" s="333"/>
      <c r="I45" s="333">
        <v>50</v>
      </c>
      <c r="J45" s="333"/>
      <c r="K45" s="333">
        <v>72</v>
      </c>
      <c r="L45" s="333"/>
      <c r="M45" s="333">
        <v>54</v>
      </c>
      <c r="N45" s="333"/>
      <c r="O45" s="333">
        <v>43</v>
      </c>
      <c r="P45" s="333"/>
      <c r="Q45" s="333">
        <v>74</v>
      </c>
      <c r="R45" s="333"/>
      <c r="S45" s="333">
        <v>66</v>
      </c>
      <c r="T45" s="333"/>
      <c r="U45" s="333">
        <v>53</v>
      </c>
      <c r="V45" s="333"/>
      <c r="W45" s="333">
        <v>66</v>
      </c>
      <c r="X45" s="333"/>
      <c r="Y45" s="333">
        <v>75</v>
      </c>
      <c r="Z45" s="333"/>
      <c r="AA45" s="333">
        <v>102</v>
      </c>
      <c r="AB45" s="333"/>
      <c r="AC45" s="333">
        <f>SUM(E45:AB45)</f>
        <v>753</v>
      </c>
      <c r="AD45" s="333"/>
      <c r="AE45" s="333"/>
      <c r="AF45" s="394"/>
    </row>
    <row r="46" spans="1:32" ht="19.5" customHeight="1" thickBot="1">
      <c r="A46" s="374" t="s">
        <v>1202</v>
      </c>
      <c r="B46" s="375"/>
      <c r="C46" s="375"/>
      <c r="D46" s="375"/>
      <c r="E46" s="392">
        <f>SUM(E43:F45)</f>
        <v>1260</v>
      </c>
      <c r="F46" s="392"/>
      <c r="G46" s="392">
        <f>SUM(G43:H45)</f>
        <v>1069</v>
      </c>
      <c r="H46" s="392"/>
      <c r="I46" s="392">
        <f>SUM(I43:J45)</f>
        <v>874</v>
      </c>
      <c r="J46" s="392"/>
      <c r="K46" s="392">
        <f>SUM(K43:L45)</f>
        <v>1047</v>
      </c>
      <c r="L46" s="392"/>
      <c r="M46" s="392">
        <f>SUM(M43:N45)</f>
        <v>969</v>
      </c>
      <c r="N46" s="392"/>
      <c r="O46" s="392">
        <f>SUM(O43:P45)</f>
        <v>840</v>
      </c>
      <c r="P46" s="392"/>
      <c r="Q46" s="392">
        <f>SUM(Q43:R45)</f>
        <v>1128</v>
      </c>
      <c r="R46" s="392"/>
      <c r="S46" s="392">
        <f>SUM(S43:T45)</f>
        <v>939</v>
      </c>
      <c r="T46" s="392"/>
      <c r="U46" s="392">
        <f>SUM(U43:V45)</f>
        <v>927</v>
      </c>
      <c r="V46" s="392"/>
      <c r="W46" s="392">
        <f>SUM(W43:X45)</f>
        <v>1189</v>
      </c>
      <c r="X46" s="392"/>
      <c r="Y46" s="392">
        <f>SUM(Y43:Z45)</f>
        <v>1256</v>
      </c>
      <c r="Z46" s="392"/>
      <c r="AA46" s="392">
        <f>SUM(AA43:AB45)</f>
        <v>1390</v>
      </c>
      <c r="AB46" s="392"/>
      <c r="AC46" s="392">
        <f>SUM(E46:AB46)</f>
        <v>12888</v>
      </c>
      <c r="AD46" s="392"/>
      <c r="AE46" s="392"/>
      <c r="AF46" s="395"/>
    </row>
  </sheetData>
  <mergeCells count="157">
    <mergeCell ref="AA46:AB46"/>
    <mergeCell ref="AC46:AF46"/>
    <mergeCell ref="AC41:AF41"/>
    <mergeCell ref="S46:T46"/>
    <mergeCell ref="U46:V46"/>
    <mergeCell ref="W46:X46"/>
    <mergeCell ref="Y46:Z46"/>
    <mergeCell ref="AA45:AB45"/>
    <mergeCell ref="AC45:AF45"/>
    <mergeCell ref="S45:T45"/>
    <mergeCell ref="A46:D46"/>
    <mergeCell ref="E46:F46"/>
    <mergeCell ref="G46:H46"/>
    <mergeCell ref="I46:J46"/>
    <mergeCell ref="K46:L46"/>
    <mergeCell ref="M46:N46"/>
    <mergeCell ref="O46:P46"/>
    <mergeCell ref="Q46:R46"/>
    <mergeCell ref="U45:V45"/>
    <mergeCell ref="W45:X45"/>
    <mergeCell ref="Y45:Z45"/>
    <mergeCell ref="AA44:AB44"/>
    <mergeCell ref="U44:V44"/>
    <mergeCell ref="W44:X44"/>
    <mergeCell ref="Y44:Z44"/>
    <mergeCell ref="AC44:AF44"/>
    <mergeCell ref="A45:D45"/>
    <mergeCell ref="E45:F45"/>
    <mergeCell ref="G45:H45"/>
    <mergeCell ref="I45:J45"/>
    <mergeCell ref="K45:L45"/>
    <mergeCell ref="M45:N45"/>
    <mergeCell ref="O45:P45"/>
    <mergeCell ref="Q45:R45"/>
    <mergeCell ref="S44:T44"/>
    <mergeCell ref="AA43:AB43"/>
    <mergeCell ref="AC43:AF43"/>
    <mergeCell ref="A44:D44"/>
    <mergeCell ref="E44:F44"/>
    <mergeCell ref="G44:H44"/>
    <mergeCell ref="I44:J44"/>
    <mergeCell ref="K44:L44"/>
    <mergeCell ref="M44:N44"/>
    <mergeCell ref="O44:P44"/>
    <mergeCell ref="Q44:R44"/>
    <mergeCell ref="S43:T43"/>
    <mergeCell ref="U43:V43"/>
    <mergeCell ref="W43:X43"/>
    <mergeCell ref="Y43:Z43"/>
    <mergeCell ref="AA42:AB42"/>
    <mergeCell ref="AC42:AF42"/>
    <mergeCell ref="A43:D43"/>
    <mergeCell ref="E43:F43"/>
    <mergeCell ref="G43:H43"/>
    <mergeCell ref="I43:J43"/>
    <mergeCell ref="K43:L43"/>
    <mergeCell ref="M43:N43"/>
    <mergeCell ref="O43:P43"/>
    <mergeCell ref="Q43:R43"/>
    <mergeCell ref="S42:T42"/>
    <mergeCell ref="U42:V42"/>
    <mergeCell ref="W42:X42"/>
    <mergeCell ref="Y42:Z42"/>
    <mergeCell ref="K42:L42"/>
    <mergeCell ref="M42:N42"/>
    <mergeCell ref="O42:P42"/>
    <mergeCell ref="Q42:R42"/>
    <mergeCell ref="A42:D42"/>
    <mergeCell ref="E42:F42"/>
    <mergeCell ref="G42:H42"/>
    <mergeCell ref="I42:J42"/>
    <mergeCell ref="K19:O19"/>
    <mergeCell ref="P31:T31"/>
    <mergeCell ref="P26:T26"/>
    <mergeCell ref="P36:T36"/>
    <mergeCell ref="A19:E19"/>
    <mergeCell ref="F16:J16"/>
    <mergeCell ref="F17:J17"/>
    <mergeCell ref="F18:J18"/>
    <mergeCell ref="F19:J19"/>
    <mergeCell ref="AC5:AF5"/>
    <mergeCell ref="A16:E16"/>
    <mergeCell ref="A17:E17"/>
    <mergeCell ref="A18:E18"/>
    <mergeCell ref="K16:O16"/>
    <mergeCell ref="K17:O17"/>
    <mergeCell ref="K18:O18"/>
    <mergeCell ref="AA10:AB10"/>
    <mergeCell ref="AC6:AF6"/>
    <mergeCell ref="AC7:AF7"/>
    <mergeCell ref="AC8:AF8"/>
    <mergeCell ref="AC9:AF9"/>
    <mergeCell ref="AC10:AF10"/>
    <mergeCell ref="AA6:AB6"/>
    <mergeCell ref="AA7:AB7"/>
    <mergeCell ref="AA8:AB8"/>
    <mergeCell ref="AA9:AB9"/>
    <mergeCell ref="W10:X10"/>
    <mergeCell ref="Y6:Z6"/>
    <mergeCell ref="Y7:Z7"/>
    <mergeCell ref="Y8:Z8"/>
    <mergeCell ref="Y9:Z9"/>
    <mergeCell ref="Y10:Z10"/>
    <mergeCell ref="W6:X6"/>
    <mergeCell ref="W7:X7"/>
    <mergeCell ref="W8:X8"/>
    <mergeCell ref="W9:X9"/>
    <mergeCell ref="S10:T10"/>
    <mergeCell ref="U6:V6"/>
    <mergeCell ref="U7:V7"/>
    <mergeCell ref="U8:V8"/>
    <mergeCell ref="U9:V9"/>
    <mergeCell ref="U10:V10"/>
    <mergeCell ref="S6:T6"/>
    <mergeCell ref="S7:T7"/>
    <mergeCell ref="S8:T8"/>
    <mergeCell ref="S9:T9"/>
    <mergeCell ref="O10:P10"/>
    <mergeCell ref="Q6:R6"/>
    <mergeCell ref="Q7:R7"/>
    <mergeCell ref="Q8:R8"/>
    <mergeCell ref="Q9:R9"/>
    <mergeCell ref="Q10:R10"/>
    <mergeCell ref="O6:P6"/>
    <mergeCell ref="O7:P7"/>
    <mergeCell ref="O8:P8"/>
    <mergeCell ref="O9:P9"/>
    <mergeCell ref="K10:L10"/>
    <mergeCell ref="M6:N6"/>
    <mergeCell ref="M7:N7"/>
    <mergeCell ref="M8:N8"/>
    <mergeCell ref="M9:N9"/>
    <mergeCell ref="M10:N10"/>
    <mergeCell ref="K6:L6"/>
    <mergeCell ref="K7:L7"/>
    <mergeCell ref="K8:L8"/>
    <mergeCell ref="K9:L9"/>
    <mergeCell ref="G10:H10"/>
    <mergeCell ref="I6:J6"/>
    <mergeCell ref="I7:J7"/>
    <mergeCell ref="I8:J8"/>
    <mergeCell ref="I9:J9"/>
    <mergeCell ref="I10:J10"/>
    <mergeCell ref="G6:H6"/>
    <mergeCell ref="G7:H7"/>
    <mergeCell ref="G8:H8"/>
    <mergeCell ref="G9:H9"/>
    <mergeCell ref="A10:D10"/>
    <mergeCell ref="E6:F6"/>
    <mergeCell ref="E7:F7"/>
    <mergeCell ref="E8:F8"/>
    <mergeCell ref="E9:F9"/>
    <mergeCell ref="E10:F10"/>
    <mergeCell ref="A6:D6"/>
    <mergeCell ref="A7:D7"/>
    <mergeCell ref="A8:D8"/>
    <mergeCell ref="A9:D9"/>
  </mergeCells>
  <printOptions/>
  <pageMargins left="0.75" right="0.75" top="1" bottom="1" header="0.512" footer="0.512"/>
  <pageSetup firstPageNumber="5"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BL95"/>
  <sheetViews>
    <sheetView workbookViewId="0" topLeftCell="A1">
      <selection activeCell="A1" sqref="A1"/>
    </sheetView>
  </sheetViews>
  <sheetFormatPr defaultColWidth="9.00390625" defaultRowHeight="15" customHeight="1"/>
  <cols>
    <col min="1" max="16384" width="2.625" style="11" customWidth="1"/>
  </cols>
  <sheetData>
    <row r="1" ht="15" customHeight="1">
      <c r="A1" s="11" t="s">
        <v>82</v>
      </c>
    </row>
    <row r="3" ht="15" customHeight="1">
      <c r="A3" s="11" t="s">
        <v>83</v>
      </c>
    </row>
    <row r="4" ht="15" customHeight="1" thickBot="1"/>
    <row r="5" spans="1:33" ht="15" customHeight="1" thickBot="1">
      <c r="A5" s="524" t="s">
        <v>572</v>
      </c>
      <c r="B5" s="525"/>
      <c r="C5" s="525"/>
      <c r="D5" s="525"/>
      <c r="E5" s="525"/>
      <c r="F5" s="526"/>
      <c r="G5" s="527" t="s">
        <v>573</v>
      </c>
      <c r="H5" s="525"/>
      <c r="I5" s="525"/>
      <c r="J5" s="525"/>
      <c r="K5" s="525"/>
      <c r="L5" s="525"/>
      <c r="M5" s="525"/>
      <c r="N5" s="525"/>
      <c r="O5" s="525"/>
      <c r="P5" s="525"/>
      <c r="Q5" s="525"/>
      <c r="R5" s="525"/>
      <c r="S5" s="525"/>
      <c r="T5" s="525"/>
      <c r="U5" s="525"/>
      <c r="V5" s="525"/>
      <c r="W5" s="525"/>
      <c r="X5" s="525"/>
      <c r="Y5" s="525"/>
      <c r="Z5" s="525"/>
      <c r="AA5" s="526"/>
      <c r="AB5" s="520" t="s">
        <v>104</v>
      </c>
      <c r="AC5" s="520"/>
      <c r="AD5" s="520"/>
      <c r="AE5" s="520"/>
      <c r="AF5" s="520"/>
      <c r="AG5" s="521"/>
    </row>
    <row r="6" spans="1:33" ht="15" customHeight="1">
      <c r="A6" s="588" t="s">
        <v>84</v>
      </c>
      <c r="B6" s="512"/>
      <c r="C6" s="512"/>
      <c r="D6" s="512"/>
      <c r="E6" s="512"/>
      <c r="F6" s="583"/>
      <c r="G6" s="592" t="s">
        <v>85</v>
      </c>
      <c r="H6" s="590"/>
      <c r="I6" s="590"/>
      <c r="J6" s="590"/>
      <c r="K6" s="590"/>
      <c r="L6" s="590"/>
      <c r="M6" s="590"/>
      <c r="N6" s="590"/>
      <c r="O6" s="591"/>
      <c r="P6" s="531" t="s">
        <v>86</v>
      </c>
      <c r="Q6" s="532"/>
      <c r="R6" s="532"/>
      <c r="S6" s="532"/>
      <c r="T6" s="532"/>
      <c r="U6" s="532"/>
      <c r="V6" s="532"/>
      <c r="W6" s="532"/>
      <c r="X6" s="532"/>
      <c r="Y6" s="532"/>
      <c r="Z6" s="532"/>
      <c r="AA6" s="533"/>
      <c r="AB6" s="522" t="s">
        <v>102</v>
      </c>
      <c r="AC6" s="522"/>
      <c r="AD6" s="522"/>
      <c r="AE6" s="522"/>
      <c r="AF6" s="522"/>
      <c r="AG6" s="523"/>
    </row>
    <row r="7" spans="1:33" ht="15" customHeight="1">
      <c r="A7" s="588"/>
      <c r="B7" s="512"/>
      <c r="C7" s="512"/>
      <c r="D7" s="512"/>
      <c r="E7" s="512"/>
      <c r="F7" s="583"/>
      <c r="G7" s="511"/>
      <c r="H7" s="512"/>
      <c r="I7" s="512"/>
      <c r="J7" s="512"/>
      <c r="K7" s="512"/>
      <c r="L7" s="512"/>
      <c r="M7" s="512"/>
      <c r="N7" s="512"/>
      <c r="O7" s="583"/>
      <c r="P7" s="528" t="s">
        <v>87</v>
      </c>
      <c r="Q7" s="529"/>
      <c r="R7" s="529"/>
      <c r="S7" s="529"/>
      <c r="T7" s="529"/>
      <c r="U7" s="529"/>
      <c r="V7" s="529"/>
      <c r="W7" s="529"/>
      <c r="X7" s="529"/>
      <c r="Y7" s="529"/>
      <c r="Z7" s="529"/>
      <c r="AA7" s="530"/>
      <c r="AB7" s="506"/>
      <c r="AC7" s="506"/>
      <c r="AD7" s="506"/>
      <c r="AE7" s="506"/>
      <c r="AF7" s="506"/>
      <c r="AG7" s="507"/>
    </row>
    <row r="8" spans="1:33" ht="15" customHeight="1">
      <c r="A8" s="588"/>
      <c r="B8" s="512"/>
      <c r="C8" s="512"/>
      <c r="D8" s="512"/>
      <c r="E8" s="512"/>
      <c r="F8" s="583"/>
      <c r="G8" s="511"/>
      <c r="H8" s="512"/>
      <c r="I8" s="512"/>
      <c r="J8" s="512"/>
      <c r="K8" s="512"/>
      <c r="L8" s="512"/>
      <c r="M8" s="512"/>
      <c r="N8" s="512"/>
      <c r="O8" s="583"/>
      <c r="P8" s="528" t="s">
        <v>88</v>
      </c>
      <c r="Q8" s="529"/>
      <c r="R8" s="529"/>
      <c r="S8" s="529"/>
      <c r="T8" s="529"/>
      <c r="U8" s="529"/>
      <c r="V8" s="529"/>
      <c r="W8" s="529"/>
      <c r="X8" s="529"/>
      <c r="Y8" s="529"/>
      <c r="Z8" s="529"/>
      <c r="AA8" s="530"/>
      <c r="AB8" s="506"/>
      <c r="AC8" s="506"/>
      <c r="AD8" s="506"/>
      <c r="AE8" s="506"/>
      <c r="AF8" s="506"/>
      <c r="AG8" s="507"/>
    </row>
    <row r="9" spans="1:33" ht="15" customHeight="1">
      <c r="A9" s="588"/>
      <c r="B9" s="512"/>
      <c r="C9" s="512"/>
      <c r="D9" s="512"/>
      <c r="E9" s="512"/>
      <c r="F9" s="583"/>
      <c r="G9" s="511"/>
      <c r="H9" s="512"/>
      <c r="I9" s="512"/>
      <c r="J9" s="512"/>
      <c r="K9" s="512"/>
      <c r="L9" s="512"/>
      <c r="M9" s="512"/>
      <c r="N9" s="512"/>
      <c r="O9" s="583"/>
      <c r="P9" s="528" t="s">
        <v>89</v>
      </c>
      <c r="Q9" s="529"/>
      <c r="R9" s="529"/>
      <c r="S9" s="529"/>
      <c r="T9" s="529"/>
      <c r="U9" s="529"/>
      <c r="V9" s="529"/>
      <c r="W9" s="529"/>
      <c r="X9" s="529"/>
      <c r="Y9" s="529"/>
      <c r="Z9" s="529"/>
      <c r="AA9" s="530"/>
      <c r="AB9" s="506"/>
      <c r="AC9" s="506"/>
      <c r="AD9" s="506"/>
      <c r="AE9" s="506"/>
      <c r="AF9" s="506"/>
      <c r="AG9" s="507"/>
    </row>
    <row r="10" spans="1:33" ht="15" customHeight="1">
      <c r="A10" s="588"/>
      <c r="B10" s="512"/>
      <c r="C10" s="512"/>
      <c r="D10" s="512"/>
      <c r="E10" s="512"/>
      <c r="F10" s="583"/>
      <c r="G10" s="511"/>
      <c r="H10" s="512"/>
      <c r="I10" s="512"/>
      <c r="J10" s="512"/>
      <c r="K10" s="512"/>
      <c r="L10" s="512"/>
      <c r="M10" s="512"/>
      <c r="N10" s="512"/>
      <c r="O10" s="583"/>
      <c r="P10" s="528" t="s">
        <v>90</v>
      </c>
      <c r="Q10" s="529"/>
      <c r="R10" s="529"/>
      <c r="S10" s="529"/>
      <c r="T10" s="529"/>
      <c r="U10" s="529"/>
      <c r="V10" s="529"/>
      <c r="W10" s="529"/>
      <c r="X10" s="529"/>
      <c r="Y10" s="529"/>
      <c r="Z10" s="529"/>
      <c r="AA10" s="530"/>
      <c r="AB10" s="506"/>
      <c r="AC10" s="506"/>
      <c r="AD10" s="506"/>
      <c r="AE10" s="506"/>
      <c r="AF10" s="506"/>
      <c r="AG10" s="507"/>
    </row>
    <row r="11" spans="1:33" ht="15" customHeight="1">
      <c r="A11" s="588"/>
      <c r="B11" s="512"/>
      <c r="C11" s="512"/>
      <c r="D11" s="512"/>
      <c r="E11" s="512"/>
      <c r="F11" s="583"/>
      <c r="G11" s="511"/>
      <c r="H11" s="512"/>
      <c r="I11" s="512"/>
      <c r="J11" s="512"/>
      <c r="K11" s="512"/>
      <c r="L11" s="512"/>
      <c r="M11" s="512"/>
      <c r="N11" s="512"/>
      <c r="O11" s="583"/>
      <c r="P11" s="528" t="s">
        <v>91</v>
      </c>
      <c r="Q11" s="529"/>
      <c r="R11" s="529"/>
      <c r="S11" s="529"/>
      <c r="T11" s="529"/>
      <c r="U11" s="529"/>
      <c r="V11" s="529"/>
      <c r="W11" s="529"/>
      <c r="X11" s="529"/>
      <c r="Y11" s="529"/>
      <c r="Z11" s="529"/>
      <c r="AA11" s="530"/>
      <c r="AB11" s="506"/>
      <c r="AC11" s="506"/>
      <c r="AD11" s="506"/>
      <c r="AE11" s="506"/>
      <c r="AF11" s="506"/>
      <c r="AG11" s="507"/>
    </row>
    <row r="12" spans="1:37" ht="15" customHeight="1">
      <c r="A12" s="588"/>
      <c r="B12" s="512"/>
      <c r="C12" s="512"/>
      <c r="D12" s="512"/>
      <c r="E12" s="512"/>
      <c r="F12" s="583"/>
      <c r="G12" s="584"/>
      <c r="H12" s="585"/>
      <c r="I12" s="585"/>
      <c r="J12" s="585"/>
      <c r="K12" s="585"/>
      <c r="L12" s="585"/>
      <c r="M12" s="585"/>
      <c r="N12" s="585"/>
      <c r="O12" s="586"/>
      <c r="P12" s="528" t="s">
        <v>92</v>
      </c>
      <c r="Q12" s="529"/>
      <c r="R12" s="529"/>
      <c r="S12" s="529"/>
      <c r="T12" s="529"/>
      <c r="U12" s="529"/>
      <c r="V12" s="529"/>
      <c r="W12" s="529"/>
      <c r="X12" s="529"/>
      <c r="Y12" s="529"/>
      <c r="Z12" s="529"/>
      <c r="AA12" s="530"/>
      <c r="AB12" s="506"/>
      <c r="AC12" s="506"/>
      <c r="AD12" s="506"/>
      <c r="AE12" s="506"/>
      <c r="AF12" s="506"/>
      <c r="AG12" s="507"/>
      <c r="AK12" s="250"/>
    </row>
    <row r="13" spans="1:33" ht="15" customHeight="1">
      <c r="A13" s="588"/>
      <c r="B13" s="512"/>
      <c r="C13" s="512"/>
      <c r="D13" s="512"/>
      <c r="E13" s="512"/>
      <c r="F13" s="583"/>
      <c r="G13" s="508" t="s">
        <v>93</v>
      </c>
      <c r="H13" s="509"/>
      <c r="I13" s="509"/>
      <c r="J13" s="509"/>
      <c r="K13" s="509"/>
      <c r="L13" s="509"/>
      <c r="M13" s="509"/>
      <c r="N13" s="509"/>
      <c r="O13" s="582"/>
      <c r="P13" s="528" t="s">
        <v>94</v>
      </c>
      <c r="Q13" s="529"/>
      <c r="R13" s="529"/>
      <c r="S13" s="529"/>
      <c r="T13" s="529"/>
      <c r="U13" s="529"/>
      <c r="V13" s="529"/>
      <c r="W13" s="529"/>
      <c r="X13" s="529"/>
      <c r="Y13" s="529"/>
      <c r="Z13" s="529"/>
      <c r="AA13" s="530"/>
      <c r="AB13" s="506"/>
      <c r="AC13" s="506"/>
      <c r="AD13" s="506"/>
      <c r="AE13" s="506"/>
      <c r="AF13" s="506"/>
      <c r="AG13" s="507"/>
    </row>
    <row r="14" spans="1:33" ht="15" customHeight="1">
      <c r="A14" s="588"/>
      <c r="B14" s="512"/>
      <c r="C14" s="512"/>
      <c r="D14" s="512"/>
      <c r="E14" s="512"/>
      <c r="F14" s="583"/>
      <c r="G14" s="584"/>
      <c r="H14" s="585"/>
      <c r="I14" s="585"/>
      <c r="J14" s="585"/>
      <c r="K14" s="585"/>
      <c r="L14" s="585"/>
      <c r="M14" s="585"/>
      <c r="N14" s="585"/>
      <c r="O14" s="586"/>
      <c r="P14" s="528" t="s">
        <v>95</v>
      </c>
      <c r="Q14" s="529"/>
      <c r="R14" s="529"/>
      <c r="S14" s="529"/>
      <c r="T14" s="529"/>
      <c r="U14" s="529"/>
      <c r="V14" s="529"/>
      <c r="W14" s="529"/>
      <c r="X14" s="529"/>
      <c r="Y14" s="529"/>
      <c r="Z14" s="529"/>
      <c r="AA14" s="530"/>
      <c r="AB14" s="506"/>
      <c r="AC14" s="506"/>
      <c r="AD14" s="506"/>
      <c r="AE14" s="506"/>
      <c r="AF14" s="506"/>
      <c r="AG14" s="507"/>
    </row>
    <row r="15" spans="1:33" ht="15" customHeight="1">
      <c r="A15" s="588"/>
      <c r="B15" s="512"/>
      <c r="C15" s="512"/>
      <c r="D15" s="512"/>
      <c r="E15" s="512"/>
      <c r="F15" s="583"/>
      <c r="G15" s="508" t="s">
        <v>96</v>
      </c>
      <c r="H15" s="509"/>
      <c r="I15" s="509"/>
      <c r="J15" s="509"/>
      <c r="K15" s="509"/>
      <c r="L15" s="509"/>
      <c r="M15" s="509"/>
      <c r="N15" s="509"/>
      <c r="O15" s="582"/>
      <c r="P15" s="528" t="s">
        <v>97</v>
      </c>
      <c r="Q15" s="529"/>
      <c r="R15" s="529"/>
      <c r="S15" s="529"/>
      <c r="T15" s="529"/>
      <c r="U15" s="529"/>
      <c r="V15" s="529"/>
      <c r="W15" s="529"/>
      <c r="X15" s="529"/>
      <c r="Y15" s="529"/>
      <c r="Z15" s="529"/>
      <c r="AA15" s="530"/>
      <c r="AB15" s="506"/>
      <c r="AC15" s="506"/>
      <c r="AD15" s="506"/>
      <c r="AE15" s="506"/>
      <c r="AF15" s="506"/>
      <c r="AG15" s="507"/>
    </row>
    <row r="16" spans="1:33" ht="15" customHeight="1">
      <c r="A16" s="588"/>
      <c r="B16" s="512"/>
      <c r="C16" s="512"/>
      <c r="D16" s="512"/>
      <c r="E16" s="512"/>
      <c r="F16" s="583"/>
      <c r="G16" s="511"/>
      <c r="H16" s="512"/>
      <c r="I16" s="512"/>
      <c r="J16" s="512"/>
      <c r="K16" s="512"/>
      <c r="L16" s="512"/>
      <c r="M16" s="512"/>
      <c r="N16" s="512"/>
      <c r="O16" s="583"/>
      <c r="P16" s="528" t="s">
        <v>98</v>
      </c>
      <c r="Q16" s="529"/>
      <c r="R16" s="529"/>
      <c r="S16" s="529"/>
      <c r="T16" s="529"/>
      <c r="U16" s="529"/>
      <c r="V16" s="529"/>
      <c r="W16" s="529"/>
      <c r="X16" s="529"/>
      <c r="Y16" s="529"/>
      <c r="Z16" s="529"/>
      <c r="AA16" s="530"/>
      <c r="AB16" s="506"/>
      <c r="AC16" s="506"/>
      <c r="AD16" s="506"/>
      <c r="AE16" s="506"/>
      <c r="AF16" s="506"/>
      <c r="AG16" s="507"/>
    </row>
    <row r="17" spans="1:33" ht="15" customHeight="1">
      <c r="A17" s="588"/>
      <c r="B17" s="512"/>
      <c r="C17" s="512"/>
      <c r="D17" s="512"/>
      <c r="E17" s="512"/>
      <c r="F17" s="583"/>
      <c r="G17" s="511"/>
      <c r="H17" s="512"/>
      <c r="I17" s="512"/>
      <c r="J17" s="512"/>
      <c r="K17" s="512"/>
      <c r="L17" s="512"/>
      <c r="M17" s="512"/>
      <c r="N17" s="512"/>
      <c r="O17" s="583"/>
      <c r="P17" s="528" t="s">
        <v>99</v>
      </c>
      <c r="Q17" s="529"/>
      <c r="R17" s="529"/>
      <c r="S17" s="529"/>
      <c r="T17" s="529"/>
      <c r="U17" s="529"/>
      <c r="V17" s="529"/>
      <c r="W17" s="529"/>
      <c r="X17" s="529"/>
      <c r="Y17" s="529"/>
      <c r="Z17" s="529"/>
      <c r="AA17" s="530"/>
      <c r="AB17" s="506"/>
      <c r="AC17" s="506"/>
      <c r="AD17" s="506"/>
      <c r="AE17" s="506"/>
      <c r="AF17" s="506"/>
      <c r="AG17" s="507"/>
    </row>
    <row r="18" spans="1:33" ht="15" customHeight="1">
      <c r="A18" s="588"/>
      <c r="B18" s="512"/>
      <c r="C18" s="512"/>
      <c r="D18" s="512"/>
      <c r="E18" s="512"/>
      <c r="F18" s="583"/>
      <c r="G18" s="584"/>
      <c r="H18" s="585"/>
      <c r="I18" s="585"/>
      <c r="J18" s="585"/>
      <c r="K18" s="585"/>
      <c r="L18" s="585"/>
      <c r="M18" s="585"/>
      <c r="N18" s="585"/>
      <c r="O18" s="586"/>
      <c r="P18" s="528" t="s">
        <v>579</v>
      </c>
      <c r="Q18" s="529"/>
      <c r="R18" s="529"/>
      <c r="S18" s="529"/>
      <c r="T18" s="529"/>
      <c r="U18" s="529"/>
      <c r="V18" s="529"/>
      <c r="W18" s="529"/>
      <c r="X18" s="529"/>
      <c r="Y18" s="529"/>
      <c r="Z18" s="529"/>
      <c r="AA18" s="530"/>
      <c r="AB18" s="506" t="s">
        <v>103</v>
      </c>
      <c r="AC18" s="506"/>
      <c r="AD18" s="506"/>
      <c r="AE18" s="506"/>
      <c r="AF18" s="506"/>
      <c r="AG18" s="507"/>
    </row>
    <row r="19" spans="1:33" ht="15" customHeight="1">
      <c r="A19" s="588"/>
      <c r="B19" s="512"/>
      <c r="C19" s="512"/>
      <c r="D19" s="512"/>
      <c r="E19" s="512"/>
      <c r="F19" s="583"/>
      <c r="G19" s="528" t="s">
        <v>100</v>
      </c>
      <c r="H19" s="529"/>
      <c r="I19" s="529"/>
      <c r="J19" s="529"/>
      <c r="K19" s="529"/>
      <c r="L19" s="529"/>
      <c r="M19" s="529"/>
      <c r="N19" s="529"/>
      <c r="O19" s="529"/>
      <c r="P19" s="529" t="s">
        <v>482</v>
      </c>
      <c r="Q19" s="529"/>
      <c r="R19" s="529"/>
      <c r="S19" s="529"/>
      <c r="T19" s="529"/>
      <c r="U19" s="529"/>
      <c r="V19" s="529"/>
      <c r="W19" s="529"/>
      <c r="X19" s="529"/>
      <c r="Y19" s="529"/>
      <c r="Z19" s="529"/>
      <c r="AA19" s="530"/>
      <c r="AB19" s="508" t="s">
        <v>71</v>
      </c>
      <c r="AC19" s="509"/>
      <c r="AD19" s="509"/>
      <c r="AE19" s="509"/>
      <c r="AF19" s="509"/>
      <c r="AG19" s="510"/>
    </row>
    <row r="20" spans="1:33" ht="15" customHeight="1">
      <c r="A20" s="588"/>
      <c r="B20" s="512"/>
      <c r="C20" s="512"/>
      <c r="D20" s="512"/>
      <c r="E20" s="512"/>
      <c r="F20" s="583"/>
      <c r="G20" s="508" t="s">
        <v>101</v>
      </c>
      <c r="H20" s="509"/>
      <c r="I20" s="509"/>
      <c r="J20" s="509"/>
      <c r="K20" s="509"/>
      <c r="L20" s="509"/>
      <c r="M20" s="509"/>
      <c r="N20" s="509"/>
      <c r="O20" s="509"/>
      <c r="P20" s="509" t="s">
        <v>483</v>
      </c>
      <c r="Q20" s="509"/>
      <c r="R20" s="509"/>
      <c r="S20" s="509"/>
      <c r="T20" s="509"/>
      <c r="U20" s="509"/>
      <c r="V20" s="509"/>
      <c r="W20" s="509"/>
      <c r="X20" s="509"/>
      <c r="Y20" s="509"/>
      <c r="Z20" s="509"/>
      <c r="AA20" s="582"/>
      <c r="AB20" s="511"/>
      <c r="AC20" s="512"/>
      <c r="AD20" s="512"/>
      <c r="AE20" s="512"/>
      <c r="AF20" s="512"/>
      <c r="AG20" s="513"/>
    </row>
    <row r="21" spans="1:33" ht="15" customHeight="1">
      <c r="A21" s="588"/>
      <c r="B21" s="512"/>
      <c r="C21" s="512"/>
      <c r="D21" s="512"/>
      <c r="E21" s="512"/>
      <c r="F21" s="583"/>
      <c r="G21" s="511"/>
      <c r="H21" s="512"/>
      <c r="I21" s="512"/>
      <c r="J21" s="512"/>
      <c r="K21" s="512"/>
      <c r="L21" s="512"/>
      <c r="M21" s="512"/>
      <c r="N21" s="512"/>
      <c r="O21" s="512"/>
      <c r="P21" s="512"/>
      <c r="Q21" s="512"/>
      <c r="R21" s="512"/>
      <c r="S21" s="512"/>
      <c r="T21" s="512"/>
      <c r="U21" s="512"/>
      <c r="V21" s="512"/>
      <c r="W21" s="512"/>
      <c r="X21" s="512"/>
      <c r="Y21" s="512"/>
      <c r="Z21" s="512"/>
      <c r="AA21" s="583"/>
      <c r="AB21" s="511"/>
      <c r="AC21" s="512"/>
      <c r="AD21" s="512"/>
      <c r="AE21" s="512"/>
      <c r="AF21" s="512"/>
      <c r="AG21" s="513"/>
    </row>
    <row r="22" spans="1:33" ht="15" customHeight="1" thickBot="1">
      <c r="A22" s="588"/>
      <c r="B22" s="512"/>
      <c r="C22" s="512"/>
      <c r="D22" s="512"/>
      <c r="E22" s="512"/>
      <c r="F22" s="583"/>
      <c r="G22" s="593" t="s">
        <v>513</v>
      </c>
      <c r="H22" s="594"/>
      <c r="I22" s="594"/>
      <c r="J22" s="594"/>
      <c r="K22" s="594"/>
      <c r="L22" s="594"/>
      <c r="M22" s="594"/>
      <c r="N22" s="594"/>
      <c r="O22" s="594"/>
      <c r="P22" s="594"/>
      <c r="Q22" s="594"/>
      <c r="R22" s="594"/>
      <c r="S22" s="594"/>
      <c r="T22" s="594"/>
      <c r="U22" s="594"/>
      <c r="V22" s="594"/>
      <c r="W22" s="594"/>
      <c r="X22" s="594"/>
      <c r="Y22" s="594"/>
      <c r="Z22" s="594"/>
      <c r="AA22" s="595"/>
      <c r="AB22" s="514"/>
      <c r="AC22" s="515"/>
      <c r="AD22" s="515"/>
      <c r="AE22" s="515"/>
      <c r="AF22" s="515"/>
      <c r="AG22" s="516"/>
    </row>
    <row r="23" spans="1:33" ht="15" customHeight="1">
      <c r="A23" s="589" t="s">
        <v>106</v>
      </c>
      <c r="B23" s="590"/>
      <c r="C23" s="590"/>
      <c r="D23" s="590"/>
      <c r="E23" s="590"/>
      <c r="F23" s="591"/>
      <c r="G23" s="504" t="s">
        <v>1212</v>
      </c>
      <c r="H23" s="504"/>
      <c r="I23" s="504"/>
      <c r="J23" s="504"/>
      <c r="K23" s="504"/>
      <c r="L23" s="504"/>
      <c r="M23" s="504"/>
      <c r="N23" s="504"/>
      <c r="O23" s="504"/>
      <c r="P23" s="504"/>
      <c r="Q23" s="504"/>
      <c r="R23" s="504"/>
      <c r="S23" s="504"/>
      <c r="T23" s="504"/>
      <c r="U23" s="504"/>
      <c r="V23" s="504"/>
      <c r="W23" s="504"/>
      <c r="X23" s="504"/>
      <c r="Y23" s="504"/>
      <c r="Z23" s="504"/>
      <c r="AA23" s="504"/>
      <c r="AB23" s="504" t="s">
        <v>102</v>
      </c>
      <c r="AC23" s="504"/>
      <c r="AD23" s="504"/>
      <c r="AE23" s="504"/>
      <c r="AF23" s="504"/>
      <c r="AG23" s="505"/>
    </row>
    <row r="24" spans="1:33" ht="15" customHeight="1">
      <c r="A24" s="588"/>
      <c r="B24" s="512"/>
      <c r="C24" s="512"/>
      <c r="D24" s="512"/>
      <c r="E24" s="512"/>
      <c r="F24" s="583"/>
      <c r="G24" s="506" t="s">
        <v>49</v>
      </c>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7"/>
    </row>
    <row r="25" spans="1:33" ht="15" customHeight="1">
      <c r="A25" s="588"/>
      <c r="B25" s="512"/>
      <c r="C25" s="512"/>
      <c r="D25" s="512"/>
      <c r="E25" s="512"/>
      <c r="F25" s="583"/>
      <c r="G25" s="506" t="s">
        <v>1190</v>
      </c>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7"/>
    </row>
    <row r="26" spans="1:33" ht="15" customHeight="1">
      <c r="A26" s="588"/>
      <c r="B26" s="512"/>
      <c r="C26" s="512"/>
      <c r="D26" s="512"/>
      <c r="E26" s="512"/>
      <c r="F26" s="583"/>
      <c r="G26" s="602" t="s">
        <v>105</v>
      </c>
      <c r="H26" s="603"/>
      <c r="I26" s="603"/>
      <c r="J26" s="603"/>
      <c r="K26" s="603"/>
      <c r="L26" s="603"/>
      <c r="M26" s="603"/>
      <c r="N26" s="603"/>
      <c r="O26" s="604"/>
      <c r="P26" s="596" t="s">
        <v>509</v>
      </c>
      <c r="Q26" s="597"/>
      <c r="R26" s="597"/>
      <c r="S26" s="597"/>
      <c r="T26" s="597"/>
      <c r="U26" s="597"/>
      <c r="V26" s="597"/>
      <c r="W26" s="597"/>
      <c r="X26" s="598"/>
      <c r="Y26" s="608" t="s">
        <v>508</v>
      </c>
      <c r="Z26" s="609"/>
      <c r="AA26" s="609"/>
      <c r="AB26" s="609"/>
      <c r="AC26" s="609"/>
      <c r="AD26" s="609"/>
      <c r="AE26" s="609"/>
      <c r="AF26" s="609"/>
      <c r="AG26" s="610"/>
    </row>
    <row r="27" spans="1:33" ht="15" customHeight="1" thickBot="1">
      <c r="A27" s="588"/>
      <c r="B27" s="512"/>
      <c r="C27" s="512"/>
      <c r="D27" s="512"/>
      <c r="E27" s="512"/>
      <c r="F27" s="583"/>
      <c r="G27" s="605"/>
      <c r="H27" s="606"/>
      <c r="I27" s="606"/>
      <c r="J27" s="606"/>
      <c r="K27" s="606"/>
      <c r="L27" s="606"/>
      <c r="M27" s="606"/>
      <c r="N27" s="606"/>
      <c r="O27" s="607"/>
      <c r="P27" s="599" t="s">
        <v>510</v>
      </c>
      <c r="Q27" s="600"/>
      <c r="R27" s="600"/>
      <c r="S27" s="600"/>
      <c r="T27" s="600"/>
      <c r="U27" s="600"/>
      <c r="V27" s="600"/>
      <c r="W27" s="600"/>
      <c r="X27" s="601"/>
      <c r="Y27" s="611" t="s">
        <v>107</v>
      </c>
      <c r="Z27" s="612"/>
      <c r="AA27" s="612"/>
      <c r="AB27" s="612"/>
      <c r="AC27" s="612"/>
      <c r="AD27" s="612"/>
      <c r="AE27" s="612"/>
      <c r="AF27" s="612"/>
      <c r="AG27" s="613"/>
    </row>
    <row r="28" spans="1:33" ht="15" customHeight="1">
      <c r="A28" s="587" t="s">
        <v>511</v>
      </c>
      <c r="B28" s="504"/>
      <c r="C28" s="504"/>
      <c r="D28" s="504"/>
      <c r="E28" s="504"/>
      <c r="F28" s="504"/>
      <c r="G28" s="365" t="s">
        <v>512</v>
      </c>
      <c r="H28" s="365"/>
      <c r="I28" s="365"/>
      <c r="J28" s="365"/>
      <c r="K28" s="365"/>
      <c r="L28" s="365"/>
      <c r="M28" s="365"/>
      <c r="N28" s="365"/>
      <c r="O28" s="365"/>
      <c r="P28" s="365" t="s">
        <v>484</v>
      </c>
      <c r="Q28" s="365"/>
      <c r="R28" s="365"/>
      <c r="S28" s="365"/>
      <c r="T28" s="365"/>
      <c r="U28" s="365"/>
      <c r="V28" s="365"/>
      <c r="W28" s="365"/>
      <c r="X28" s="365"/>
      <c r="Y28" s="365"/>
      <c r="Z28" s="365"/>
      <c r="AA28" s="365"/>
      <c r="AB28" s="365"/>
      <c r="AC28" s="365"/>
      <c r="AD28" s="365"/>
      <c r="AE28" s="365"/>
      <c r="AF28" s="365"/>
      <c r="AG28" s="379"/>
    </row>
    <row r="29" spans="1:33" ht="15" customHeight="1">
      <c r="A29" s="519"/>
      <c r="B29" s="506"/>
      <c r="C29" s="506"/>
      <c r="D29" s="506"/>
      <c r="E29" s="506"/>
      <c r="F29" s="506"/>
      <c r="G29" s="506" t="s">
        <v>576</v>
      </c>
      <c r="H29" s="506"/>
      <c r="I29" s="506"/>
      <c r="J29" s="506"/>
      <c r="K29" s="506"/>
      <c r="L29" s="506"/>
      <c r="M29" s="506"/>
      <c r="N29" s="506"/>
      <c r="O29" s="506"/>
      <c r="P29" s="366" t="s">
        <v>111</v>
      </c>
      <c r="Q29" s="366"/>
      <c r="R29" s="366"/>
      <c r="S29" s="366"/>
      <c r="T29" s="366"/>
      <c r="U29" s="366"/>
      <c r="V29" s="366"/>
      <c r="W29" s="366"/>
      <c r="X29" s="366"/>
      <c r="Y29" s="366"/>
      <c r="Z29" s="366"/>
      <c r="AA29" s="366"/>
      <c r="AB29" s="366"/>
      <c r="AC29" s="366"/>
      <c r="AD29" s="366"/>
      <c r="AE29" s="366"/>
      <c r="AF29" s="366"/>
      <c r="AG29" s="380"/>
    </row>
    <row r="30" spans="1:33" ht="15" customHeight="1">
      <c r="A30" s="519"/>
      <c r="B30" s="506"/>
      <c r="C30" s="506"/>
      <c r="D30" s="506"/>
      <c r="E30" s="506"/>
      <c r="F30" s="506"/>
      <c r="G30" s="506" t="s">
        <v>575</v>
      </c>
      <c r="H30" s="506"/>
      <c r="I30" s="506"/>
      <c r="J30" s="506"/>
      <c r="K30" s="506"/>
      <c r="L30" s="506"/>
      <c r="M30" s="506"/>
      <c r="N30" s="506"/>
      <c r="O30" s="506"/>
      <c r="P30" s="366" t="s">
        <v>110</v>
      </c>
      <c r="Q30" s="366"/>
      <c r="R30" s="366"/>
      <c r="S30" s="366"/>
      <c r="T30" s="366"/>
      <c r="U30" s="366"/>
      <c r="V30" s="366"/>
      <c r="W30" s="366"/>
      <c r="X30" s="366"/>
      <c r="Y30" s="366"/>
      <c r="Z30" s="366"/>
      <c r="AA30" s="366"/>
      <c r="AB30" s="366"/>
      <c r="AC30" s="366"/>
      <c r="AD30" s="366"/>
      <c r="AE30" s="366"/>
      <c r="AF30" s="366"/>
      <c r="AG30" s="380"/>
    </row>
    <row r="31" spans="1:33" ht="15" customHeight="1" thickBot="1">
      <c r="A31" s="517"/>
      <c r="B31" s="518"/>
      <c r="C31" s="518"/>
      <c r="D31" s="518"/>
      <c r="E31" s="518"/>
      <c r="F31" s="518"/>
      <c r="G31" s="518" t="s">
        <v>574</v>
      </c>
      <c r="H31" s="518"/>
      <c r="I31" s="518"/>
      <c r="J31" s="518"/>
      <c r="K31" s="518"/>
      <c r="L31" s="518"/>
      <c r="M31" s="518"/>
      <c r="N31" s="518"/>
      <c r="O31" s="518"/>
      <c r="P31" s="571" t="s">
        <v>109</v>
      </c>
      <c r="Q31" s="571"/>
      <c r="R31" s="571"/>
      <c r="S31" s="571"/>
      <c r="T31" s="571"/>
      <c r="U31" s="571"/>
      <c r="V31" s="571"/>
      <c r="W31" s="571"/>
      <c r="X31" s="571"/>
      <c r="Y31" s="571"/>
      <c r="Z31" s="571"/>
      <c r="AA31" s="571"/>
      <c r="AB31" s="571"/>
      <c r="AC31" s="571"/>
      <c r="AD31" s="571"/>
      <c r="AE31" s="571"/>
      <c r="AF31" s="571"/>
      <c r="AG31" s="572"/>
    </row>
    <row r="33" spans="1:17" ht="15" customHeight="1">
      <c r="A33" s="11" t="s">
        <v>269</v>
      </c>
      <c r="Q33" s="11" t="s">
        <v>112</v>
      </c>
    </row>
    <row r="34" ht="15" customHeight="1" thickBot="1"/>
    <row r="35" spans="1:48" ht="15" customHeight="1" thickBot="1">
      <c r="A35" s="570"/>
      <c r="B35" s="504"/>
      <c r="C35" s="504"/>
      <c r="D35" s="504"/>
      <c r="E35" s="365" t="s">
        <v>85</v>
      </c>
      <c r="F35" s="365"/>
      <c r="G35" s="365"/>
      <c r="H35" s="365"/>
      <c r="I35" s="365"/>
      <c r="J35" s="365"/>
      <c r="K35" s="365"/>
      <c r="L35" s="379"/>
      <c r="Q35" s="578" t="s">
        <v>521</v>
      </c>
      <c r="R35" s="579"/>
      <c r="S35" s="579"/>
      <c r="T35" s="579"/>
      <c r="U35" s="579"/>
      <c r="V35" s="579"/>
      <c r="W35" s="579"/>
      <c r="X35" s="580"/>
      <c r="Y35" s="576" t="s">
        <v>114</v>
      </c>
      <c r="Z35" s="576"/>
      <c r="AA35" s="577"/>
      <c r="AB35" s="18"/>
      <c r="AC35" s="18"/>
      <c r="AD35" s="18"/>
      <c r="AE35" s="18"/>
      <c r="AF35" s="18"/>
      <c r="AG35" s="18"/>
      <c r="AJ35" s="18"/>
      <c r="AK35" s="18"/>
      <c r="AL35" s="18"/>
      <c r="AM35" s="18"/>
      <c r="AN35" s="18"/>
      <c r="AO35" s="18"/>
      <c r="AP35" s="18"/>
      <c r="AQ35" s="18"/>
      <c r="AR35" s="18"/>
      <c r="AS35" s="18"/>
      <c r="AT35" s="18"/>
      <c r="AU35" s="18"/>
      <c r="AV35" s="18"/>
    </row>
    <row r="36" spans="1:48" ht="15" customHeight="1" thickBot="1">
      <c r="A36" s="517"/>
      <c r="B36" s="518"/>
      <c r="C36" s="518"/>
      <c r="D36" s="518"/>
      <c r="E36" s="571"/>
      <c r="F36" s="571"/>
      <c r="G36" s="571"/>
      <c r="H36" s="571"/>
      <c r="I36" s="571"/>
      <c r="J36" s="571"/>
      <c r="K36" s="571"/>
      <c r="L36" s="572"/>
      <c r="AB36" s="18"/>
      <c r="AC36" s="18"/>
      <c r="AD36" s="18"/>
      <c r="AE36" s="18"/>
      <c r="AF36" s="18"/>
      <c r="AG36" s="18"/>
      <c r="AJ36" s="18"/>
      <c r="AK36" s="18"/>
      <c r="AL36" s="18"/>
      <c r="AM36" s="18"/>
      <c r="AN36" s="18"/>
      <c r="AO36" s="18"/>
      <c r="AP36" s="18"/>
      <c r="AQ36" s="18"/>
      <c r="AR36" s="18"/>
      <c r="AS36" s="18"/>
      <c r="AT36" s="18"/>
      <c r="AU36" s="18"/>
      <c r="AV36" s="18"/>
    </row>
    <row r="37" spans="1:64" ht="15" customHeight="1" thickBot="1">
      <c r="A37" s="581" t="s">
        <v>1204</v>
      </c>
      <c r="B37" s="522"/>
      <c r="C37" s="522"/>
      <c r="D37" s="522"/>
      <c r="E37" s="562" t="s">
        <v>271</v>
      </c>
      <c r="F37" s="562"/>
      <c r="G37" s="562"/>
      <c r="H37" s="563"/>
      <c r="I37" s="564" t="s">
        <v>270</v>
      </c>
      <c r="J37" s="565"/>
      <c r="K37" s="565"/>
      <c r="L37" s="566"/>
      <c r="M37" s="37"/>
      <c r="N37" s="37"/>
      <c r="O37" s="37"/>
      <c r="P37" s="37"/>
      <c r="Q37" s="573" t="s">
        <v>522</v>
      </c>
      <c r="R37" s="574"/>
      <c r="S37" s="574"/>
      <c r="T37" s="574"/>
      <c r="U37" s="574"/>
      <c r="V37" s="574"/>
      <c r="W37" s="574"/>
      <c r="X37" s="575"/>
      <c r="Y37" s="576" t="s">
        <v>523</v>
      </c>
      <c r="Z37" s="576"/>
      <c r="AA37" s="577"/>
      <c r="AB37" s="260"/>
      <c r="AC37" s="260"/>
      <c r="AD37" s="260"/>
      <c r="AE37" s="258"/>
      <c r="AF37" s="258"/>
      <c r="AG37" s="258"/>
      <c r="AH37" s="36"/>
      <c r="AI37" s="36"/>
      <c r="AJ37" s="188"/>
      <c r="AK37" s="188"/>
      <c r="AL37" s="188"/>
      <c r="AM37" s="188"/>
      <c r="AN37" s="37"/>
      <c r="AO37" s="37"/>
      <c r="AP37" s="37"/>
      <c r="AQ37" s="37"/>
      <c r="AR37" s="37"/>
      <c r="AS37" s="37"/>
      <c r="AT37" s="37"/>
      <c r="AU37" s="37"/>
      <c r="AV37" s="36"/>
      <c r="AW37" s="36"/>
      <c r="AX37" s="36"/>
      <c r="AY37" s="36"/>
      <c r="AZ37" s="36"/>
      <c r="BA37" s="36"/>
      <c r="BB37" s="36"/>
      <c r="BC37" s="36"/>
      <c r="BD37" s="36"/>
      <c r="BE37" s="36"/>
      <c r="BF37" s="31"/>
      <c r="BG37" s="31"/>
      <c r="BH37" s="31"/>
      <c r="BI37" s="31"/>
      <c r="BJ37" s="31"/>
      <c r="BK37" s="31"/>
      <c r="BL37" s="18"/>
    </row>
    <row r="38" spans="1:64" ht="15" customHeight="1">
      <c r="A38" s="519" t="s">
        <v>1205</v>
      </c>
      <c r="B38" s="506"/>
      <c r="C38" s="506"/>
      <c r="D38" s="506"/>
      <c r="E38" s="541" t="s">
        <v>272</v>
      </c>
      <c r="F38" s="541"/>
      <c r="G38" s="541"/>
      <c r="H38" s="542"/>
      <c r="I38" s="552" t="s">
        <v>270</v>
      </c>
      <c r="J38" s="553"/>
      <c r="K38" s="553"/>
      <c r="L38" s="554"/>
      <c r="M38" s="31"/>
      <c r="N38" s="31"/>
      <c r="O38" s="31"/>
      <c r="P38" s="31"/>
      <c r="Q38" s="536" t="s">
        <v>86</v>
      </c>
      <c r="R38" s="537"/>
      <c r="S38" s="537"/>
      <c r="T38" s="537"/>
      <c r="U38" s="537"/>
      <c r="V38" s="537"/>
      <c r="W38" s="537"/>
      <c r="X38" s="537"/>
      <c r="Y38" s="543" t="s">
        <v>115</v>
      </c>
      <c r="Z38" s="544"/>
      <c r="AA38" s="545"/>
      <c r="AB38" s="259"/>
      <c r="AC38" s="259"/>
      <c r="AD38" s="259"/>
      <c r="AE38" s="258"/>
      <c r="AF38" s="258"/>
      <c r="AG38" s="258"/>
      <c r="AH38" s="36"/>
      <c r="AI38" s="36"/>
      <c r="AJ38" s="188"/>
      <c r="AK38" s="188"/>
      <c r="AL38" s="188"/>
      <c r="AM38" s="188"/>
      <c r="AN38" s="37"/>
      <c r="AO38" s="37"/>
      <c r="AP38" s="37"/>
      <c r="AQ38" s="37"/>
      <c r="AR38" s="37"/>
      <c r="AS38" s="37"/>
      <c r="AT38" s="37"/>
      <c r="AU38" s="37"/>
      <c r="AV38" s="36"/>
      <c r="AW38" s="36"/>
      <c r="AX38" s="36"/>
      <c r="AY38" s="36"/>
      <c r="AZ38" s="36"/>
      <c r="BA38" s="36"/>
      <c r="BB38" s="36"/>
      <c r="BC38" s="36"/>
      <c r="BD38" s="36"/>
      <c r="BE38" s="36"/>
      <c r="BF38" s="37"/>
      <c r="BG38" s="37"/>
      <c r="BH38" s="37"/>
      <c r="BI38" s="37"/>
      <c r="BJ38" s="37"/>
      <c r="BK38" s="37"/>
      <c r="BL38" s="18"/>
    </row>
    <row r="39" spans="1:64" ht="15" customHeight="1">
      <c r="A39" s="519" t="s">
        <v>1206</v>
      </c>
      <c r="B39" s="506"/>
      <c r="C39" s="506"/>
      <c r="D39" s="506"/>
      <c r="E39" s="541" t="s">
        <v>273</v>
      </c>
      <c r="F39" s="541"/>
      <c r="G39" s="541"/>
      <c r="H39" s="542"/>
      <c r="I39" s="552" t="s">
        <v>270</v>
      </c>
      <c r="J39" s="553"/>
      <c r="K39" s="553"/>
      <c r="L39" s="554"/>
      <c r="M39" s="190"/>
      <c r="N39" s="190"/>
      <c r="O39" s="190"/>
      <c r="P39" s="190"/>
      <c r="Q39" s="536" t="s">
        <v>87</v>
      </c>
      <c r="R39" s="537"/>
      <c r="S39" s="537"/>
      <c r="T39" s="537"/>
      <c r="U39" s="537"/>
      <c r="V39" s="537"/>
      <c r="W39" s="537"/>
      <c r="X39" s="537"/>
      <c r="Y39" s="543"/>
      <c r="Z39" s="544"/>
      <c r="AA39" s="545"/>
      <c r="AB39" s="259"/>
      <c r="AC39" s="259"/>
      <c r="AD39" s="259"/>
      <c r="AE39" s="258"/>
      <c r="AF39" s="258"/>
      <c r="AG39" s="258"/>
      <c r="AH39" s="36"/>
      <c r="AI39" s="36"/>
      <c r="AJ39" s="188"/>
      <c r="AK39" s="188"/>
      <c r="AL39" s="188"/>
      <c r="AM39" s="188"/>
      <c r="AN39" s="261"/>
      <c r="AO39" s="261"/>
      <c r="AP39" s="261"/>
      <c r="AQ39" s="261"/>
      <c r="AR39" s="191"/>
      <c r="AS39" s="191"/>
      <c r="AT39" s="191"/>
      <c r="AU39" s="191"/>
      <c r="AV39" s="36"/>
      <c r="AW39" s="36"/>
      <c r="AX39" s="36"/>
      <c r="AY39" s="36"/>
      <c r="AZ39" s="36"/>
      <c r="BA39" s="36"/>
      <c r="BB39" s="36"/>
      <c r="BC39" s="36"/>
      <c r="BD39" s="36"/>
      <c r="BE39" s="36"/>
      <c r="BF39" s="37"/>
      <c r="BG39" s="37"/>
      <c r="BH39" s="37"/>
      <c r="BI39" s="37"/>
      <c r="BJ39" s="37"/>
      <c r="BK39" s="37"/>
      <c r="BL39" s="18"/>
    </row>
    <row r="40" spans="1:64" ht="15" customHeight="1">
      <c r="A40" s="519" t="s">
        <v>1207</v>
      </c>
      <c r="B40" s="506"/>
      <c r="C40" s="506"/>
      <c r="D40" s="506"/>
      <c r="E40" s="541" t="s">
        <v>274</v>
      </c>
      <c r="F40" s="541"/>
      <c r="G40" s="541"/>
      <c r="H40" s="542"/>
      <c r="I40" s="552" t="s">
        <v>270</v>
      </c>
      <c r="J40" s="553"/>
      <c r="K40" s="553"/>
      <c r="L40" s="554"/>
      <c r="M40" s="190"/>
      <c r="N40" s="190"/>
      <c r="O40" s="190"/>
      <c r="P40" s="190"/>
      <c r="Q40" s="536" t="s">
        <v>90</v>
      </c>
      <c r="R40" s="537"/>
      <c r="S40" s="537"/>
      <c r="T40" s="537"/>
      <c r="U40" s="537"/>
      <c r="V40" s="537"/>
      <c r="W40" s="537"/>
      <c r="X40" s="537"/>
      <c r="Y40" s="543"/>
      <c r="Z40" s="544"/>
      <c r="AA40" s="545"/>
      <c r="AB40" s="259"/>
      <c r="AC40" s="259"/>
      <c r="AD40" s="259"/>
      <c r="AE40" s="258"/>
      <c r="AF40" s="258"/>
      <c r="AG40" s="258"/>
      <c r="AH40" s="36"/>
      <c r="AI40" s="36"/>
      <c r="AJ40" s="188"/>
      <c r="AK40" s="188"/>
      <c r="AL40" s="188"/>
      <c r="AM40" s="188"/>
      <c r="AN40" s="261"/>
      <c r="AO40" s="261"/>
      <c r="AP40" s="261"/>
      <c r="AQ40" s="261"/>
      <c r="AR40" s="191"/>
      <c r="AS40" s="191"/>
      <c r="AT40" s="191"/>
      <c r="AU40" s="191"/>
      <c r="AV40" s="36"/>
      <c r="AW40" s="36"/>
      <c r="AX40" s="36"/>
      <c r="AY40" s="36"/>
      <c r="AZ40" s="36"/>
      <c r="BA40" s="36"/>
      <c r="BB40" s="36"/>
      <c r="BC40" s="36"/>
      <c r="BD40" s="36"/>
      <c r="BE40" s="36"/>
      <c r="BF40" s="37"/>
      <c r="BG40" s="37"/>
      <c r="BH40" s="37"/>
      <c r="BI40" s="37"/>
      <c r="BJ40" s="37"/>
      <c r="BK40" s="37"/>
      <c r="BL40" s="18"/>
    </row>
    <row r="41" spans="1:64" ht="15" customHeight="1">
      <c r="A41" s="519" t="s">
        <v>1208</v>
      </c>
      <c r="B41" s="506"/>
      <c r="C41" s="506"/>
      <c r="D41" s="506"/>
      <c r="E41" s="541" t="s">
        <v>275</v>
      </c>
      <c r="F41" s="541"/>
      <c r="G41" s="541"/>
      <c r="H41" s="542"/>
      <c r="I41" s="552" t="s">
        <v>270</v>
      </c>
      <c r="J41" s="553"/>
      <c r="K41" s="553"/>
      <c r="L41" s="554"/>
      <c r="M41" s="190"/>
      <c r="N41" s="190"/>
      <c r="O41" s="190"/>
      <c r="P41" s="190"/>
      <c r="Q41" s="538" t="s">
        <v>98</v>
      </c>
      <c r="R41" s="539"/>
      <c r="S41" s="539"/>
      <c r="T41" s="539"/>
      <c r="U41" s="539"/>
      <c r="V41" s="539"/>
      <c r="W41" s="539"/>
      <c r="X41" s="540"/>
      <c r="Y41" s="543"/>
      <c r="Z41" s="544"/>
      <c r="AA41" s="545"/>
      <c r="AB41" s="259"/>
      <c r="AC41" s="259"/>
      <c r="AD41" s="259"/>
      <c r="AE41" s="258"/>
      <c r="AF41" s="258"/>
      <c r="AG41" s="258"/>
      <c r="AH41" s="36"/>
      <c r="AI41" s="36"/>
      <c r="AJ41" s="188"/>
      <c r="AK41" s="188"/>
      <c r="AL41" s="188"/>
      <c r="AM41" s="188"/>
      <c r="AN41" s="261"/>
      <c r="AO41" s="261"/>
      <c r="AP41" s="261"/>
      <c r="AQ41" s="261"/>
      <c r="AR41" s="191"/>
      <c r="AS41" s="191"/>
      <c r="AT41" s="191"/>
      <c r="AU41" s="191"/>
      <c r="AV41" s="36"/>
      <c r="AW41" s="36"/>
      <c r="AX41" s="36"/>
      <c r="AY41" s="36"/>
      <c r="AZ41" s="36"/>
      <c r="BA41" s="36"/>
      <c r="BB41" s="36"/>
      <c r="BC41" s="36"/>
      <c r="BD41" s="36"/>
      <c r="BE41" s="36"/>
      <c r="BF41" s="37"/>
      <c r="BG41" s="37"/>
      <c r="BH41" s="37"/>
      <c r="BI41" s="37"/>
      <c r="BJ41" s="37"/>
      <c r="BK41" s="37"/>
      <c r="BL41" s="18"/>
    </row>
    <row r="42" spans="1:64" ht="15" customHeight="1" thickBot="1">
      <c r="A42" s="517" t="s">
        <v>1209</v>
      </c>
      <c r="B42" s="518"/>
      <c r="C42" s="518"/>
      <c r="D42" s="518"/>
      <c r="E42" s="560" t="s">
        <v>276</v>
      </c>
      <c r="F42" s="560"/>
      <c r="G42" s="560"/>
      <c r="H42" s="561"/>
      <c r="I42" s="567" t="s">
        <v>270</v>
      </c>
      <c r="J42" s="568"/>
      <c r="K42" s="568"/>
      <c r="L42" s="569"/>
      <c r="M42" s="190"/>
      <c r="N42" s="190"/>
      <c r="O42" s="190"/>
      <c r="P42" s="190"/>
      <c r="Q42" s="538" t="s">
        <v>99</v>
      </c>
      <c r="R42" s="539"/>
      <c r="S42" s="539"/>
      <c r="T42" s="539"/>
      <c r="U42" s="539"/>
      <c r="V42" s="539"/>
      <c r="W42" s="539"/>
      <c r="X42" s="540"/>
      <c r="Y42" s="543"/>
      <c r="Z42" s="544"/>
      <c r="AA42" s="545"/>
      <c r="AB42" s="259"/>
      <c r="AC42" s="259"/>
      <c r="AD42" s="259"/>
      <c r="AE42" s="258"/>
      <c r="AF42" s="258"/>
      <c r="AG42" s="258"/>
      <c r="AH42" s="36"/>
      <c r="AI42" s="36"/>
      <c r="AJ42" s="188"/>
      <c r="AK42" s="188"/>
      <c r="AL42" s="188"/>
      <c r="AM42" s="188"/>
      <c r="AN42" s="261"/>
      <c r="AO42" s="261"/>
      <c r="AP42" s="261"/>
      <c r="AQ42" s="261"/>
      <c r="AR42" s="191"/>
      <c r="AS42" s="191"/>
      <c r="AT42" s="191"/>
      <c r="AU42" s="191"/>
      <c r="AV42" s="36"/>
      <c r="AW42" s="36"/>
      <c r="AX42" s="36"/>
      <c r="AY42" s="36"/>
      <c r="AZ42" s="36"/>
      <c r="BA42" s="36"/>
      <c r="BB42" s="36"/>
      <c r="BC42" s="36"/>
      <c r="BD42" s="36"/>
      <c r="BE42" s="36"/>
      <c r="BF42" s="37"/>
      <c r="BG42" s="37"/>
      <c r="BH42" s="37"/>
      <c r="BI42" s="37"/>
      <c r="BJ42" s="37"/>
      <c r="BK42" s="37"/>
      <c r="BL42" s="18"/>
    </row>
    <row r="43" spans="1:64" ht="15" customHeight="1">
      <c r="A43" s="188"/>
      <c r="B43" s="188"/>
      <c r="C43" s="188"/>
      <c r="D43" s="188"/>
      <c r="E43" s="261"/>
      <c r="F43" s="261"/>
      <c r="G43" s="261"/>
      <c r="H43" s="261"/>
      <c r="I43" s="191"/>
      <c r="J43" s="191"/>
      <c r="K43" s="191"/>
      <c r="L43" s="191"/>
      <c r="M43" s="190"/>
      <c r="N43" s="190"/>
      <c r="O43" s="190"/>
      <c r="P43" s="190"/>
      <c r="Q43" s="549" t="s">
        <v>39</v>
      </c>
      <c r="R43" s="550"/>
      <c r="S43" s="550"/>
      <c r="T43" s="550"/>
      <c r="U43" s="550"/>
      <c r="V43" s="550"/>
      <c r="W43" s="550"/>
      <c r="X43" s="551"/>
      <c r="Y43" s="546"/>
      <c r="Z43" s="547"/>
      <c r="AA43" s="548"/>
      <c r="AB43" s="259"/>
      <c r="AC43" s="259"/>
      <c r="AD43" s="259"/>
      <c r="AE43" s="258"/>
      <c r="AF43" s="258"/>
      <c r="AG43" s="258"/>
      <c r="AH43" s="36"/>
      <c r="AI43" s="36"/>
      <c r="AJ43" s="188"/>
      <c r="AK43" s="188"/>
      <c r="AL43" s="188"/>
      <c r="AM43" s="188"/>
      <c r="AN43" s="261"/>
      <c r="AO43" s="261"/>
      <c r="AP43" s="261"/>
      <c r="AQ43" s="261"/>
      <c r="AR43" s="191"/>
      <c r="AS43" s="191"/>
      <c r="AT43" s="191"/>
      <c r="AU43" s="191"/>
      <c r="AV43" s="36"/>
      <c r="AW43" s="36"/>
      <c r="AX43" s="36"/>
      <c r="AY43" s="36"/>
      <c r="AZ43" s="36"/>
      <c r="BA43" s="36"/>
      <c r="BB43" s="36"/>
      <c r="BC43" s="36"/>
      <c r="BD43" s="36"/>
      <c r="BE43" s="36"/>
      <c r="BF43" s="37"/>
      <c r="BG43" s="37"/>
      <c r="BH43" s="37"/>
      <c r="BI43" s="37"/>
      <c r="BJ43" s="37"/>
      <c r="BK43" s="37"/>
      <c r="BL43" s="18"/>
    </row>
    <row r="44" spans="1:64" ht="15" customHeight="1">
      <c r="A44" s="188"/>
      <c r="B44" s="188"/>
      <c r="C44" s="188"/>
      <c r="D44" s="188"/>
      <c r="E44" s="261"/>
      <c r="F44" s="261"/>
      <c r="G44" s="261"/>
      <c r="H44" s="261"/>
      <c r="I44" s="191"/>
      <c r="J44" s="191"/>
      <c r="K44" s="191"/>
      <c r="L44" s="191"/>
      <c r="M44" s="190"/>
      <c r="N44" s="190"/>
      <c r="O44" s="190"/>
      <c r="P44" s="190"/>
      <c r="Q44" s="534" t="s">
        <v>88</v>
      </c>
      <c r="R44" s="535"/>
      <c r="S44" s="535"/>
      <c r="T44" s="535"/>
      <c r="U44" s="535"/>
      <c r="V44" s="535"/>
      <c r="W44" s="535"/>
      <c r="X44" s="535"/>
      <c r="Y44" s="557" t="s">
        <v>520</v>
      </c>
      <c r="Z44" s="558"/>
      <c r="AA44" s="559"/>
      <c r="AB44" s="259"/>
      <c r="AC44" s="259"/>
      <c r="AD44" s="259"/>
      <c r="AE44" s="258"/>
      <c r="AF44" s="258"/>
      <c r="AG44" s="258"/>
      <c r="AH44" s="36"/>
      <c r="AI44" s="36"/>
      <c r="AJ44" s="188"/>
      <c r="AK44" s="188"/>
      <c r="AL44" s="188"/>
      <c r="AM44" s="188"/>
      <c r="AN44" s="261"/>
      <c r="AO44" s="261"/>
      <c r="AP44" s="261"/>
      <c r="AQ44" s="261"/>
      <c r="AR44" s="191"/>
      <c r="AS44" s="191"/>
      <c r="AT44" s="191"/>
      <c r="AU44" s="191"/>
      <c r="AV44" s="36"/>
      <c r="AW44" s="36"/>
      <c r="AX44" s="36"/>
      <c r="AY44" s="36"/>
      <c r="AZ44" s="36"/>
      <c r="BA44" s="36"/>
      <c r="BB44" s="36"/>
      <c r="BC44" s="36"/>
      <c r="BD44" s="36"/>
      <c r="BE44" s="36"/>
      <c r="BF44" s="37"/>
      <c r="BG44" s="37"/>
      <c r="BH44" s="37"/>
      <c r="BI44" s="37"/>
      <c r="BJ44" s="37"/>
      <c r="BK44" s="37"/>
      <c r="BL44" s="18"/>
    </row>
    <row r="45" spans="17:64" ht="15" customHeight="1">
      <c r="Q45" s="536" t="s">
        <v>89</v>
      </c>
      <c r="R45" s="537"/>
      <c r="S45" s="537"/>
      <c r="T45" s="537"/>
      <c r="U45" s="537"/>
      <c r="V45" s="537"/>
      <c r="W45" s="537"/>
      <c r="X45" s="537"/>
      <c r="Y45" s="543"/>
      <c r="Z45" s="544"/>
      <c r="AA45" s="545"/>
      <c r="AB45" s="259"/>
      <c r="AC45" s="259"/>
      <c r="AD45" s="259"/>
      <c r="AE45" s="258"/>
      <c r="AF45" s="258"/>
      <c r="AG45" s="258"/>
      <c r="AH45" s="36"/>
      <c r="AI45" s="36"/>
      <c r="AJ45" s="259"/>
      <c r="AK45" s="259"/>
      <c r="AL45" s="259"/>
      <c r="AM45" s="259"/>
      <c r="AN45" s="259"/>
      <c r="AO45" s="259"/>
      <c r="AP45" s="259"/>
      <c r="AQ45" s="259"/>
      <c r="AR45" s="258"/>
      <c r="AS45" s="258"/>
      <c r="AT45" s="258"/>
      <c r="AV45" s="36"/>
      <c r="AW45" s="36"/>
      <c r="AX45" s="36"/>
      <c r="AY45" s="36"/>
      <c r="AZ45" s="36"/>
      <c r="BA45" s="36"/>
      <c r="BB45" s="36"/>
      <c r="BC45" s="36"/>
      <c r="BD45" s="36"/>
      <c r="BE45" s="36"/>
      <c r="BF45" s="37"/>
      <c r="BG45" s="37"/>
      <c r="BH45" s="37"/>
      <c r="BI45" s="37"/>
      <c r="BJ45" s="37"/>
      <c r="BK45" s="37"/>
      <c r="BL45" s="18"/>
    </row>
    <row r="46" spans="1:64" ht="15" customHeight="1">
      <c r="A46" s="189"/>
      <c r="B46" s="189"/>
      <c r="C46" s="189"/>
      <c r="D46" s="189"/>
      <c r="E46" s="189"/>
      <c r="F46" s="189"/>
      <c r="G46" s="189"/>
      <c r="H46" s="189"/>
      <c r="I46" s="189"/>
      <c r="J46" s="189"/>
      <c r="K46" s="189"/>
      <c r="L46" s="189"/>
      <c r="M46" s="189"/>
      <c r="N46" s="189"/>
      <c r="O46" s="189"/>
      <c r="P46" s="189"/>
      <c r="Q46" s="536" t="s">
        <v>91</v>
      </c>
      <c r="R46" s="537"/>
      <c r="S46" s="537"/>
      <c r="T46" s="537"/>
      <c r="U46" s="537"/>
      <c r="V46" s="537"/>
      <c r="W46" s="537"/>
      <c r="X46" s="537"/>
      <c r="Y46" s="543"/>
      <c r="Z46" s="544"/>
      <c r="AA46" s="545"/>
      <c r="AB46" s="259"/>
      <c r="AC46" s="259"/>
      <c r="AD46" s="259"/>
      <c r="AE46" s="258"/>
      <c r="AF46" s="258"/>
      <c r="AG46" s="258"/>
      <c r="AH46" s="36"/>
      <c r="AI46" s="36"/>
      <c r="AJ46" s="259"/>
      <c r="AK46" s="259"/>
      <c r="AL46" s="259"/>
      <c r="AM46" s="259"/>
      <c r="AN46" s="259"/>
      <c r="AO46" s="259"/>
      <c r="AP46" s="259"/>
      <c r="AQ46" s="259"/>
      <c r="AR46" s="258"/>
      <c r="AS46" s="258"/>
      <c r="AT46" s="258"/>
      <c r="AV46" s="36"/>
      <c r="AW46" s="36"/>
      <c r="AX46" s="36"/>
      <c r="AY46" s="36"/>
      <c r="AZ46" s="36"/>
      <c r="BA46" s="36"/>
      <c r="BB46" s="36"/>
      <c r="BC46" s="36"/>
      <c r="BD46" s="36"/>
      <c r="BE46" s="36"/>
      <c r="BF46" s="37"/>
      <c r="BG46" s="37"/>
      <c r="BH46" s="37"/>
      <c r="BI46" s="37"/>
      <c r="BJ46" s="37"/>
      <c r="BK46" s="37"/>
      <c r="BL46" s="18"/>
    </row>
    <row r="47" spans="1:64" ht="15" customHeight="1">
      <c r="A47" s="189"/>
      <c r="B47" s="189"/>
      <c r="C47" s="189"/>
      <c r="D47" s="189"/>
      <c r="E47" s="189"/>
      <c r="F47" s="189"/>
      <c r="G47" s="189"/>
      <c r="H47" s="189"/>
      <c r="I47" s="189"/>
      <c r="J47" s="189"/>
      <c r="K47" s="189"/>
      <c r="L47" s="189"/>
      <c r="M47" s="189"/>
      <c r="N47" s="189"/>
      <c r="O47" s="189"/>
      <c r="P47" s="189"/>
      <c r="Q47" s="536" t="s">
        <v>93</v>
      </c>
      <c r="R47" s="537"/>
      <c r="S47" s="537"/>
      <c r="T47" s="537"/>
      <c r="U47" s="537"/>
      <c r="V47" s="537"/>
      <c r="W47" s="537"/>
      <c r="X47" s="537"/>
      <c r="Y47" s="543"/>
      <c r="Z47" s="544"/>
      <c r="AA47" s="545"/>
      <c r="AB47" s="259"/>
      <c r="AC47" s="259"/>
      <c r="AD47" s="259"/>
      <c r="AE47" s="258"/>
      <c r="AF47" s="258"/>
      <c r="AG47" s="258"/>
      <c r="AH47" s="36"/>
      <c r="AI47" s="36"/>
      <c r="AJ47" s="259"/>
      <c r="AK47" s="259"/>
      <c r="AL47" s="259"/>
      <c r="AM47" s="259"/>
      <c r="AN47" s="259"/>
      <c r="AO47" s="259"/>
      <c r="AP47" s="259"/>
      <c r="AQ47" s="259"/>
      <c r="AR47" s="258"/>
      <c r="AS47" s="258"/>
      <c r="AT47" s="258"/>
      <c r="AV47" s="36"/>
      <c r="AW47" s="36"/>
      <c r="AX47" s="36"/>
      <c r="AY47" s="36"/>
      <c r="AZ47" s="36"/>
      <c r="BA47" s="36"/>
      <c r="BB47" s="36"/>
      <c r="BC47" s="36"/>
      <c r="BD47" s="36"/>
      <c r="BE47" s="36"/>
      <c r="BF47" s="37"/>
      <c r="BG47" s="37"/>
      <c r="BH47" s="37"/>
      <c r="BI47" s="37"/>
      <c r="BJ47" s="37"/>
      <c r="BK47" s="37"/>
      <c r="BL47" s="18"/>
    </row>
    <row r="48" spans="1:64" ht="15" customHeight="1">
      <c r="A48" s="189"/>
      <c r="B48" s="189"/>
      <c r="C48" s="189"/>
      <c r="D48" s="189"/>
      <c r="E48" s="189"/>
      <c r="F48" s="189"/>
      <c r="G48" s="189"/>
      <c r="H48" s="189"/>
      <c r="I48" s="189"/>
      <c r="J48" s="189"/>
      <c r="K48" s="189"/>
      <c r="L48" s="189"/>
      <c r="M48" s="189"/>
      <c r="N48" s="189"/>
      <c r="O48" s="189"/>
      <c r="P48" s="189"/>
      <c r="Q48" s="555" t="s">
        <v>106</v>
      </c>
      <c r="R48" s="556"/>
      <c r="S48" s="556"/>
      <c r="T48" s="556"/>
      <c r="U48" s="556"/>
      <c r="V48" s="556"/>
      <c r="W48" s="556"/>
      <c r="X48" s="556"/>
      <c r="Y48" s="546"/>
      <c r="Z48" s="547"/>
      <c r="AA48" s="548"/>
      <c r="AB48" s="259"/>
      <c r="AC48" s="259"/>
      <c r="AD48" s="259"/>
      <c r="AE48" s="258"/>
      <c r="AF48" s="258"/>
      <c r="AG48" s="258"/>
      <c r="AH48" s="36"/>
      <c r="AI48" s="36"/>
      <c r="AJ48" s="259"/>
      <c r="AK48" s="259"/>
      <c r="AL48" s="259"/>
      <c r="AM48" s="259"/>
      <c r="AN48" s="259"/>
      <c r="AO48" s="259"/>
      <c r="AP48" s="259"/>
      <c r="AQ48" s="259"/>
      <c r="AR48" s="258"/>
      <c r="AS48" s="258"/>
      <c r="AT48" s="258"/>
      <c r="AV48" s="36"/>
      <c r="AW48" s="36"/>
      <c r="AX48" s="36"/>
      <c r="AY48" s="36"/>
      <c r="AZ48" s="36"/>
      <c r="BA48" s="36"/>
      <c r="BB48" s="36"/>
      <c r="BC48" s="36"/>
      <c r="BD48" s="36"/>
      <c r="BE48" s="36"/>
      <c r="BF48" s="31"/>
      <c r="BG48" s="31"/>
      <c r="BH48" s="31"/>
      <c r="BI48" s="31"/>
      <c r="BJ48" s="31"/>
      <c r="BK48" s="31"/>
      <c r="BL48" s="18"/>
    </row>
    <row r="49" spans="1:64" ht="15" customHeight="1" thickBot="1">
      <c r="A49" s="189"/>
      <c r="B49" s="189"/>
      <c r="C49" s="189"/>
      <c r="D49" s="189"/>
      <c r="E49" s="189"/>
      <c r="F49" s="189"/>
      <c r="G49" s="189"/>
      <c r="H49" s="189"/>
      <c r="I49" s="189"/>
      <c r="J49" s="189"/>
      <c r="K49" s="189"/>
      <c r="L49" s="189"/>
      <c r="M49" s="189"/>
      <c r="N49" s="189"/>
      <c r="O49" s="189"/>
      <c r="P49" s="189"/>
      <c r="Q49" s="615" t="s">
        <v>113</v>
      </c>
      <c r="R49" s="616"/>
      <c r="S49" s="616"/>
      <c r="T49" s="616"/>
      <c r="U49" s="616"/>
      <c r="V49" s="616"/>
      <c r="W49" s="616"/>
      <c r="X49" s="617"/>
      <c r="Y49" s="618" t="s">
        <v>116</v>
      </c>
      <c r="Z49" s="619"/>
      <c r="AA49" s="620"/>
      <c r="AB49" s="259"/>
      <c r="AC49" s="259"/>
      <c r="AD49" s="259"/>
      <c r="AE49" s="258"/>
      <c r="AF49" s="258"/>
      <c r="AG49" s="258"/>
      <c r="AH49" s="36"/>
      <c r="AI49" s="36"/>
      <c r="AJ49" s="259"/>
      <c r="AK49" s="259"/>
      <c r="AL49" s="259"/>
      <c r="AM49" s="259"/>
      <c r="AN49" s="259"/>
      <c r="AO49" s="259"/>
      <c r="AP49" s="259"/>
      <c r="AQ49" s="259"/>
      <c r="AR49" s="258"/>
      <c r="AS49" s="258"/>
      <c r="AT49" s="258"/>
      <c r="AV49" s="36"/>
      <c r="AW49" s="36"/>
      <c r="AX49" s="36"/>
      <c r="AY49" s="36"/>
      <c r="AZ49" s="36"/>
      <c r="BA49" s="36"/>
      <c r="BB49" s="36"/>
      <c r="BC49" s="36"/>
      <c r="BD49" s="36"/>
      <c r="BE49" s="36"/>
      <c r="BF49" s="31"/>
      <c r="BG49" s="31"/>
      <c r="BH49" s="31"/>
      <c r="BI49" s="31"/>
      <c r="BJ49" s="31"/>
      <c r="BK49" s="31"/>
      <c r="BL49" s="18"/>
    </row>
    <row r="50" spans="1:64" ht="15" customHeight="1">
      <c r="A50" s="189"/>
      <c r="B50" s="189"/>
      <c r="C50" s="189"/>
      <c r="D50" s="189"/>
      <c r="E50" s="189"/>
      <c r="F50" s="189"/>
      <c r="G50" s="189"/>
      <c r="H50" s="189"/>
      <c r="I50" s="189"/>
      <c r="J50" s="189"/>
      <c r="K50" s="189"/>
      <c r="L50" s="189"/>
      <c r="M50" s="189"/>
      <c r="N50" s="189"/>
      <c r="O50" s="189"/>
      <c r="P50" s="189"/>
      <c r="Q50" s="264"/>
      <c r="R50" s="614" t="s">
        <v>40</v>
      </c>
      <c r="S50" s="614"/>
      <c r="T50" s="614"/>
      <c r="U50" s="614"/>
      <c r="V50" s="614"/>
      <c r="W50" s="614"/>
      <c r="X50" s="614"/>
      <c r="Y50" s="614"/>
      <c r="Z50" s="614"/>
      <c r="AA50" s="614"/>
      <c r="AB50" s="614"/>
      <c r="AC50" s="614"/>
      <c r="AD50" s="614"/>
      <c r="AE50" s="614"/>
      <c r="AV50" s="18"/>
      <c r="AW50" s="18"/>
      <c r="AX50" s="18"/>
      <c r="AY50" s="18"/>
      <c r="AZ50" s="18"/>
      <c r="BA50" s="18"/>
      <c r="BB50" s="18"/>
      <c r="BC50" s="18"/>
      <c r="BD50" s="18"/>
      <c r="BE50" s="18"/>
      <c r="BF50" s="18"/>
      <c r="BG50" s="18"/>
      <c r="BH50" s="18"/>
      <c r="BI50" s="18"/>
      <c r="BJ50" s="18"/>
      <c r="BK50" s="18"/>
      <c r="BL50" s="18"/>
    </row>
    <row r="51" spans="18:31" ht="15" customHeight="1">
      <c r="R51" s="614"/>
      <c r="S51" s="614"/>
      <c r="T51" s="614"/>
      <c r="U51" s="614"/>
      <c r="V51" s="614"/>
      <c r="W51" s="614"/>
      <c r="X51" s="614"/>
      <c r="Y51" s="614"/>
      <c r="Z51" s="614"/>
      <c r="AA51" s="614"/>
      <c r="AB51" s="614"/>
      <c r="AC51" s="614"/>
      <c r="AD51" s="614"/>
      <c r="AE51" s="614"/>
    </row>
    <row r="52" ht="15" customHeight="1">
      <c r="A52" s="11" t="s">
        <v>117</v>
      </c>
    </row>
    <row r="53" spans="30:33" ht="15" customHeight="1" thickBot="1">
      <c r="AD53" s="250"/>
      <c r="AE53" s="250"/>
      <c r="AF53" s="250"/>
      <c r="AG53" s="250" t="s">
        <v>485</v>
      </c>
    </row>
    <row r="54" spans="1:33" ht="18" customHeight="1">
      <c r="A54" s="477" t="s">
        <v>118</v>
      </c>
      <c r="B54" s="472"/>
      <c r="C54" s="472"/>
      <c r="D54" s="472"/>
      <c r="E54" s="472"/>
      <c r="F54" s="472"/>
      <c r="G54" s="472"/>
      <c r="H54" s="472"/>
      <c r="I54" s="478"/>
      <c r="J54" s="481" t="s">
        <v>77</v>
      </c>
      <c r="K54" s="482"/>
      <c r="L54" s="482"/>
      <c r="M54" s="482"/>
      <c r="N54" s="482" t="s">
        <v>135</v>
      </c>
      <c r="O54" s="482"/>
      <c r="P54" s="482"/>
      <c r="Q54" s="482"/>
      <c r="R54" s="482"/>
      <c r="S54" s="434" t="s">
        <v>1044</v>
      </c>
      <c r="T54" s="435"/>
      <c r="U54" s="436"/>
      <c r="V54" s="471" t="s">
        <v>1048</v>
      </c>
      <c r="W54" s="472"/>
      <c r="X54" s="472"/>
      <c r="Y54" s="473"/>
      <c r="Z54" s="458" t="s">
        <v>1042</v>
      </c>
      <c r="AA54" s="459"/>
      <c r="AB54" s="459"/>
      <c r="AC54" s="468"/>
      <c r="AD54" s="458" t="s">
        <v>1043</v>
      </c>
      <c r="AE54" s="459"/>
      <c r="AF54" s="459"/>
      <c r="AG54" s="460"/>
    </row>
    <row r="55" spans="1:33" ht="18" customHeight="1">
      <c r="A55" s="479"/>
      <c r="B55" s="475"/>
      <c r="C55" s="475"/>
      <c r="D55" s="475"/>
      <c r="E55" s="475"/>
      <c r="F55" s="475"/>
      <c r="G55" s="475"/>
      <c r="H55" s="475"/>
      <c r="I55" s="480"/>
      <c r="J55" s="476"/>
      <c r="K55" s="483"/>
      <c r="L55" s="483"/>
      <c r="M55" s="483"/>
      <c r="N55" s="483"/>
      <c r="O55" s="483"/>
      <c r="P55" s="483"/>
      <c r="Q55" s="483"/>
      <c r="R55" s="483"/>
      <c r="S55" s="437"/>
      <c r="T55" s="438"/>
      <c r="U55" s="439"/>
      <c r="V55" s="474"/>
      <c r="W55" s="475"/>
      <c r="X55" s="475"/>
      <c r="Y55" s="476"/>
      <c r="Z55" s="461"/>
      <c r="AA55" s="462"/>
      <c r="AB55" s="462"/>
      <c r="AC55" s="469"/>
      <c r="AD55" s="461"/>
      <c r="AE55" s="462"/>
      <c r="AF55" s="462"/>
      <c r="AG55" s="463"/>
    </row>
    <row r="56" spans="1:33" ht="18" customHeight="1">
      <c r="A56" s="479"/>
      <c r="B56" s="475"/>
      <c r="C56" s="475"/>
      <c r="D56" s="475"/>
      <c r="E56" s="475"/>
      <c r="F56" s="475"/>
      <c r="G56" s="475"/>
      <c r="H56" s="475"/>
      <c r="I56" s="480"/>
      <c r="J56" s="484"/>
      <c r="K56" s="485"/>
      <c r="L56" s="485"/>
      <c r="M56" s="485"/>
      <c r="N56" s="485"/>
      <c r="O56" s="485"/>
      <c r="P56" s="485"/>
      <c r="Q56" s="485"/>
      <c r="R56" s="485"/>
      <c r="S56" s="437"/>
      <c r="T56" s="438"/>
      <c r="U56" s="439"/>
      <c r="V56" s="474"/>
      <c r="W56" s="475"/>
      <c r="X56" s="475"/>
      <c r="Y56" s="476"/>
      <c r="Z56" s="461"/>
      <c r="AA56" s="462"/>
      <c r="AB56" s="462"/>
      <c r="AC56" s="469"/>
      <c r="AD56" s="461"/>
      <c r="AE56" s="462"/>
      <c r="AF56" s="462"/>
      <c r="AG56" s="463"/>
    </row>
    <row r="57" spans="1:33" ht="18" customHeight="1" thickBot="1">
      <c r="A57" s="479"/>
      <c r="B57" s="475"/>
      <c r="C57" s="475"/>
      <c r="D57" s="475"/>
      <c r="E57" s="475"/>
      <c r="F57" s="475"/>
      <c r="G57" s="475"/>
      <c r="H57" s="475"/>
      <c r="I57" s="480"/>
      <c r="J57" s="486" t="s">
        <v>136</v>
      </c>
      <c r="K57" s="464"/>
      <c r="L57" s="464"/>
      <c r="M57" s="464"/>
      <c r="N57" s="464" t="s">
        <v>137</v>
      </c>
      <c r="O57" s="464"/>
      <c r="P57" s="464"/>
      <c r="Q57" s="464"/>
      <c r="R57" s="464"/>
      <c r="S57" s="466" t="s">
        <v>138</v>
      </c>
      <c r="T57" s="466"/>
      <c r="U57" s="466"/>
      <c r="V57" s="464" t="s">
        <v>139</v>
      </c>
      <c r="W57" s="464"/>
      <c r="X57" s="464"/>
      <c r="Y57" s="464"/>
      <c r="Z57" s="464" t="s">
        <v>140</v>
      </c>
      <c r="AA57" s="464"/>
      <c r="AB57" s="464"/>
      <c r="AC57" s="464"/>
      <c r="AD57" s="464" t="s">
        <v>141</v>
      </c>
      <c r="AE57" s="464"/>
      <c r="AF57" s="464"/>
      <c r="AG57" s="465"/>
    </row>
    <row r="58" spans="1:33" ht="18" customHeight="1">
      <c r="A58" s="500" t="s">
        <v>85</v>
      </c>
      <c r="B58" s="501"/>
      <c r="C58" s="501"/>
      <c r="D58" s="501"/>
      <c r="E58" s="501"/>
      <c r="F58" s="501"/>
      <c r="G58" s="501"/>
      <c r="H58" s="501"/>
      <c r="I58" s="502"/>
      <c r="J58" s="455">
        <f>SUM(J59:M65)</f>
        <v>103897</v>
      </c>
      <c r="K58" s="425"/>
      <c r="L58" s="425"/>
      <c r="M58" s="425"/>
      <c r="N58" s="425">
        <f>SUM(N59:R65)</f>
        <v>4204145409</v>
      </c>
      <c r="O58" s="425"/>
      <c r="P58" s="425"/>
      <c r="Q58" s="425"/>
      <c r="R58" s="425"/>
      <c r="S58" s="441">
        <f>J58/$K$83/12</f>
        <v>0.9759985721264043</v>
      </c>
      <c r="T58" s="441"/>
      <c r="U58" s="441"/>
      <c r="V58" s="425">
        <f>ROUND(N58/J58,0)</f>
        <v>40465</v>
      </c>
      <c r="W58" s="425"/>
      <c r="X58" s="425"/>
      <c r="Y58" s="425"/>
      <c r="Z58" s="425">
        <f>ROUND(N58/$K$83,0)</f>
        <v>473920</v>
      </c>
      <c r="AA58" s="425"/>
      <c r="AB58" s="425"/>
      <c r="AC58" s="425"/>
      <c r="AD58" s="425">
        <f>ROUND(N58/$K$85,0)</f>
        <v>60824</v>
      </c>
      <c r="AE58" s="425"/>
      <c r="AF58" s="425"/>
      <c r="AG58" s="503"/>
    </row>
    <row r="59" spans="1:33" ht="18" customHeight="1">
      <c r="A59" s="29"/>
      <c r="B59" s="371" t="s">
        <v>86</v>
      </c>
      <c r="C59" s="371"/>
      <c r="D59" s="371"/>
      <c r="E59" s="371"/>
      <c r="F59" s="371"/>
      <c r="G59" s="371"/>
      <c r="H59" s="371"/>
      <c r="I59" s="489"/>
      <c r="J59" s="487">
        <v>38952</v>
      </c>
      <c r="K59" s="333"/>
      <c r="L59" s="333"/>
      <c r="M59" s="333"/>
      <c r="N59" s="333">
        <v>1968704257</v>
      </c>
      <c r="O59" s="333"/>
      <c r="P59" s="333"/>
      <c r="Q59" s="333"/>
      <c r="R59" s="333"/>
      <c r="S59" s="470">
        <f>J59/$K$83/12</f>
        <v>0.3659113966858302</v>
      </c>
      <c r="T59" s="470"/>
      <c r="U59" s="470"/>
      <c r="V59" s="333">
        <f>ROUND(N59/J59,0)</f>
        <v>50542</v>
      </c>
      <c r="W59" s="333"/>
      <c r="X59" s="333"/>
      <c r="Y59" s="333"/>
      <c r="Z59" s="333">
        <f>ROUND(N59/$K$83,0)</f>
        <v>221926</v>
      </c>
      <c r="AA59" s="333"/>
      <c r="AB59" s="333"/>
      <c r="AC59" s="333"/>
      <c r="AD59" s="333">
        <f>ROUND(N59/$K$85,0)</f>
        <v>28482</v>
      </c>
      <c r="AE59" s="333"/>
      <c r="AF59" s="333"/>
      <c r="AG59" s="394"/>
    </row>
    <row r="60" spans="1:33" ht="18" customHeight="1">
      <c r="A60" s="29"/>
      <c r="B60" s="371" t="s">
        <v>87</v>
      </c>
      <c r="C60" s="371"/>
      <c r="D60" s="371"/>
      <c r="E60" s="371"/>
      <c r="F60" s="371"/>
      <c r="G60" s="371"/>
      <c r="H60" s="371"/>
      <c r="I60" s="489"/>
      <c r="J60" s="487">
        <v>2725</v>
      </c>
      <c r="K60" s="333"/>
      <c r="L60" s="333"/>
      <c r="M60" s="333"/>
      <c r="N60" s="333">
        <v>134075332</v>
      </c>
      <c r="O60" s="333"/>
      <c r="P60" s="333"/>
      <c r="Q60" s="333"/>
      <c r="R60" s="333"/>
      <c r="S60" s="470">
        <f aca="true" t="shared" si="0" ref="S60:S80">J60/$K$83/12</f>
        <v>0.02559839176342389</v>
      </c>
      <c r="T60" s="470"/>
      <c r="U60" s="470"/>
      <c r="V60" s="333">
        <f aca="true" t="shared" si="1" ref="V60:V80">ROUND(N60/J60,0)</f>
        <v>49202</v>
      </c>
      <c r="W60" s="333"/>
      <c r="X60" s="333"/>
      <c r="Y60" s="333"/>
      <c r="Z60" s="333">
        <f aca="true" t="shared" si="2" ref="Z60:Z81">ROUND(N60/$K$83,0)</f>
        <v>15114</v>
      </c>
      <c r="AA60" s="333"/>
      <c r="AB60" s="333"/>
      <c r="AC60" s="333"/>
      <c r="AD60" s="333">
        <f aca="true" t="shared" si="3" ref="AD60:AD81">ROUND(N60/$K$85,0)</f>
        <v>1940</v>
      </c>
      <c r="AE60" s="333"/>
      <c r="AF60" s="333"/>
      <c r="AG60" s="394"/>
    </row>
    <row r="61" spans="1:33" ht="18" customHeight="1">
      <c r="A61" s="29"/>
      <c r="B61" s="371" t="s">
        <v>88</v>
      </c>
      <c r="C61" s="371"/>
      <c r="D61" s="371"/>
      <c r="E61" s="371"/>
      <c r="F61" s="371"/>
      <c r="G61" s="371"/>
      <c r="H61" s="371"/>
      <c r="I61" s="489"/>
      <c r="J61" s="487">
        <v>10239</v>
      </c>
      <c r="K61" s="333"/>
      <c r="L61" s="333"/>
      <c r="M61" s="333"/>
      <c r="N61" s="333">
        <v>438204891</v>
      </c>
      <c r="O61" s="333"/>
      <c r="P61" s="333"/>
      <c r="Q61" s="333"/>
      <c r="R61" s="333"/>
      <c r="S61" s="470">
        <f t="shared" si="0"/>
        <v>0.09618419569383384</v>
      </c>
      <c r="T61" s="470"/>
      <c r="U61" s="470"/>
      <c r="V61" s="333">
        <f t="shared" si="1"/>
        <v>42798</v>
      </c>
      <c r="W61" s="333"/>
      <c r="X61" s="333"/>
      <c r="Y61" s="333"/>
      <c r="Z61" s="333">
        <f t="shared" si="2"/>
        <v>49397</v>
      </c>
      <c r="AA61" s="333"/>
      <c r="AB61" s="333"/>
      <c r="AC61" s="333"/>
      <c r="AD61" s="333">
        <f t="shared" si="3"/>
        <v>6340</v>
      </c>
      <c r="AE61" s="333"/>
      <c r="AF61" s="333"/>
      <c r="AG61" s="394"/>
    </row>
    <row r="62" spans="1:33" ht="18" customHeight="1">
      <c r="A62" s="29"/>
      <c r="B62" s="371" t="s">
        <v>89</v>
      </c>
      <c r="C62" s="371"/>
      <c r="D62" s="371"/>
      <c r="E62" s="371"/>
      <c r="F62" s="371"/>
      <c r="G62" s="371"/>
      <c r="H62" s="371"/>
      <c r="I62" s="489"/>
      <c r="J62" s="487">
        <v>769</v>
      </c>
      <c r="K62" s="333"/>
      <c r="L62" s="333"/>
      <c r="M62" s="333"/>
      <c r="N62" s="333">
        <v>14445581</v>
      </c>
      <c r="O62" s="333"/>
      <c r="P62" s="333"/>
      <c r="Q62" s="333"/>
      <c r="R62" s="333"/>
      <c r="S62" s="470">
        <f t="shared" si="0"/>
        <v>0.007223913125164394</v>
      </c>
      <c r="T62" s="470"/>
      <c r="U62" s="470"/>
      <c r="V62" s="333">
        <f t="shared" si="1"/>
        <v>18785</v>
      </c>
      <c r="W62" s="333"/>
      <c r="X62" s="333"/>
      <c r="Y62" s="333"/>
      <c r="Z62" s="333">
        <f t="shared" si="2"/>
        <v>1628</v>
      </c>
      <c r="AA62" s="333"/>
      <c r="AB62" s="333"/>
      <c r="AC62" s="333"/>
      <c r="AD62" s="333">
        <f t="shared" si="3"/>
        <v>209</v>
      </c>
      <c r="AE62" s="333"/>
      <c r="AF62" s="333"/>
      <c r="AG62" s="394"/>
    </row>
    <row r="63" spans="1:33" ht="18" customHeight="1">
      <c r="A63" s="29"/>
      <c r="B63" s="371" t="s">
        <v>90</v>
      </c>
      <c r="C63" s="371"/>
      <c r="D63" s="371"/>
      <c r="E63" s="371"/>
      <c r="F63" s="371"/>
      <c r="G63" s="371"/>
      <c r="H63" s="371"/>
      <c r="I63" s="489"/>
      <c r="J63" s="487">
        <v>20852</v>
      </c>
      <c r="K63" s="333"/>
      <c r="L63" s="333"/>
      <c r="M63" s="333"/>
      <c r="N63" s="333">
        <v>1052857387</v>
      </c>
      <c r="O63" s="333"/>
      <c r="P63" s="333"/>
      <c r="Q63" s="333"/>
      <c r="R63" s="333"/>
      <c r="S63" s="470">
        <f t="shared" si="0"/>
        <v>0.1958817119452899</v>
      </c>
      <c r="T63" s="470"/>
      <c r="U63" s="470"/>
      <c r="V63" s="333">
        <f t="shared" si="1"/>
        <v>50492</v>
      </c>
      <c r="W63" s="333"/>
      <c r="X63" s="333"/>
      <c r="Y63" s="333"/>
      <c r="Z63" s="333">
        <f t="shared" si="2"/>
        <v>118685</v>
      </c>
      <c r="AA63" s="333"/>
      <c r="AB63" s="333"/>
      <c r="AC63" s="333"/>
      <c r="AD63" s="333">
        <f t="shared" si="3"/>
        <v>15232</v>
      </c>
      <c r="AE63" s="333"/>
      <c r="AF63" s="333"/>
      <c r="AG63" s="394"/>
    </row>
    <row r="64" spans="1:33" ht="18" customHeight="1">
      <c r="A64" s="29"/>
      <c r="B64" s="371" t="s">
        <v>91</v>
      </c>
      <c r="C64" s="371"/>
      <c r="D64" s="371"/>
      <c r="E64" s="371"/>
      <c r="F64" s="371"/>
      <c r="G64" s="371"/>
      <c r="H64" s="371"/>
      <c r="I64" s="489"/>
      <c r="J64" s="487">
        <v>5404</v>
      </c>
      <c r="K64" s="333"/>
      <c r="L64" s="333"/>
      <c r="M64" s="333"/>
      <c r="N64" s="333">
        <v>288682251</v>
      </c>
      <c r="O64" s="333"/>
      <c r="P64" s="333"/>
      <c r="Q64" s="333"/>
      <c r="R64" s="333"/>
      <c r="S64" s="470">
        <f t="shared" si="0"/>
        <v>0.05076466388607071</v>
      </c>
      <c r="T64" s="470"/>
      <c r="U64" s="470"/>
      <c r="V64" s="333">
        <f t="shared" si="1"/>
        <v>53420</v>
      </c>
      <c r="W64" s="333"/>
      <c r="X64" s="333"/>
      <c r="Y64" s="333"/>
      <c r="Z64" s="333">
        <f t="shared" si="2"/>
        <v>32542</v>
      </c>
      <c r="AA64" s="333"/>
      <c r="AB64" s="333"/>
      <c r="AC64" s="333"/>
      <c r="AD64" s="333">
        <f t="shared" si="3"/>
        <v>4177</v>
      </c>
      <c r="AE64" s="333"/>
      <c r="AF64" s="333"/>
      <c r="AG64" s="394"/>
    </row>
    <row r="65" spans="1:33" ht="18" customHeight="1">
      <c r="A65" s="28"/>
      <c r="B65" s="371" t="s">
        <v>92</v>
      </c>
      <c r="C65" s="371"/>
      <c r="D65" s="371"/>
      <c r="E65" s="371"/>
      <c r="F65" s="371"/>
      <c r="G65" s="371"/>
      <c r="H65" s="371"/>
      <c r="I65" s="489"/>
      <c r="J65" s="487">
        <v>24956</v>
      </c>
      <c r="K65" s="333"/>
      <c r="L65" s="333"/>
      <c r="M65" s="333"/>
      <c r="N65" s="333">
        <v>307175710</v>
      </c>
      <c r="O65" s="333"/>
      <c r="P65" s="333"/>
      <c r="Q65" s="333"/>
      <c r="R65" s="333"/>
      <c r="S65" s="470">
        <f t="shared" si="0"/>
        <v>0.23443429902679144</v>
      </c>
      <c r="T65" s="470"/>
      <c r="U65" s="470"/>
      <c r="V65" s="333">
        <f t="shared" si="1"/>
        <v>12309</v>
      </c>
      <c r="W65" s="333"/>
      <c r="X65" s="333"/>
      <c r="Y65" s="333"/>
      <c r="Z65" s="333">
        <f t="shared" si="2"/>
        <v>34627</v>
      </c>
      <c r="AA65" s="333"/>
      <c r="AB65" s="333"/>
      <c r="AC65" s="333"/>
      <c r="AD65" s="333">
        <f t="shared" si="3"/>
        <v>4444</v>
      </c>
      <c r="AE65" s="333"/>
      <c r="AF65" s="333"/>
      <c r="AG65" s="394"/>
    </row>
    <row r="66" spans="1:33" ht="18" customHeight="1">
      <c r="A66" s="497" t="s">
        <v>93</v>
      </c>
      <c r="B66" s="493"/>
      <c r="C66" s="493"/>
      <c r="D66" s="493"/>
      <c r="E66" s="493"/>
      <c r="F66" s="493"/>
      <c r="G66" s="493"/>
      <c r="H66" s="493"/>
      <c r="I66" s="494"/>
      <c r="J66" s="487">
        <f>SUM(J67:M68)</f>
        <v>6187</v>
      </c>
      <c r="K66" s="333"/>
      <c r="L66" s="333"/>
      <c r="M66" s="333"/>
      <c r="N66" s="333">
        <f>SUM(N67:R68)</f>
        <v>458877086</v>
      </c>
      <c r="O66" s="333"/>
      <c r="P66" s="333"/>
      <c r="Q66" s="333"/>
      <c r="R66" s="333"/>
      <c r="S66" s="470">
        <f t="shared" si="0"/>
        <v>0.05812009168451509</v>
      </c>
      <c r="T66" s="470"/>
      <c r="U66" s="470"/>
      <c r="V66" s="333">
        <f t="shared" si="1"/>
        <v>74168</v>
      </c>
      <c r="W66" s="333"/>
      <c r="X66" s="333"/>
      <c r="Y66" s="333"/>
      <c r="Z66" s="333">
        <f t="shared" si="2"/>
        <v>51728</v>
      </c>
      <c r="AA66" s="333"/>
      <c r="AB66" s="333"/>
      <c r="AC66" s="333"/>
      <c r="AD66" s="333">
        <f t="shared" si="3"/>
        <v>6639</v>
      </c>
      <c r="AE66" s="333"/>
      <c r="AF66" s="333"/>
      <c r="AG66" s="394"/>
    </row>
    <row r="67" spans="1:33" ht="18" customHeight="1">
      <c r="A67" s="29"/>
      <c r="B67" s="371" t="s">
        <v>94</v>
      </c>
      <c r="C67" s="371"/>
      <c r="D67" s="371"/>
      <c r="E67" s="371"/>
      <c r="F67" s="371"/>
      <c r="G67" s="371"/>
      <c r="H67" s="371"/>
      <c r="I67" s="489"/>
      <c r="J67" s="487">
        <v>4924</v>
      </c>
      <c r="K67" s="333"/>
      <c r="L67" s="333"/>
      <c r="M67" s="333"/>
      <c r="N67" s="333">
        <v>362381721</v>
      </c>
      <c r="O67" s="333"/>
      <c r="P67" s="333"/>
      <c r="Q67" s="333"/>
      <c r="R67" s="333"/>
      <c r="S67" s="470">
        <f t="shared" si="0"/>
        <v>0.0462555893736144</v>
      </c>
      <c r="T67" s="470"/>
      <c r="U67" s="470"/>
      <c r="V67" s="333">
        <f t="shared" si="1"/>
        <v>73595</v>
      </c>
      <c r="W67" s="333"/>
      <c r="X67" s="333"/>
      <c r="Y67" s="333"/>
      <c r="Z67" s="333">
        <f t="shared" si="2"/>
        <v>40850</v>
      </c>
      <c r="AA67" s="333"/>
      <c r="AB67" s="333"/>
      <c r="AC67" s="333"/>
      <c r="AD67" s="333">
        <f t="shared" si="3"/>
        <v>5243</v>
      </c>
      <c r="AE67" s="333"/>
      <c r="AF67" s="333"/>
      <c r="AG67" s="394"/>
    </row>
    <row r="68" spans="1:33" ht="18" customHeight="1">
      <c r="A68" s="28"/>
      <c r="B68" s="371" t="s">
        <v>95</v>
      </c>
      <c r="C68" s="371"/>
      <c r="D68" s="371"/>
      <c r="E68" s="371"/>
      <c r="F68" s="371"/>
      <c r="G68" s="371"/>
      <c r="H68" s="371"/>
      <c r="I68" s="489"/>
      <c r="J68" s="487">
        <v>1263</v>
      </c>
      <c r="K68" s="333"/>
      <c r="L68" s="333"/>
      <c r="M68" s="333"/>
      <c r="N68" s="333">
        <v>96495365</v>
      </c>
      <c r="O68" s="333"/>
      <c r="P68" s="333"/>
      <c r="Q68" s="333"/>
      <c r="R68" s="333"/>
      <c r="S68" s="470">
        <f t="shared" si="0"/>
        <v>0.011864502310900688</v>
      </c>
      <c r="T68" s="470"/>
      <c r="U68" s="470"/>
      <c r="V68" s="333">
        <f t="shared" si="1"/>
        <v>76402</v>
      </c>
      <c r="W68" s="333"/>
      <c r="X68" s="333"/>
      <c r="Y68" s="333"/>
      <c r="Z68" s="333">
        <f t="shared" si="2"/>
        <v>10878</v>
      </c>
      <c r="AA68" s="333"/>
      <c r="AB68" s="333"/>
      <c r="AC68" s="333"/>
      <c r="AD68" s="333">
        <f t="shared" si="3"/>
        <v>1396</v>
      </c>
      <c r="AE68" s="333"/>
      <c r="AF68" s="333"/>
      <c r="AG68" s="394"/>
    </row>
    <row r="69" spans="1:33" ht="18" customHeight="1">
      <c r="A69" s="497" t="s">
        <v>96</v>
      </c>
      <c r="B69" s="493"/>
      <c r="C69" s="493"/>
      <c r="D69" s="493"/>
      <c r="E69" s="493"/>
      <c r="F69" s="493"/>
      <c r="G69" s="493"/>
      <c r="H69" s="493"/>
      <c r="I69" s="494"/>
      <c r="J69" s="487">
        <f>SUM(J70:M73)</f>
        <v>66617</v>
      </c>
      <c r="K69" s="333"/>
      <c r="L69" s="333"/>
      <c r="M69" s="333"/>
      <c r="N69" s="333">
        <f>SUM(N70:R73)</f>
        <v>753815138</v>
      </c>
      <c r="O69" s="333"/>
      <c r="P69" s="333"/>
      <c r="Q69" s="333"/>
      <c r="R69" s="333"/>
      <c r="S69" s="470">
        <f t="shared" si="0"/>
        <v>0.625793784992297</v>
      </c>
      <c r="T69" s="470"/>
      <c r="U69" s="470"/>
      <c r="V69" s="333">
        <f t="shared" si="1"/>
        <v>11316</v>
      </c>
      <c r="W69" s="333"/>
      <c r="X69" s="333"/>
      <c r="Y69" s="333"/>
      <c r="Z69" s="333">
        <f t="shared" si="2"/>
        <v>84975</v>
      </c>
      <c r="AA69" s="333"/>
      <c r="AB69" s="333"/>
      <c r="AC69" s="333"/>
      <c r="AD69" s="333">
        <f t="shared" si="3"/>
        <v>10906</v>
      </c>
      <c r="AE69" s="333"/>
      <c r="AF69" s="333"/>
      <c r="AG69" s="394"/>
    </row>
    <row r="70" spans="1:33" ht="18" customHeight="1">
      <c r="A70" s="29"/>
      <c r="B70" s="498" t="s">
        <v>97</v>
      </c>
      <c r="C70" s="498"/>
      <c r="D70" s="498"/>
      <c r="E70" s="498"/>
      <c r="F70" s="498"/>
      <c r="G70" s="498"/>
      <c r="H70" s="498"/>
      <c r="I70" s="499"/>
      <c r="J70" s="487">
        <v>5806</v>
      </c>
      <c r="K70" s="333"/>
      <c r="L70" s="333"/>
      <c r="M70" s="333"/>
      <c r="N70" s="333">
        <v>40385520</v>
      </c>
      <c r="O70" s="333"/>
      <c r="P70" s="333"/>
      <c r="Q70" s="333"/>
      <c r="R70" s="333"/>
      <c r="S70" s="470">
        <f t="shared" si="0"/>
        <v>0.05454101379025288</v>
      </c>
      <c r="T70" s="470"/>
      <c r="U70" s="470"/>
      <c r="V70" s="333">
        <f t="shared" si="1"/>
        <v>6956</v>
      </c>
      <c r="W70" s="333"/>
      <c r="X70" s="333"/>
      <c r="Y70" s="333"/>
      <c r="Z70" s="333">
        <f t="shared" si="2"/>
        <v>4553</v>
      </c>
      <c r="AA70" s="333"/>
      <c r="AB70" s="333"/>
      <c r="AC70" s="333"/>
      <c r="AD70" s="333">
        <f t="shared" si="3"/>
        <v>584</v>
      </c>
      <c r="AE70" s="333"/>
      <c r="AF70" s="333"/>
      <c r="AG70" s="394"/>
    </row>
    <row r="71" spans="1:33" ht="18" customHeight="1">
      <c r="A71" s="29"/>
      <c r="B71" s="498" t="s">
        <v>98</v>
      </c>
      <c r="C71" s="498"/>
      <c r="D71" s="498"/>
      <c r="E71" s="498"/>
      <c r="F71" s="498"/>
      <c r="G71" s="498"/>
      <c r="H71" s="498"/>
      <c r="I71" s="499"/>
      <c r="J71" s="487">
        <v>600</v>
      </c>
      <c r="K71" s="333"/>
      <c r="L71" s="333"/>
      <c r="M71" s="333"/>
      <c r="N71" s="333">
        <v>137536850</v>
      </c>
      <c r="O71" s="333"/>
      <c r="P71" s="333"/>
      <c r="Q71" s="333"/>
      <c r="R71" s="333"/>
      <c r="S71" s="470">
        <f t="shared" si="0"/>
        <v>0.005636343140570398</v>
      </c>
      <c r="T71" s="470"/>
      <c r="U71" s="470"/>
      <c r="V71" s="333">
        <f t="shared" si="1"/>
        <v>229228</v>
      </c>
      <c r="W71" s="333"/>
      <c r="X71" s="333"/>
      <c r="Y71" s="333"/>
      <c r="Z71" s="333">
        <f t="shared" si="2"/>
        <v>15504</v>
      </c>
      <c r="AA71" s="333"/>
      <c r="AB71" s="333"/>
      <c r="AC71" s="333"/>
      <c r="AD71" s="333">
        <f t="shared" si="3"/>
        <v>1990</v>
      </c>
      <c r="AE71" s="333"/>
      <c r="AF71" s="333"/>
      <c r="AG71" s="394"/>
    </row>
    <row r="72" spans="1:33" ht="18" customHeight="1">
      <c r="A72" s="29"/>
      <c r="B72" s="498" t="s">
        <v>99</v>
      </c>
      <c r="C72" s="498"/>
      <c r="D72" s="498"/>
      <c r="E72" s="498"/>
      <c r="F72" s="498"/>
      <c r="G72" s="498"/>
      <c r="H72" s="498"/>
      <c r="I72" s="499"/>
      <c r="J72" s="487">
        <v>847</v>
      </c>
      <c r="K72" s="333"/>
      <c r="L72" s="333"/>
      <c r="M72" s="333"/>
      <c r="N72" s="333">
        <v>139376588</v>
      </c>
      <c r="O72" s="333"/>
      <c r="P72" s="333"/>
      <c r="Q72" s="333"/>
      <c r="R72" s="333"/>
      <c r="S72" s="470">
        <f t="shared" si="0"/>
        <v>0.007956637733438545</v>
      </c>
      <c r="T72" s="470"/>
      <c r="U72" s="470"/>
      <c r="V72" s="333">
        <f t="shared" si="1"/>
        <v>164553</v>
      </c>
      <c r="W72" s="333"/>
      <c r="X72" s="333"/>
      <c r="Y72" s="333"/>
      <c r="Z72" s="333">
        <f t="shared" si="2"/>
        <v>15711</v>
      </c>
      <c r="AA72" s="333"/>
      <c r="AB72" s="333"/>
      <c r="AC72" s="333"/>
      <c r="AD72" s="333">
        <f t="shared" si="3"/>
        <v>2016</v>
      </c>
      <c r="AE72" s="333"/>
      <c r="AF72" s="333"/>
      <c r="AG72" s="394"/>
    </row>
    <row r="73" spans="1:33" ht="18" customHeight="1">
      <c r="A73" s="28"/>
      <c r="B73" s="498" t="s">
        <v>577</v>
      </c>
      <c r="C73" s="498"/>
      <c r="D73" s="498"/>
      <c r="E73" s="498"/>
      <c r="F73" s="498"/>
      <c r="G73" s="498"/>
      <c r="H73" s="498"/>
      <c r="I73" s="499"/>
      <c r="J73" s="487">
        <v>59364</v>
      </c>
      <c r="K73" s="333"/>
      <c r="L73" s="333"/>
      <c r="M73" s="333"/>
      <c r="N73" s="333">
        <v>436516180</v>
      </c>
      <c r="O73" s="333"/>
      <c r="P73" s="333"/>
      <c r="Q73" s="333"/>
      <c r="R73" s="333"/>
      <c r="S73" s="470">
        <f t="shared" si="0"/>
        <v>0.5576597903280351</v>
      </c>
      <c r="T73" s="470"/>
      <c r="U73" s="470"/>
      <c r="V73" s="333">
        <f t="shared" si="1"/>
        <v>7353</v>
      </c>
      <c r="W73" s="333"/>
      <c r="X73" s="333"/>
      <c r="Y73" s="333"/>
      <c r="Z73" s="333">
        <f t="shared" si="2"/>
        <v>49207</v>
      </c>
      <c r="AA73" s="333"/>
      <c r="AB73" s="333"/>
      <c r="AC73" s="333"/>
      <c r="AD73" s="333">
        <f t="shared" si="3"/>
        <v>6315</v>
      </c>
      <c r="AE73" s="333"/>
      <c r="AF73" s="333"/>
      <c r="AG73" s="394"/>
    </row>
    <row r="74" spans="1:33" ht="18" customHeight="1">
      <c r="A74" s="492" t="s">
        <v>100</v>
      </c>
      <c r="B74" s="493"/>
      <c r="C74" s="493"/>
      <c r="D74" s="493"/>
      <c r="E74" s="493"/>
      <c r="F74" s="493"/>
      <c r="G74" s="493"/>
      <c r="H74" s="493"/>
      <c r="I74" s="494"/>
      <c r="J74" s="487">
        <v>1479</v>
      </c>
      <c r="K74" s="333"/>
      <c r="L74" s="333"/>
      <c r="M74" s="333"/>
      <c r="N74" s="333">
        <v>35454613</v>
      </c>
      <c r="O74" s="333"/>
      <c r="P74" s="333"/>
      <c r="Q74" s="333"/>
      <c r="R74" s="333"/>
      <c r="S74" s="470">
        <f>J74/$K$83/12</f>
        <v>0.013893585841506031</v>
      </c>
      <c r="T74" s="470"/>
      <c r="U74" s="470"/>
      <c r="V74" s="333">
        <f t="shared" si="1"/>
        <v>23972</v>
      </c>
      <c r="W74" s="333"/>
      <c r="X74" s="333"/>
      <c r="Y74" s="333"/>
      <c r="Z74" s="333">
        <f t="shared" si="2"/>
        <v>3997</v>
      </c>
      <c r="AA74" s="333"/>
      <c r="AB74" s="333"/>
      <c r="AC74" s="333"/>
      <c r="AD74" s="333">
        <f t="shared" si="3"/>
        <v>513</v>
      </c>
      <c r="AE74" s="333"/>
      <c r="AF74" s="333"/>
      <c r="AG74" s="394"/>
    </row>
    <row r="75" spans="1:33" ht="18" customHeight="1">
      <c r="A75" s="492" t="s">
        <v>101</v>
      </c>
      <c r="B75" s="493"/>
      <c r="C75" s="493"/>
      <c r="D75" s="493"/>
      <c r="E75" s="493"/>
      <c r="F75" s="493"/>
      <c r="G75" s="493"/>
      <c r="H75" s="493"/>
      <c r="I75" s="494"/>
      <c r="J75" s="487">
        <v>1010</v>
      </c>
      <c r="K75" s="333"/>
      <c r="L75" s="333"/>
      <c r="M75" s="333"/>
      <c r="N75" s="333">
        <v>119400997</v>
      </c>
      <c r="O75" s="333"/>
      <c r="P75" s="333"/>
      <c r="Q75" s="333"/>
      <c r="R75" s="333"/>
      <c r="S75" s="470">
        <f t="shared" si="0"/>
        <v>0.009487844286626837</v>
      </c>
      <c r="T75" s="470"/>
      <c r="U75" s="470"/>
      <c r="V75" s="333">
        <f t="shared" si="1"/>
        <v>118219</v>
      </c>
      <c r="W75" s="333"/>
      <c r="X75" s="333"/>
      <c r="Y75" s="333"/>
      <c r="Z75" s="333">
        <f t="shared" si="2"/>
        <v>13460</v>
      </c>
      <c r="AA75" s="333"/>
      <c r="AB75" s="333"/>
      <c r="AC75" s="333"/>
      <c r="AD75" s="333">
        <f t="shared" si="3"/>
        <v>1727</v>
      </c>
      <c r="AE75" s="333"/>
      <c r="AF75" s="333"/>
      <c r="AG75" s="394"/>
    </row>
    <row r="76" spans="1:33" ht="18" customHeight="1">
      <c r="A76" s="495" t="s">
        <v>119</v>
      </c>
      <c r="B76" s="325"/>
      <c r="C76" s="325"/>
      <c r="D76" s="325"/>
      <c r="E76" s="325"/>
      <c r="F76" s="325"/>
      <c r="G76" s="325"/>
      <c r="H76" s="325"/>
      <c r="I76" s="496"/>
      <c r="J76" s="487">
        <f>J58+J66+J69+J74+J75</f>
        <v>179190</v>
      </c>
      <c r="K76" s="333"/>
      <c r="L76" s="333"/>
      <c r="M76" s="333"/>
      <c r="N76" s="333">
        <f>N58+N66+N69+N74+N75</f>
        <v>5571693243</v>
      </c>
      <c r="O76" s="333"/>
      <c r="P76" s="333"/>
      <c r="Q76" s="333"/>
      <c r="R76" s="333"/>
      <c r="S76" s="470">
        <f t="shared" si="0"/>
        <v>1.6832938789313492</v>
      </c>
      <c r="T76" s="470"/>
      <c r="U76" s="470"/>
      <c r="V76" s="333">
        <f t="shared" si="1"/>
        <v>31094</v>
      </c>
      <c r="W76" s="333"/>
      <c r="X76" s="333"/>
      <c r="Y76" s="333"/>
      <c r="Z76" s="333">
        <f t="shared" si="2"/>
        <v>628079</v>
      </c>
      <c r="AA76" s="333"/>
      <c r="AB76" s="333"/>
      <c r="AC76" s="333"/>
      <c r="AD76" s="333">
        <f t="shared" si="3"/>
        <v>80609</v>
      </c>
      <c r="AE76" s="333"/>
      <c r="AF76" s="333"/>
      <c r="AG76" s="394"/>
    </row>
    <row r="77" spans="1:33" ht="18" customHeight="1">
      <c r="A77" s="497" t="s">
        <v>120</v>
      </c>
      <c r="B77" s="493"/>
      <c r="C77" s="493"/>
      <c r="D77" s="493"/>
      <c r="E77" s="493"/>
      <c r="F77" s="493"/>
      <c r="G77" s="493"/>
      <c r="H77" s="493"/>
      <c r="I77" s="494"/>
      <c r="J77" s="487">
        <f>SUM(J78:M80)</f>
        <v>21608</v>
      </c>
      <c r="K77" s="333"/>
      <c r="L77" s="333"/>
      <c r="M77" s="333"/>
      <c r="N77" s="333">
        <f>SUM(N78:R80)</f>
        <v>6798735505</v>
      </c>
      <c r="O77" s="333"/>
      <c r="P77" s="333"/>
      <c r="Q77" s="333"/>
      <c r="R77" s="333"/>
      <c r="S77" s="470">
        <f t="shared" si="0"/>
        <v>0.2029835043024086</v>
      </c>
      <c r="T77" s="470"/>
      <c r="U77" s="470"/>
      <c r="V77" s="333">
        <f t="shared" si="1"/>
        <v>314640</v>
      </c>
      <c r="W77" s="333"/>
      <c r="X77" s="333"/>
      <c r="Y77" s="333"/>
      <c r="Z77" s="333">
        <f t="shared" si="2"/>
        <v>766400</v>
      </c>
      <c r="AA77" s="333"/>
      <c r="AB77" s="333"/>
      <c r="AC77" s="333"/>
      <c r="AD77" s="333">
        <f t="shared" si="3"/>
        <v>98361</v>
      </c>
      <c r="AE77" s="333"/>
      <c r="AF77" s="333"/>
      <c r="AG77" s="394"/>
    </row>
    <row r="78" spans="1:33" ht="18" customHeight="1">
      <c r="A78" s="29"/>
      <c r="B78" s="371" t="s">
        <v>1212</v>
      </c>
      <c r="C78" s="371"/>
      <c r="D78" s="371"/>
      <c r="E78" s="371"/>
      <c r="F78" s="371"/>
      <c r="G78" s="371"/>
      <c r="H78" s="371"/>
      <c r="I78" s="489"/>
      <c r="J78" s="487">
        <v>9447</v>
      </c>
      <c r="K78" s="333"/>
      <c r="L78" s="333"/>
      <c r="M78" s="333"/>
      <c r="N78" s="333">
        <v>2858414619</v>
      </c>
      <c r="O78" s="333"/>
      <c r="P78" s="333"/>
      <c r="Q78" s="333"/>
      <c r="R78" s="333"/>
      <c r="S78" s="470">
        <f t="shared" si="0"/>
        <v>0.08874422274828092</v>
      </c>
      <c r="T78" s="470"/>
      <c r="U78" s="470"/>
      <c r="V78" s="333">
        <f t="shared" si="1"/>
        <v>302574</v>
      </c>
      <c r="W78" s="333"/>
      <c r="X78" s="333"/>
      <c r="Y78" s="333"/>
      <c r="Z78" s="333">
        <f t="shared" si="2"/>
        <v>322220</v>
      </c>
      <c r="AA78" s="333"/>
      <c r="AB78" s="333"/>
      <c r="AC78" s="333"/>
      <c r="AD78" s="333">
        <f t="shared" si="3"/>
        <v>41354</v>
      </c>
      <c r="AE78" s="333"/>
      <c r="AF78" s="333"/>
      <c r="AG78" s="394"/>
    </row>
    <row r="79" spans="1:33" ht="18" customHeight="1">
      <c r="A79" s="29"/>
      <c r="B79" s="371" t="s">
        <v>49</v>
      </c>
      <c r="C79" s="371"/>
      <c r="D79" s="371"/>
      <c r="E79" s="371"/>
      <c r="F79" s="371"/>
      <c r="G79" s="371"/>
      <c r="H79" s="371"/>
      <c r="I79" s="489"/>
      <c r="J79" s="487">
        <v>7893</v>
      </c>
      <c r="K79" s="333"/>
      <c r="L79" s="333"/>
      <c r="M79" s="333"/>
      <c r="N79" s="333">
        <v>2295579653</v>
      </c>
      <c r="O79" s="333"/>
      <c r="P79" s="333"/>
      <c r="Q79" s="333"/>
      <c r="R79" s="333"/>
      <c r="S79" s="470">
        <f t="shared" si="0"/>
        <v>0.07414609401420359</v>
      </c>
      <c r="T79" s="470"/>
      <c r="U79" s="470"/>
      <c r="V79" s="333">
        <f t="shared" si="1"/>
        <v>290837</v>
      </c>
      <c r="W79" s="333"/>
      <c r="X79" s="333"/>
      <c r="Y79" s="333"/>
      <c r="Z79" s="333">
        <f t="shared" si="2"/>
        <v>258773</v>
      </c>
      <c r="AA79" s="333"/>
      <c r="AB79" s="333"/>
      <c r="AC79" s="333"/>
      <c r="AD79" s="333">
        <f t="shared" si="3"/>
        <v>33212</v>
      </c>
      <c r="AE79" s="333"/>
      <c r="AF79" s="333"/>
      <c r="AG79" s="394"/>
    </row>
    <row r="80" spans="1:33" ht="18" customHeight="1" thickBot="1">
      <c r="A80" s="29"/>
      <c r="B80" s="490" t="s">
        <v>1190</v>
      </c>
      <c r="C80" s="490"/>
      <c r="D80" s="490"/>
      <c r="E80" s="490"/>
      <c r="F80" s="490"/>
      <c r="G80" s="490"/>
      <c r="H80" s="490"/>
      <c r="I80" s="491"/>
      <c r="J80" s="456">
        <v>4268</v>
      </c>
      <c r="K80" s="335"/>
      <c r="L80" s="335"/>
      <c r="M80" s="335"/>
      <c r="N80" s="335">
        <v>1644741233</v>
      </c>
      <c r="O80" s="335"/>
      <c r="P80" s="335"/>
      <c r="Q80" s="335"/>
      <c r="R80" s="335"/>
      <c r="S80" s="426">
        <f t="shared" si="0"/>
        <v>0.0400931875399241</v>
      </c>
      <c r="T80" s="426"/>
      <c r="U80" s="426"/>
      <c r="V80" s="335">
        <f t="shared" si="1"/>
        <v>385366</v>
      </c>
      <c r="W80" s="335"/>
      <c r="X80" s="335"/>
      <c r="Y80" s="335"/>
      <c r="Z80" s="335">
        <f t="shared" si="2"/>
        <v>185407</v>
      </c>
      <c r="AA80" s="335"/>
      <c r="AB80" s="335"/>
      <c r="AC80" s="335"/>
      <c r="AD80" s="335">
        <f t="shared" si="3"/>
        <v>23795</v>
      </c>
      <c r="AE80" s="335"/>
      <c r="AF80" s="335"/>
      <c r="AG80" s="488"/>
    </row>
    <row r="81" spans="1:33" ht="18" customHeight="1" thickBot="1">
      <c r="A81" s="451" t="s">
        <v>134</v>
      </c>
      <c r="B81" s="452"/>
      <c r="C81" s="452"/>
      <c r="D81" s="452"/>
      <c r="E81" s="452"/>
      <c r="F81" s="452"/>
      <c r="G81" s="452"/>
      <c r="H81" s="452"/>
      <c r="I81" s="453"/>
      <c r="J81" s="457">
        <f>J76+J77</f>
        <v>200798</v>
      </c>
      <c r="K81" s="417"/>
      <c r="L81" s="417"/>
      <c r="M81" s="417"/>
      <c r="N81" s="417">
        <f>N76+N77</f>
        <v>12370428748</v>
      </c>
      <c r="O81" s="417"/>
      <c r="P81" s="417"/>
      <c r="Q81" s="417"/>
      <c r="R81" s="417"/>
      <c r="S81" s="427">
        <f>J81/$K$83/12</f>
        <v>1.886277383233758</v>
      </c>
      <c r="T81" s="427"/>
      <c r="U81" s="427"/>
      <c r="V81" s="417">
        <f>ROUND(N81/J81,0)</f>
        <v>61606</v>
      </c>
      <c r="W81" s="417"/>
      <c r="X81" s="417"/>
      <c r="Y81" s="417"/>
      <c r="Z81" s="417">
        <f t="shared" si="2"/>
        <v>1394480</v>
      </c>
      <c r="AA81" s="417"/>
      <c r="AB81" s="417"/>
      <c r="AC81" s="417"/>
      <c r="AD81" s="417">
        <f t="shared" si="3"/>
        <v>178970</v>
      </c>
      <c r="AE81" s="417"/>
      <c r="AF81" s="417"/>
      <c r="AG81" s="418"/>
    </row>
    <row r="83" spans="1:28" ht="15" customHeight="1">
      <c r="A83" s="11" t="s">
        <v>143</v>
      </c>
      <c r="K83" s="467">
        <v>8871</v>
      </c>
      <c r="L83" s="467"/>
      <c r="M83" s="467"/>
      <c r="N83" s="467"/>
      <c r="O83" s="11" t="s">
        <v>145</v>
      </c>
      <c r="T83" s="643" t="s">
        <v>121</v>
      </c>
      <c r="U83" s="643"/>
      <c r="V83" s="396" t="s">
        <v>122</v>
      </c>
      <c r="W83" s="396"/>
      <c r="X83" s="396"/>
      <c r="Y83" s="467">
        <v>7072</v>
      </c>
      <c r="Z83" s="467"/>
      <c r="AA83" s="467"/>
      <c r="AB83" s="11" t="s">
        <v>146</v>
      </c>
    </row>
    <row r="84" spans="11:28" ht="15" customHeight="1">
      <c r="K84" s="30"/>
      <c r="L84" s="30"/>
      <c r="M84" s="30"/>
      <c r="N84" s="30"/>
      <c r="T84" s="643"/>
      <c r="U84" s="643"/>
      <c r="V84" s="396" t="s">
        <v>1204</v>
      </c>
      <c r="W84" s="396"/>
      <c r="X84" s="396"/>
      <c r="Y84" s="467">
        <v>1799</v>
      </c>
      <c r="Z84" s="467"/>
      <c r="AA84" s="467"/>
      <c r="AB84" s="11" t="s">
        <v>123</v>
      </c>
    </row>
    <row r="85" spans="1:15" ht="15" customHeight="1">
      <c r="A85" s="11" t="s">
        <v>144</v>
      </c>
      <c r="K85" s="467">
        <v>69120</v>
      </c>
      <c r="L85" s="467"/>
      <c r="M85" s="467"/>
      <c r="N85" s="467"/>
      <c r="O85" s="11" t="s">
        <v>124</v>
      </c>
    </row>
    <row r="86" spans="11:14" ht="15" customHeight="1">
      <c r="K86" s="30"/>
      <c r="L86" s="30"/>
      <c r="M86" s="30"/>
      <c r="N86" s="30"/>
    </row>
    <row r="87" spans="1:33" ht="15" customHeight="1" thickBot="1">
      <c r="A87" s="11" t="s">
        <v>147</v>
      </c>
      <c r="AD87" s="265"/>
      <c r="AE87" s="265"/>
      <c r="AF87" s="265"/>
      <c r="AG87" s="265" t="s">
        <v>485</v>
      </c>
    </row>
    <row r="88" spans="1:33" ht="18" customHeight="1">
      <c r="A88" s="624" t="s">
        <v>118</v>
      </c>
      <c r="B88" s="625"/>
      <c r="C88" s="625"/>
      <c r="D88" s="625"/>
      <c r="E88" s="625"/>
      <c r="F88" s="625"/>
      <c r="G88" s="625"/>
      <c r="H88" s="625"/>
      <c r="I88" s="626"/>
      <c r="J88" s="442" t="s">
        <v>77</v>
      </c>
      <c r="K88" s="365"/>
      <c r="L88" s="365"/>
      <c r="M88" s="365"/>
      <c r="N88" s="365" t="s">
        <v>135</v>
      </c>
      <c r="O88" s="365"/>
      <c r="P88" s="365"/>
      <c r="Q88" s="365"/>
      <c r="R88" s="365"/>
      <c r="S88" s="434" t="s">
        <v>1044</v>
      </c>
      <c r="T88" s="435"/>
      <c r="U88" s="436"/>
      <c r="V88" s="428" t="s">
        <v>1041</v>
      </c>
      <c r="W88" s="429"/>
      <c r="X88" s="429"/>
      <c r="Y88" s="430"/>
      <c r="Z88" s="401" t="s">
        <v>1042</v>
      </c>
      <c r="AA88" s="401"/>
      <c r="AB88" s="401"/>
      <c r="AC88" s="401"/>
      <c r="AD88" s="404" t="s">
        <v>1043</v>
      </c>
      <c r="AE88" s="404"/>
      <c r="AF88" s="404"/>
      <c r="AG88" s="405"/>
    </row>
    <row r="89" spans="1:33" ht="18" customHeight="1">
      <c r="A89" s="627"/>
      <c r="B89" s="628"/>
      <c r="C89" s="628"/>
      <c r="D89" s="628"/>
      <c r="E89" s="628"/>
      <c r="F89" s="628"/>
      <c r="G89" s="628"/>
      <c r="H89" s="628"/>
      <c r="I89" s="629"/>
      <c r="J89" s="443"/>
      <c r="K89" s="444"/>
      <c r="L89" s="444"/>
      <c r="M89" s="444"/>
      <c r="N89" s="444"/>
      <c r="O89" s="444"/>
      <c r="P89" s="444"/>
      <c r="Q89" s="444"/>
      <c r="R89" s="444"/>
      <c r="S89" s="437"/>
      <c r="T89" s="438"/>
      <c r="U89" s="439"/>
      <c r="V89" s="431"/>
      <c r="W89" s="432"/>
      <c r="X89" s="432"/>
      <c r="Y89" s="433"/>
      <c r="Z89" s="402"/>
      <c r="AA89" s="402"/>
      <c r="AB89" s="402"/>
      <c r="AC89" s="402"/>
      <c r="AD89" s="406"/>
      <c r="AE89" s="406"/>
      <c r="AF89" s="406"/>
      <c r="AG89" s="407"/>
    </row>
    <row r="90" spans="1:33" ht="18" customHeight="1">
      <c r="A90" s="627"/>
      <c r="B90" s="628"/>
      <c r="C90" s="628"/>
      <c r="D90" s="628"/>
      <c r="E90" s="628"/>
      <c r="F90" s="628"/>
      <c r="G90" s="628"/>
      <c r="H90" s="628"/>
      <c r="I90" s="629"/>
      <c r="J90" s="445"/>
      <c r="K90" s="446"/>
      <c r="L90" s="446"/>
      <c r="M90" s="446"/>
      <c r="N90" s="446"/>
      <c r="O90" s="446"/>
      <c r="P90" s="446"/>
      <c r="Q90" s="446"/>
      <c r="R90" s="446"/>
      <c r="S90" s="437"/>
      <c r="T90" s="438"/>
      <c r="U90" s="439"/>
      <c r="V90" s="431"/>
      <c r="W90" s="432"/>
      <c r="X90" s="432"/>
      <c r="Y90" s="433"/>
      <c r="Z90" s="403"/>
      <c r="AA90" s="403"/>
      <c r="AB90" s="403"/>
      <c r="AC90" s="403"/>
      <c r="AD90" s="408"/>
      <c r="AE90" s="408"/>
      <c r="AF90" s="408"/>
      <c r="AG90" s="409"/>
    </row>
    <row r="91" spans="1:33" ht="15" customHeight="1">
      <c r="A91" s="627"/>
      <c r="B91" s="628"/>
      <c r="C91" s="628"/>
      <c r="D91" s="628"/>
      <c r="E91" s="628"/>
      <c r="F91" s="628"/>
      <c r="G91" s="628"/>
      <c r="H91" s="628"/>
      <c r="I91" s="629"/>
      <c r="J91" s="454" t="s">
        <v>125</v>
      </c>
      <c r="K91" s="411"/>
      <c r="L91" s="411"/>
      <c r="M91" s="411"/>
      <c r="N91" s="411" t="s">
        <v>126</v>
      </c>
      <c r="O91" s="411"/>
      <c r="P91" s="411"/>
      <c r="Q91" s="411"/>
      <c r="R91" s="411"/>
      <c r="S91" s="440" t="s">
        <v>130</v>
      </c>
      <c r="T91" s="440"/>
      <c r="U91" s="440"/>
      <c r="V91" s="422" t="s">
        <v>127</v>
      </c>
      <c r="W91" s="423"/>
      <c r="X91" s="423"/>
      <c r="Y91" s="424"/>
      <c r="Z91" s="410" t="s">
        <v>1155</v>
      </c>
      <c r="AA91" s="410"/>
      <c r="AB91" s="410"/>
      <c r="AC91" s="410"/>
      <c r="AD91" s="411" t="s">
        <v>128</v>
      </c>
      <c r="AE91" s="411"/>
      <c r="AF91" s="411"/>
      <c r="AG91" s="412"/>
    </row>
    <row r="92" spans="1:33" ht="15" customHeight="1" thickBot="1">
      <c r="A92" s="630"/>
      <c r="B92" s="631"/>
      <c r="C92" s="631"/>
      <c r="D92" s="631"/>
      <c r="E92" s="631"/>
      <c r="F92" s="631"/>
      <c r="G92" s="631"/>
      <c r="H92" s="631"/>
      <c r="I92" s="632"/>
      <c r="J92" s="622"/>
      <c r="K92" s="622"/>
      <c r="L92" s="622"/>
      <c r="M92" s="633"/>
      <c r="N92" s="621"/>
      <c r="O92" s="622"/>
      <c r="P92" s="622"/>
      <c r="Q92" s="622"/>
      <c r="R92" s="633"/>
      <c r="S92" s="634" t="s">
        <v>129</v>
      </c>
      <c r="T92" s="635"/>
      <c r="U92" s="636"/>
      <c r="V92" s="637" t="s">
        <v>131</v>
      </c>
      <c r="W92" s="638"/>
      <c r="X92" s="638"/>
      <c r="Y92" s="639"/>
      <c r="Z92" s="640" t="s">
        <v>1156</v>
      </c>
      <c r="AA92" s="641"/>
      <c r="AB92" s="641"/>
      <c r="AC92" s="642"/>
      <c r="AD92" s="621"/>
      <c r="AE92" s="622"/>
      <c r="AF92" s="622"/>
      <c r="AG92" s="623"/>
    </row>
    <row r="93" spans="1:33" ht="18" customHeight="1">
      <c r="A93" s="363" t="s">
        <v>149</v>
      </c>
      <c r="B93" s="364"/>
      <c r="C93" s="364"/>
      <c r="D93" s="364"/>
      <c r="E93" s="364"/>
      <c r="F93" s="364"/>
      <c r="G93" s="364"/>
      <c r="H93" s="364"/>
      <c r="I93" s="447"/>
      <c r="J93" s="455">
        <v>14096</v>
      </c>
      <c r="K93" s="425"/>
      <c r="L93" s="425"/>
      <c r="M93" s="425"/>
      <c r="N93" s="425">
        <v>99230744</v>
      </c>
      <c r="O93" s="425"/>
      <c r="P93" s="425"/>
      <c r="Q93" s="425"/>
      <c r="R93" s="425"/>
      <c r="S93" s="441">
        <f>J93/Y83/12</f>
        <v>0.16610105580693815</v>
      </c>
      <c r="T93" s="441"/>
      <c r="U93" s="441"/>
      <c r="V93" s="425">
        <f>ROUND(N93/J93,0)</f>
        <v>7040</v>
      </c>
      <c r="W93" s="425"/>
      <c r="X93" s="425"/>
      <c r="Y93" s="425"/>
      <c r="Z93" s="419">
        <f>ROUND(N93/Y83,0)</f>
        <v>14031</v>
      </c>
      <c r="AA93" s="419"/>
      <c r="AB93" s="419"/>
      <c r="AC93" s="419"/>
      <c r="AD93" s="413"/>
      <c r="AE93" s="413"/>
      <c r="AF93" s="413"/>
      <c r="AG93" s="414"/>
    </row>
    <row r="94" spans="1:33" ht="18" customHeight="1" thickBot="1">
      <c r="A94" s="448" t="s">
        <v>148</v>
      </c>
      <c r="B94" s="449"/>
      <c r="C94" s="449"/>
      <c r="D94" s="449"/>
      <c r="E94" s="449"/>
      <c r="F94" s="449"/>
      <c r="G94" s="449"/>
      <c r="H94" s="449"/>
      <c r="I94" s="450"/>
      <c r="J94" s="456">
        <v>153</v>
      </c>
      <c r="K94" s="335"/>
      <c r="L94" s="335"/>
      <c r="M94" s="335"/>
      <c r="N94" s="335">
        <v>112131</v>
      </c>
      <c r="O94" s="335"/>
      <c r="P94" s="335"/>
      <c r="Q94" s="335"/>
      <c r="R94" s="335"/>
      <c r="S94" s="426">
        <f>J94/Y84/12</f>
        <v>0.007087270705947749</v>
      </c>
      <c r="T94" s="426"/>
      <c r="U94" s="426"/>
      <c r="V94" s="335">
        <f>ROUND(N94/J94,0)</f>
        <v>733</v>
      </c>
      <c r="W94" s="335"/>
      <c r="X94" s="335"/>
      <c r="Y94" s="335"/>
      <c r="Z94" s="421">
        <f>ROUND(N94/Y84,0)</f>
        <v>62</v>
      </c>
      <c r="AA94" s="421"/>
      <c r="AB94" s="421"/>
      <c r="AC94" s="421"/>
      <c r="AD94" s="415"/>
      <c r="AE94" s="415"/>
      <c r="AF94" s="415"/>
      <c r="AG94" s="416"/>
    </row>
    <row r="95" spans="1:33" ht="18" customHeight="1" thickBot="1">
      <c r="A95" s="451" t="s">
        <v>134</v>
      </c>
      <c r="B95" s="452"/>
      <c r="C95" s="452"/>
      <c r="D95" s="452"/>
      <c r="E95" s="452"/>
      <c r="F95" s="452"/>
      <c r="G95" s="452"/>
      <c r="H95" s="452"/>
      <c r="I95" s="453"/>
      <c r="J95" s="457">
        <f>SUM(J93:M94)</f>
        <v>14249</v>
      </c>
      <c r="K95" s="417"/>
      <c r="L95" s="417"/>
      <c r="M95" s="417"/>
      <c r="N95" s="417">
        <f>SUM(N93:R94)</f>
        <v>99342875</v>
      </c>
      <c r="O95" s="417"/>
      <c r="P95" s="417"/>
      <c r="Q95" s="417"/>
      <c r="R95" s="417"/>
      <c r="S95" s="427">
        <f>J95/K83/12</f>
        <v>0.13385375568331268</v>
      </c>
      <c r="T95" s="427"/>
      <c r="U95" s="427"/>
      <c r="V95" s="417">
        <f>ROUND(N95/J95,0)</f>
        <v>6972</v>
      </c>
      <c r="W95" s="417"/>
      <c r="X95" s="417"/>
      <c r="Y95" s="417"/>
      <c r="Z95" s="420">
        <f>ROUND(N95/K83,0)</f>
        <v>11199</v>
      </c>
      <c r="AA95" s="420"/>
      <c r="AB95" s="420"/>
      <c r="AC95" s="420"/>
      <c r="AD95" s="417">
        <f>ROUND(N95/K85,0)</f>
        <v>1437</v>
      </c>
      <c r="AE95" s="417"/>
      <c r="AF95" s="417"/>
      <c r="AG95" s="418"/>
    </row>
  </sheetData>
  <mergeCells count="315">
    <mergeCell ref="T83:U84"/>
    <mergeCell ref="Y49:AA49"/>
    <mergeCell ref="AD92:AG92"/>
    <mergeCell ref="Y83:AA83"/>
    <mergeCell ref="Y84:AA84"/>
    <mergeCell ref="V92:Y92"/>
    <mergeCell ref="Z92:AC92"/>
    <mergeCell ref="P29:AG29"/>
    <mergeCell ref="V83:X83"/>
    <mergeCell ref="V84:X84"/>
    <mergeCell ref="P19:AA19"/>
    <mergeCell ref="P20:AA21"/>
    <mergeCell ref="Y26:AG26"/>
    <mergeCell ref="Y27:AG27"/>
    <mergeCell ref="R50:AE51"/>
    <mergeCell ref="Q40:X40"/>
    <mergeCell ref="Q49:X49"/>
    <mergeCell ref="G22:AA22"/>
    <mergeCell ref="P26:X26"/>
    <mergeCell ref="P27:X27"/>
    <mergeCell ref="G26:O27"/>
    <mergeCell ref="P10:AA10"/>
    <mergeCell ref="P11:AA11"/>
    <mergeCell ref="P12:AA12"/>
    <mergeCell ref="P13:AA13"/>
    <mergeCell ref="P14:AA14"/>
    <mergeCell ref="P15:AA15"/>
    <mergeCell ref="P16:AA16"/>
    <mergeCell ref="P17:AA17"/>
    <mergeCell ref="G15:O18"/>
    <mergeCell ref="A28:F31"/>
    <mergeCell ref="A6:F22"/>
    <mergeCell ref="A23:F27"/>
    <mergeCell ref="G19:O19"/>
    <mergeCell ref="G20:O21"/>
    <mergeCell ref="G6:O12"/>
    <mergeCell ref="G13:O14"/>
    <mergeCell ref="G29:O29"/>
    <mergeCell ref="G30:O30"/>
    <mergeCell ref="A35:D36"/>
    <mergeCell ref="E35:L36"/>
    <mergeCell ref="Q37:X37"/>
    <mergeCell ref="Y37:AA37"/>
    <mergeCell ref="Q35:X35"/>
    <mergeCell ref="Y35:AA35"/>
    <mergeCell ref="A37:D37"/>
    <mergeCell ref="G25:AA25"/>
    <mergeCell ref="G31:O31"/>
    <mergeCell ref="I42:L42"/>
    <mergeCell ref="E39:H39"/>
    <mergeCell ref="E38:H38"/>
    <mergeCell ref="I38:L38"/>
    <mergeCell ref="G28:O28"/>
    <mergeCell ref="E41:H41"/>
    <mergeCell ref="P30:AG30"/>
    <mergeCell ref="P31:AG31"/>
    <mergeCell ref="E37:H37"/>
    <mergeCell ref="I37:L37"/>
    <mergeCell ref="I39:L39"/>
    <mergeCell ref="Q47:X47"/>
    <mergeCell ref="I41:L41"/>
    <mergeCell ref="Y38:AA43"/>
    <mergeCell ref="Q43:X43"/>
    <mergeCell ref="I40:L40"/>
    <mergeCell ref="Q48:X48"/>
    <mergeCell ref="Y44:AA48"/>
    <mergeCell ref="Q38:X38"/>
    <mergeCell ref="Q39:X39"/>
    <mergeCell ref="A38:D38"/>
    <mergeCell ref="Q44:X44"/>
    <mergeCell ref="Q45:X45"/>
    <mergeCell ref="Q46:X46"/>
    <mergeCell ref="Q41:X41"/>
    <mergeCell ref="Q42:X42"/>
    <mergeCell ref="E40:H40"/>
    <mergeCell ref="E42:H42"/>
    <mergeCell ref="AB5:AG5"/>
    <mergeCell ref="AB6:AG17"/>
    <mergeCell ref="AB18:AG18"/>
    <mergeCell ref="A5:F5"/>
    <mergeCell ref="G5:AA5"/>
    <mergeCell ref="P18:AA18"/>
    <mergeCell ref="P6:AA6"/>
    <mergeCell ref="P7:AA7"/>
    <mergeCell ref="P8:AA8"/>
    <mergeCell ref="P9:AA9"/>
    <mergeCell ref="A66:I66"/>
    <mergeCell ref="AB23:AG25"/>
    <mergeCell ref="P28:AG28"/>
    <mergeCell ref="AB19:AG22"/>
    <mergeCell ref="A42:D42"/>
    <mergeCell ref="A39:D39"/>
    <mergeCell ref="A40:D40"/>
    <mergeCell ref="A41:D41"/>
    <mergeCell ref="G23:AA23"/>
    <mergeCell ref="G24:AA24"/>
    <mergeCell ref="AD60:AG60"/>
    <mergeCell ref="B63:I63"/>
    <mergeCell ref="B64:I64"/>
    <mergeCell ref="B65:I65"/>
    <mergeCell ref="B60:I60"/>
    <mergeCell ref="B61:I61"/>
    <mergeCell ref="B62:I62"/>
    <mergeCell ref="AD61:AG61"/>
    <mergeCell ref="AD62:AG62"/>
    <mergeCell ref="AD63:AG63"/>
    <mergeCell ref="A58:I58"/>
    <mergeCell ref="J58:M58"/>
    <mergeCell ref="AD58:AG58"/>
    <mergeCell ref="AD59:AG59"/>
    <mergeCell ref="B59:I59"/>
    <mergeCell ref="V58:Y58"/>
    <mergeCell ref="V59:Y59"/>
    <mergeCell ref="B72:I72"/>
    <mergeCell ref="B73:I73"/>
    <mergeCell ref="B67:I67"/>
    <mergeCell ref="B68:I68"/>
    <mergeCell ref="A69:I69"/>
    <mergeCell ref="B71:I71"/>
    <mergeCell ref="B70:I70"/>
    <mergeCell ref="A74:I74"/>
    <mergeCell ref="A75:I75"/>
    <mergeCell ref="A76:I76"/>
    <mergeCell ref="A77:I77"/>
    <mergeCell ref="B78:I78"/>
    <mergeCell ref="B79:I79"/>
    <mergeCell ref="B80:I80"/>
    <mergeCell ref="A81:I81"/>
    <mergeCell ref="AD64:AG64"/>
    <mergeCell ref="AD65:AG65"/>
    <mergeCell ref="AD66:AG66"/>
    <mergeCell ref="AD67:AG67"/>
    <mergeCell ref="AD68:AG68"/>
    <mergeCell ref="AD69:AG69"/>
    <mergeCell ref="AD70:AG70"/>
    <mergeCell ref="AD71:AG71"/>
    <mergeCell ref="AD72:AG72"/>
    <mergeCell ref="AD73:AG73"/>
    <mergeCell ref="AD74:AG74"/>
    <mergeCell ref="AD75:AG75"/>
    <mergeCell ref="AD76:AG76"/>
    <mergeCell ref="AD77:AG77"/>
    <mergeCell ref="AD78:AG78"/>
    <mergeCell ref="AD79:AG79"/>
    <mergeCell ref="AD80:AG80"/>
    <mergeCell ref="AD81:AG81"/>
    <mergeCell ref="Z58:AC58"/>
    <mergeCell ref="Z59:AC59"/>
    <mergeCell ref="Z60:AC60"/>
    <mergeCell ref="Z61:AC61"/>
    <mergeCell ref="Z62:AC62"/>
    <mergeCell ref="Z63:AC63"/>
    <mergeCell ref="Z64:AC64"/>
    <mergeCell ref="Z65:AC65"/>
    <mergeCell ref="Z66:AC66"/>
    <mergeCell ref="Z67:AC67"/>
    <mergeCell ref="Z68:AC68"/>
    <mergeCell ref="Z69:AC69"/>
    <mergeCell ref="Z70:AC70"/>
    <mergeCell ref="Z71:AC71"/>
    <mergeCell ref="Z72:AC72"/>
    <mergeCell ref="Z73:AC73"/>
    <mergeCell ref="Z74:AC74"/>
    <mergeCell ref="Z75:AC75"/>
    <mergeCell ref="Z76:AC76"/>
    <mergeCell ref="Z77:AC77"/>
    <mergeCell ref="Z78:AC78"/>
    <mergeCell ref="Z79:AC79"/>
    <mergeCell ref="Z80:AC80"/>
    <mergeCell ref="Z81:AC81"/>
    <mergeCell ref="V60:Y60"/>
    <mergeCell ref="V61:Y61"/>
    <mergeCell ref="V62:Y62"/>
    <mergeCell ref="V63:Y63"/>
    <mergeCell ref="V64:Y64"/>
    <mergeCell ref="V65:Y65"/>
    <mergeCell ref="V66:Y66"/>
    <mergeCell ref="V67:Y67"/>
    <mergeCell ref="V68:Y68"/>
    <mergeCell ref="V69:Y69"/>
    <mergeCell ref="V70:Y70"/>
    <mergeCell ref="V71:Y71"/>
    <mergeCell ref="V72:Y72"/>
    <mergeCell ref="V73:Y73"/>
    <mergeCell ref="V74:Y74"/>
    <mergeCell ref="V75:Y75"/>
    <mergeCell ref="V76:Y76"/>
    <mergeCell ref="V77:Y77"/>
    <mergeCell ref="V78:Y78"/>
    <mergeCell ref="V79:Y79"/>
    <mergeCell ref="V80:Y80"/>
    <mergeCell ref="V81:Y81"/>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N58:R58"/>
    <mergeCell ref="N59:R59"/>
    <mergeCell ref="N60:R60"/>
    <mergeCell ref="N61:R61"/>
    <mergeCell ref="N62:R62"/>
    <mergeCell ref="N63:R63"/>
    <mergeCell ref="N64:R64"/>
    <mergeCell ref="N65:R65"/>
    <mergeCell ref="N66:R66"/>
    <mergeCell ref="N67:R67"/>
    <mergeCell ref="N68:R68"/>
    <mergeCell ref="N69:R69"/>
    <mergeCell ref="N70:R70"/>
    <mergeCell ref="N71:R71"/>
    <mergeCell ref="N72:R72"/>
    <mergeCell ref="N73:R73"/>
    <mergeCell ref="N74:R74"/>
    <mergeCell ref="N75:R75"/>
    <mergeCell ref="N76:R76"/>
    <mergeCell ref="N77:R77"/>
    <mergeCell ref="N78:R78"/>
    <mergeCell ref="N79:R79"/>
    <mergeCell ref="N80:R80"/>
    <mergeCell ref="N81:R81"/>
    <mergeCell ref="S58:U58"/>
    <mergeCell ref="S59:U59"/>
    <mergeCell ref="S60:U60"/>
    <mergeCell ref="S61:U61"/>
    <mergeCell ref="S62:U62"/>
    <mergeCell ref="S63:U63"/>
    <mergeCell ref="S64:U64"/>
    <mergeCell ref="S65:U65"/>
    <mergeCell ref="S66:U66"/>
    <mergeCell ref="S67:U67"/>
    <mergeCell ref="S68:U68"/>
    <mergeCell ref="S69:U69"/>
    <mergeCell ref="S70:U70"/>
    <mergeCell ref="S76:U76"/>
    <mergeCell ref="S77:U77"/>
    <mergeCell ref="S78:U78"/>
    <mergeCell ref="S71:U71"/>
    <mergeCell ref="S72:U72"/>
    <mergeCell ref="S73:U73"/>
    <mergeCell ref="S74:U74"/>
    <mergeCell ref="A54:I57"/>
    <mergeCell ref="J54:M56"/>
    <mergeCell ref="N54:R56"/>
    <mergeCell ref="J57:M57"/>
    <mergeCell ref="N57:R57"/>
    <mergeCell ref="K83:N83"/>
    <mergeCell ref="K85:N85"/>
    <mergeCell ref="Z54:AC56"/>
    <mergeCell ref="Z57:AC57"/>
    <mergeCell ref="S79:U79"/>
    <mergeCell ref="S80:U80"/>
    <mergeCell ref="S81:U81"/>
    <mergeCell ref="V54:Y56"/>
    <mergeCell ref="V57:Y57"/>
    <mergeCell ref="S75:U75"/>
    <mergeCell ref="AD54:AG56"/>
    <mergeCell ref="AD57:AG57"/>
    <mergeCell ref="S54:U56"/>
    <mergeCell ref="S57:U57"/>
    <mergeCell ref="A95:I95"/>
    <mergeCell ref="J91:M91"/>
    <mergeCell ref="J93:M93"/>
    <mergeCell ref="J94:M94"/>
    <mergeCell ref="J95:M95"/>
    <mergeCell ref="A88:I92"/>
    <mergeCell ref="J92:M92"/>
    <mergeCell ref="J88:M90"/>
    <mergeCell ref="A93:I93"/>
    <mergeCell ref="A94:I94"/>
    <mergeCell ref="N88:R90"/>
    <mergeCell ref="N92:R92"/>
    <mergeCell ref="V88:Y90"/>
    <mergeCell ref="N91:R91"/>
    <mergeCell ref="N93:R93"/>
    <mergeCell ref="S88:U90"/>
    <mergeCell ref="S91:U91"/>
    <mergeCell ref="S93:U93"/>
    <mergeCell ref="S92:U92"/>
    <mergeCell ref="N95:R95"/>
    <mergeCell ref="V91:Y91"/>
    <mergeCell ref="V93:Y93"/>
    <mergeCell ref="V94:Y94"/>
    <mergeCell ref="V95:Y95"/>
    <mergeCell ref="N94:R94"/>
    <mergeCell ref="S94:U94"/>
    <mergeCell ref="S95:U95"/>
    <mergeCell ref="AD93:AG93"/>
    <mergeCell ref="AD94:AG94"/>
    <mergeCell ref="AD95:AG95"/>
    <mergeCell ref="Z93:AC93"/>
    <mergeCell ref="Z95:AC95"/>
    <mergeCell ref="Z94:AC94"/>
    <mergeCell ref="Z88:AC90"/>
    <mergeCell ref="AD88:AG90"/>
    <mergeCell ref="Z91:AC91"/>
    <mergeCell ref="AD91:AG91"/>
  </mergeCells>
  <printOptions/>
  <pageMargins left="0.75" right="0.75" top="1" bottom="1" header="0.512" footer="0.512"/>
  <pageSetup firstPageNumber="6" useFirstPageNumber="1" horizontalDpi="600" verticalDpi="600" orientation="portrait" paperSize="9" r:id="rId1"/>
  <headerFooter alignWithMargins="0">
    <oddFooter>&amp;C－&amp;P－</oddFooter>
  </headerFooter>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A1:AG51"/>
  <sheetViews>
    <sheetView workbookViewId="0" topLeftCell="A1">
      <selection activeCell="A1" sqref="A1"/>
    </sheetView>
  </sheetViews>
  <sheetFormatPr defaultColWidth="9.00390625" defaultRowHeight="15" customHeight="1"/>
  <cols>
    <col min="1" max="16384" width="2.625" style="11" customWidth="1"/>
  </cols>
  <sheetData>
    <row r="1" ht="15" customHeight="1">
      <c r="A1" s="11" t="s">
        <v>150</v>
      </c>
    </row>
    <row r="3" ht="15" customHeight="1">
      <c r="A3" s="11" t="s">
        <v>151</v>
      </c>
    </row>
    <row r="4" spans="29:33" ht="15" customHeight="1" thickBot="1">
      <c r="AC4" s="396" t="s">
        <v>142</v>
      </c>
      <c r="AD4" s="396"/>
      <c r="AE4" s="396"/>
      <c r="AF4" s="396"/>
      <c r="AG4" s="396"/>
    </row>
    <row r="5" spans="1:33" ht="15" customHeight="1">
      <c r="A5" s="708"/>
      <c r="B5" s="702"/>
      <c r="C5" s="702"/>
      <c r="D5" s="702"/>
      <c r="E5" s="740" t="s">
        <v>155</v>
      </c>
      <c r="F5" s="740"/>
      <c r="G5" s="740"/>
      <c r="H5" s="740"/>
      <c r="I5" s="740" t="s">
        <v>156</v>
      </c>
      <c r="J5" s="740"/>
      <c r="K5" s="740"/>
      <c r="L5" s="740"/>
      <c r="M5" s="740" t="s">
        <v>157</v>
      </c>
      <c r="N5" s="740"/>
      <c r="O5" s="740"/>
      <c r="P5" s="740"/>
      <c r="Q5" s="746" t="s">
        <v>158</v>
      </c>
      <c r="R5" s="746"/>
      <c r="S5" s="746"/>
      <c r="T5" s="746"/>
      <c r="U5" s="746" t="s">
        <v>159</v>
      </c>
      <c r="V5" s="746"/>
      <c r="W5" s="746"/>
      <c r="X5" s="746"/>
      <c r="Y5" s="702" t="s">
        <v>152</v>
      </c>
      <c r="Z5" s="702"/>
      <c r="AA5" s="702"/>
      <c r="AB5" s="702"/>
      <c r="AC5" s="702"/>
      <c r="AD5" s="702"/>
      <c r="AE5" s="702"/>
      <c r="AF5" s="702"/>
      <c r="AG5" s="703"/>
    </row>
    <row r="6" spans="1:33" ht="15" customHeight="1" thickBot="1">
      <c r="A6" s="709"/>
      <c r="B6" s="710"/>
      <c r="C6" s="710"/>
      <c r="D6" s="710"/>
      <c r="E6" s="741" t="s">
        <v>1150</v>
      </c>
      <c r="F6" s="741"/>
      <c r="G6" s="741"/>
      <c r="H6" s="741"/>
      <c r="I6" s="741" t="s">
        <v>1153</v>
      </c>
      <c r="J6" s="741"/>
      <c r="K6" s="741"/>
      <c r="L6" s="741"/>
      <c r="M6" s="741" t="s">
        <v>1149</v>
      </c>
      <c r="N6" s="741"/>
      <c r="O6" s="741"/>
      <c r="P6" s="741"/>
      <c r="Q6" s="741" t="s">
        <v>1152</v>
      </c>
      <c r="R6" s="741"/>
      <c r="S6" s="741"/>
      <c r="T6" s="741"/>
      <c r="U6" s="741" t="s">
        <v>1151</v>
      </c>
      <c r="V6" s="741"/>
      <c r="W6" s="741"/>
      <c r="X6" s="741"/>
      <c r="Y6" s="710"/>
      <c r="Z6" s="710"/>
      <c r="AA6" s="710"/>
      <c r="AB6" s="710"/>
      <c r="AC6" s="710"/>
      <c r="AD6" s="710"/>
      <c r="AE6" s="710"/>
      <c r="AF6" s="710"/>
      <c r="AG6" s="749"/>
    </row>
    <row r="7" spans="1:33" ht="15" customHeight="1">
      <c r="A7" s="712" t="s">
        <v>153</v>
      </c>
      <c r="B7" s="713"/>
      <c r="C7" s="713"/>
      <c r="D7" s="713"/>
      <c r="E7" s="336">
        <v>4400</v>
      </c>
      <c r="F7" s="336"/>
      <c r="G7" s="336"/>
      <c r="H7" s="336"/>
      <c r="I7" s="336">
        <v>6600</v>
      </c>
      <c r="J7" s="336"/>
      <c r="K7" s="336"/>
      <c r="L7" s="336"/>
      <c r="M7" s="336">
        <v>8800</v>
      </c>
      <c r="N7" s="336"/>
      <c r="O7" s="336"/>
      <c r="P7" s="336"/>
      <c r="Q7" s="336">
        <v>11000</v>
      </c>
      <c r="R7" s="336"/>
      <c r="S7" s="336"/>
      <c r="T7" s="336"/>
      <c r="U7" s="336">
        <v>13200</v>
      </c>
      <c r="V7" s="336"/>
      <c r="W7" s="336"/>
      <c r="X7" s="336"/>
      <c r="Y7" s="750" t="s">
        <v>1147</v>
      </c>
      <c r="Z7" s="750"/>
      <c r="AA7" s="750"/>
      <c r="AB7" s="750"/>
      <c r="AC7" s="750"/>
      <c r="AD7" s="750"/>
      <c r="AE7" s="750"/>
      <c r="AF7" s="750"/>
      <c r="AG7" s="751"/>
    </row>
    <row r="8" spans="1:33" ht="15" customHeight="1">
      <c r="A8" s="742" t="s">
        <v>154</v>
      </c>
      <c r="B8" s="743"/>
      <c r="C8" s="743"/>
      <c r="D8" s="744"/>
      <c r="E8" s="728">
        <v>13200</v>
      </c>
      <c r="F8" s="729"/>
      <c r="G8" s="729"/>
      <c r="H8" s="487"/>
      <c r="I8" s="728">
        <v>19800</v>
      </c>
      <c r="J8" s="729"/>
      <c r="K8" s="729"/>
      <c r="L8" s="487"/>
      <c r="M8" s="728">
        <v>26400</v>
      </c>
      <c r="N8" s="729"/>
      <c r="O8" s="729"/>
      <c r="P8" s="487"/>
      <c r="Q8" s="728">
        <v>33000</v>
      </c>
      <c r="R8" s="729"/>
      <c r="S8" s="729"/>
      <c r="T8" s="487"/>
      <c r="U8" s="728">
        <v>39600</v>
      </c>
      <c r="V8" s="729"/>
      <c r="W8" s="729"/>
      <c r="X8" s="487"/>
      <c r="Y8" s="752" t="s">
        <v>1148</v>
      </c>
      <c r="Z8" s="753"/>
      <c r="AA8" s="753"/>
      <c r="AB8" s="753"/>
      <c r="AC8" s="753"/>
      <c r="AD8" s="753"/>
      <c r="AE8" s="753"/>
      <c r="AF8" s="753"/>
      <c r="AG8" s="754"/>
    </row>
    <row r="9" spans="1:33" ht="15" customHeight="1" thickBot="1">
      <c r="A9" s="745" t="s">
        <v>621</v>
      </c>
      <c r="B9" s="311"/>
      <c r="C9" s="311"/>
      <c r="D9" s="312"/>
      <c r="E9" s="705">
        <v>17600</v>
      </c>
      <c r="F9" s="706"/>
      <c r="G9" s="706"/>
      <c r="H9" s="456"/>
      <c r="I9" s="705">
        <v>26400</v>
      </c>
      <c r="J9" s="706"/>
      <c r="K9" s="706"/>
      <c r="L9" s="456"/>
      <c r="M9" s="705">
        <v>35200</v>
      </c>
      <c r="N9" s="706"/>
      <c r="O9" s="706"/>
      <c r="P9" s="456"/>
      <c r="Q9" s="705">
        <v>44000</v>
      </c>
      <c r="R9" s="706"/>
      <c r="S9" s="706"/>
      <c r="T9" s="456"/>
      <c r="U9" s="705">
        <v>52800</v>
      </c>
      <c r="V9" s="706"/>
      <c r="W9" s="706"/>
      <c r="X9" s="456"/>
      <c r="Y9" s="699" t="s">
        <v>623</v>
      </c>
      <c r="Z9" s="700"/>
      <c r="AA9" s="700"/>
      <c r="AB9" s="700"/>
      <c r="AC9" s="700"/>
      <c r="AD9" s="700"/>
      <c r="AE9" s="700"/>
      <c r="AF9" s="700"/>
      <c r="AG9" s="701"/>
    </row>
    <row r="10" spans="1:33" ht="15" customHeight="1" thickBot="1">
      <c r="A10" s="737" t="s">
        <v>622</v>
      </c>
      <c r="B10" s="738"/>
      <c r="C10" s="738"/>
      <c r="D10" s="739"/>
      <c r="E10" s="417">
        <v>17600</v>
      </c>
      <c r="F10" s="417"/>
      <c r="G10" s="417"/>
      <c r="H10" s="417"/>
      <c r="I10" s="417">
        <v>26400</v>
      </c>
      <c r="J10" s="417"/>
      <c r="K10" s="417"/>
      <c r="L10" s="417"/>
      <c r="M10" s="417">
        <v>35200</v>
      </c>
      <c r="N10" s="417"/>
      <c r="O10" s="417"/>
      <c r="P10" s="417"/>
      <c r="Q10" s="417">
        <v>44000</v>
      </c>
      <c r="R10" s="417"/>
      <c r="S10" s="417"/>
      <c r="T10" s="417"/>
      <c r="U10" s="417">
        <v>52800</v>
      </c>
      <c r="V10" s="417"/>
      <c r="W10" s="417"/>
      <c r="X10" s="417"/>
      <c r="Y10" s="747" t="s">
        <v>624</v>
      </c>
      <c r="Z10" s="747"/>
      <c r="AA10" s="747"/>
      <c r="AB10" s="747"/>
      <c r="AC10" s="747"/>
      <c r="AD10" s="747"/>
      <c r="AE10" s="747"/>
      <c r="AF10" s="747"/>
      <c r="AG10" s="748"/>
    </row>
    <row r="12" ht="15" customHeight="1">
      <c r="A12" s="11" t="s">
        <v>278</v>
      </c>
    </row>
    <row r="13" spans="28:30" ht="15" customHeight="1" thickBot="1">
      <c r="AB13" s="38"/>
      <c r="AC13" s="38"/>
      <c r="AD13" s="38" t="s">
        <v>486</v>
      </c>
    </row>
    <row r="14" spans="1:30" ht="15" customHeight="1">
      <c r="A14" s="755" t="s">
        <v>160</v>
      </c>
      <c r="B14" s="365"/>
      <c r="C14" s="365"/>
      <c r="D14" s="365"/>
      <c r="E14" s="365" t="s">
        <v>161</v>
      </c>
      <c r="F14" s="365"/>
      <c r="G14" s="365"/>
      <c r="H14" s="365"/>
      <c r="I14" s="365" t="s">
        <v>1203</v>
      </c>
      <c r="J14" s="365"/>
      <c r="K14" s="365"/>
      <c r="L14" s="365"/>
      <c r="M14" s="365" t="s">
        <v>162</v>
      </c>
      <c r="N14" s="365"/>
      <c r="O14" s="365"/>
      <c r="P14" s="365"/>
      <c r="Q14" s="365"/>
      <c r="R14" s="365" t="s">
        <v>163</v>
      </c>
      <c r="S14" s="365"/>
      <c r="T14" s="365"/>
      <c r="U14" s="365"/>
      <c r="V14" s="365"/>
      <c r="W14" s="365" t="s">
        <v>164</v>
      </c>
      <c r="X14" s="365"/>
      <c r="Y14" s="365"/>
      <c r="Z14" s="365"/>
      <c r="AA14" s="365" t="s">
        <v>165</v>
      </c>
      <c r="AB14" s="365"/>
      <c r="AC14" s="365"/>
      <c r="AD14" s="379"/>
    </row>
    <row r="15" spans="1:30" ht="15" customHeight="1">
      <c r="A15" s="756" t="s">
        <v>155</v>
      </c>
      <c r="B15" s="366"/>
      <c r="C15" s="366"/>
      <c r="D15" s="366"/>
      <c r="E15" s="333">
        <v>1603</v>
      </c>
      <c r="F15" s="333"/>
      <c r="G15" s="333"/>
      <c r="H15" s="333"/>
      <c r="I15" s="346">
        <f>1-SUM(I16:L19)</f>
        <v>0.02180000000000004</v>
      </c>
      <c r="J15" s="346"/>
      <c r="K15" s="346"/>
      <c r="L15" s="346"/>
      <c r="M15" s="333">
        <v>25716450</v>
      </c>
      <c r="N15" s="333"/>
      <c r="O15" s="333"/>
      <c r="P15" s="333"/>
      <c r="Q15" s="333"/>
      <c r="R15" s="333">
        <v>25394640</v>
      </c>
      <c r="S15" s="333"/>
      <c r="T15" s="333"/>
      <c r="U15" s="333"/>
      <c r="V15" s="333"/>
      <c r="W15" s="333">
        <f>M15-R15</f>
        <v>321810</v>
      </c>
      <c r="X15" s="333"/>
      <c r="Y15" s="333"/>
      <c r="Z15" s="333"/>
      <c r="AA15" s="346">
        <f aca="true" t="shared" si="0" ref="AA15:AA20">ROUND(R15/M15,4)</f>
        <v>0.9875</v>
      </c>
      <c r="AB15" s="346"/>
      <c r="AC15" s="346"/>
      <c r="AD15" s="381"/>
    </row>
    <row r="16" spans="1:30" ht="15" customHeight="1">
      <c r="A16" s="756" t="s">
        <v>156</v>
      </c>
      <c r="B16" s="366"/>
      <c r="C16" s="366"/>
      <c r="D16" s="366"/>
      <c r="E16" s="333">
        <v>24785</v>
      </c>
      <c r="F16" s="333"/>
      <c r="G16" s="333"/>
      <c r="H16" s="333"/>
      <c r="I16" s="346">
        <f>ROUND(E16/$E$20,4)</f>
        <v>0.3383</v>
      </c>
      <c r="J16" s="346"/>
      <c r="K16" s="346"/>
      <c r="L16" s="346"/>
      <c r="M16" s="333">
        <v>611338140</v>
      </c>
      <c r="N16" s="333"/>
      <c r="O16" s="333"/>
      <c r="P16" s="333"/>
      <c r="Q16" s="333"/>
      <c r="R16" s="333">
        <v>601011810</v>
      </c>
      <c r="S16" s="333"/>
      <c r="T16" s="333"/>
      <c r="U16" s="333"/>
      <c r="V16" s="333"/>
      <c r="W16" s="333">
        <f>M16-R16</f>
        <v>10326330</v>
      </c>
      <c r="X16" s="333"/>
      <c r="Y16" s="333"/>
      <c r="Z16" s="333"/>
      <c r="AA16" s="346">
        <f t="shared" si="0"/>
        <v>0.9831</v>
      </c>
      <c r="AB16" s="346"/>
      <c r="AC16" s="346"/>
      <c r="AD16" s="381"/>
    </row>
    <row r="17" spans="1:30" ht="15" customHeight="1">
      <c r="A17" s="756" t="s">
        <v>157</v>
      </c>
      <c r="B17" s="366"/>
      <c r="C17" s="366"/>
      <c r="D17" s="366"/>
      <c r="E17" s="333">
        <v>21030</v>
      </c>
      <c r="F17" s="333"/>
      <c r="G17" s="333"/>
      <c r="H17" s="333"/>
      <c r="I17" s="346">
        <f>ROUND(E17/$E$20,4)</f>
        <v>0.2871</v>
      </c>
      <c r="J17" s="346"/>
      <c r="K17" s="346"/>
      <c r="L17" s="346"/>
      <c r="M17" s="333">
        <v>705372200</v>
      </c>
      <c r="N17" s="333"/>
      <c r="O17" s="333"/>
      <c r="P17" s="333"/>
      <c r="Q17" s="333"/>
      <c r="R17" s="333">
        <v>697944560</v>
      </c>
      <c r="S17" s="333"/>
      <c r="T17" s="333"/>
      <c r="U17" s="333"/>
      <c r="V17" s="333"/>
      <c r="W17" s="333">
        <f>M17-R17</f>
        <v>7427640</v>
      </c>
      <c r="X17" s="333"/>
      <c r="Y17" s="333"/>
      <c r="Z17" s="333"/>
      <c r="AA17" s="346">
        <f t="shared" si="0"/>
        <v>0.9895</v>
      </c>
      <c r="AB17" s="346"/>
      <c r="AC17" s="346"/>
      <c r="AD17" s="381"/>
    </row>
    <row r="18" spans="1:30" ht="15" customHeight="1">
      <c r="A18" s="756" t="s">
        <v>158</v>
      </c>
      <c r="B18" s="366"/>
      <c r="C18" s="366"/>
      <c r="D18" s="366"/>
      <c r="E18" s="333">
        <v>15036</v>
      </c>
      <c r="F18" s="333"/>
      <c r="G18" s="333"/>
      <c r="H18" s="333"/>
      <c r="I18" s="346">
        <f>ROUND(E18/$E$20,4)</f>
        <v>0.2053</v>
      </c>
      <c r="J18" s="346"/>
      <c r="K18" s="346"/>
      <c r="L18" s="346"/>
      <c r="M18" s="333">
        <v>617518160</v>
      </c>
      <c r="N18" s="333"/>
      <c r="O18" s="333"/>
      <c r="P18" s="333"/>
      <c r="Q18" s="333"/>
      <c r="R18" s="333">
        <v>612639830</v>
      </c>
      <c r="S18" s="333"/>
      <c r="T18" s="333"/>
      <c r="U18" s="333"/>
      <c r="V18" s="333"/>
      <c r="W18" s="333">
        <f>M18-R18</f>
        <v>4878330</v>
      </c>
      <c r="X18" s="333"/>
      <c r="Y18" s="333"/>
      <c r="Z18" s="333"/>
      <c r="AA18" s="346">
        <f t="shared" si="0"/>
        <v>0.9921</v>
      </c>
      <c r="AB18" s="346"/>
      <c r="AC18" s="346"/>
      <c r="AD18" s="381"/>
    </row>
    <row r="19" spans="1:30" ht="15" customHeight="1">
      <c r="A19" s="756" t="s">
        <v>159</v>
      </c>
      <c r="B19" s="366"/>
      <c r="C19" s="366"/>
      <c r="D19" s="366"/>
      <c r="E19" s="333">
        <v>10802</v>
      </c>
      <c r="F19" s="333"/>
      <c r="G19" s="333"/>
      <c r="H19" s="333"/>
      <c r="I19" s="346">
        <f>ROUND(E19/$E$20,4)</f>
        <v>0.1475</v>
      </c>
      <c r="J19" s="346"/>
      <c r="K19" s="346"/>
      <c r="L19" s="346"/>
      <c r="M19" s="333">
        <v>533742740</v>
      </c>
      <c r="N19" s="333"/>
      <c r="O19" s="333"/>
      <c r="P19" s="333"/>
      <c r="Q19" s="333"/>
      <c r="R19" s="333">
        <v>531059780</v>
      </c>
      <c r="S19" s="333"/>
      <c r="T19" s="333"/>
      <c r="U19" s="333"/>
      <c r="V19" s="333"/>
      <c r="W19" s="333">
        <f>M19-R19</f>
        <v>2682960</v>
      </c>
      <c r="X19" s="333"/>
      <c r="Y19" s="333"/>
      <c r="Z19" s="333"/>
      <c r="AA19" s="346">
        <f t="shared" si="0"/>
        <v>0.995</v>
      </c>
      <c r="AB19" s="346"/>
      <c r="AC19" s="346"/>
      <c r="AD19" s="381"/>
    </row>
    <row r="20" spans="1:30" ht="15" customHeight="1" thickBot="1">
      <c r="A20" s="757" t="s">
        <v>1202</v>
      </c>
      <c r="B20" s="571"/>
      <c r="C20" s="571"/>
      <c r="D20" s="571"/>
      <c r="E20" s="392">
        <f>SUM(E15:H19)</f>
        <v>73256</v>
      </c>
      <c r="F20" s="392"/>
      <c r="G20" s="392"/>
      <c r="H20" s="392"/>
      <c r="I20" s="376">
        <f>SUM(I15:L19)</f>
        <v>1</v>
      </c>
      <c r="J20" s="376"/>
      <c r="K20" s="376"/>
      <c r="L20" s="376"/>
      <c r="M20" s="392">
        <f>SUM(M15:P19)</f>
        <v>2493687690</v>
      </c>
      <c r="N20" s="392"/>
      <c r="O20" s="392"/>
      <c r="P20" s="392"/>
      <c r="Q20" s="392"/>
      <c r="R20" s="392">
        <f>SUM(R15:U19)</f>
        <v>2468050620</v>
      </c>
      <c r="S20" s="392"/>
      <c r="T20" s="392"/>
      <c r="U20" s="392"/>
      <c r="V20" s="392"/>
      <c r="W20" s="392">
        <f>SUM(W15:Z19)</f>
        <v>25637070</v>
      </c>
      <c r="X20" s="392"/>
      <c r="Y20" s="392"/>
      <c r="Z20" s="392"/>
      <c r="AA20" s="334">
        <f t="shared" si="0"/>
        <v>0.9897</v>
      </c>
      <c r="AB20" s="334"/>
      <c r="AC20" s="334"/>
      <c r="AD20" s="704"/>
    </row>
    <row r="22" ht="15" customHeight="1">
      <c r="A22" s="11" t="s">
        <v>277</v>
      </c>
    </row>
    <row r="23" spans="30:33" ht="15" customHeight="1" thickBot="1">
      <c r="AD23" s="265"/>
      <c r="AE23" s="265"/>
      <c r="AF23" s="265"/>
      <c r="AG23" s="265" t="s">
        <v>486</v>
      </c>
    </row>
    <row r="24" spans="1:33" ht="15" customHeight="1">
      <c r="A24" s="708"/>
      <c r="B24" s="702"/>
      <c r="C24" s="702"/>
      <c r="D24" s="702"/>
      <c r="E24" s="702"/>
      <c r="F24" s="702" t="s">
        <v>161</v>
      </c>
      <c r="G24" s="702"/>
      <c r="H24" s="702"/>
      <c r="I24" s="702"/>
      <c r="J24" s="725" t="s">
        <v>1199</v>
      </c>
      <c r="K24" s="726"/>
      <c r="L24" s="727"/>
      <c r="M24" s="725" t="s">
        <v>162</v>
      </c>
      <c r="N24" s="726"/>
      <c r="O24" s="726"/>
      <c r="P24" s="726"/>
      <c r="Q24" s="727"/>
      <c r="R24" s="725" t="s">
        <v>1199</v>
      </c>
      <c r="S24" s="726"/>
      <c r="T24" s="727"/>
      <c r="U24" s="725" t="s">
        <v>163</v>
      </c>
      <c r="V24" s="726"/>
      <c r="W24" s="726"/>
      <c r="X24" s="726"/>
      <c r="Y24" s="727"/>
      <c r="Z24" s="702" t="s">
        <v>164</v>
      </c>
      <c r="AA24" s="702"/>
      <c r="AB24" s="702"/>
      <c r="AC24" s="702"/>
      <c r="AD24" s="702" t="s">
        <v>165</v>
      </c>
      <c r="AE24" s="702"/>
      <c r="AF24" s="702"/>
      <c r="AG24" s="703"/>
    </row>
    <row r="25" spans="1:33" ht="15" customHeight="1">
      <c r="A25" s="758" t="s">
        <v>166</v>
      </c>
      <c r="B25" s="759"/>
      <c r="C25" s="759"/>
      <c r="D25" s="759"/>
      <c r="E25" s="759"/>
      <c r="F25" s="333">
        <v>57025</v>
      </c>
      <c r="G25" s="333"/>
      <c r="H25" s="333"/>
      <c r="I25" s="333"/>
      <c r="J25" s="722">
        <f>ROUND(F25/$F$33,4)</f>
        <v>0.7123</v>
      </c>
      <c r="K25" s="723"/>
      <c r="L25" s="724"/>
      <c r="M25" s="728">
        <v>1940642150</v>
      </c>
      <c r="N25" s="729"/>
      <c r="O25" s="729"/>
      <c r="P25" s="729"/>
      <c r="Q25" s="487"/>
      <c r="R25" s="722">
        <f>ROUND(M25/$M$33,4)</f>
        <v>0.7782</v>
      </c>
      <c r="S25" s="723"/>
      <c r="T25" s="724"/>
      <c r="U25" s="728">
        <v>1940642150</v>
      </c>
      <c r="V25" s="729"/>
      <c r="W25" s="729"/>
      <c r="X25" s="729"/>
      <c r="Y25" s="487"/>
      <c r="Z25" s="333">
        <f>M25-U25</f>
        <v>0</v>
      </c>
      <c r="AA25" s="333"/>
      <c r="AB25" s="333"/>
      <c r="AC25" s="333"/>
      <c r="AD25" s="382">
        <f>ROUND(U25/M25,4)</f>
        <v>1</v>
      </c>
      <c r="AE25" s="382"/>
      <c r="AF25" s="382"/>
      <c r="AG25" s="383"/>
    </row>
    <row r="26" spans="1:33" ht="15" customHeight="1">
      <c r="A26" s="760" t="s">
        <v>167</v>
      </c>
      <c r="B26" s="759"/>
      <c r="C26" s="759"/>
      <c r="D26" s="759"/>
      <c r="E26" s="759"/>
      <c r="F26" s="333">
        <v>23029</v>
      </c>
      <c r="G26" s="333"/>
      <c r="H26" s="333"/>
      <c r="I26" s="333"/>
      <c r="J26" s="722">
        <f>ROUND(F26/$F$33,4)</f>
        <v>0.2877</v>
      </c>
      <c r="K26" s="723"/>
      <c r="L26" s="724"/>
      <c r="M26" s="728">
        <v>553045540</v>
      </c>
      <c r="N26" s="729"/>
      <c r="O26" s="729"/>
      <c r="P26" s="729"/>
      <c r="Q26" s="487"/>
      <c r="R26" s="722">
        <f>ROUND(M26/$M$33,4)</f>
        <v>0.2218</v>
      </c>
      <c r="S26" s="723"/>
      <c r="T26" s="724"/>
      <c r="U26" s="728">
        <v>527408470</v>
      </c>
      <c r="V26" s="729"/>
      <c r="W26" s="729"/>
      <c r="X26" s="729"/>
      <c r="Y26" s="487"/>
      <c r="Z26" s="333">
        <f>M26-U26</f>
        <v>25637070</v>
      </c>
      <c r="AA26" s="333"/>
      <c r="AB26" s="333"/>
      <c r="AC26" s="333"/>
      <c r="AD26" s="346">
        <f>ROUND(U26/M26,4)</f>
        <v>0.9536</v>
      </c>
      <c r="AE26" s="346"/>
      <c r="AF26" s="346"/>
      <c r="AG26" s="381"/>
    </row>
    <row r="27" spans="1:33" ht="15" customHeight="1">
      <c r="A27" s="711"/>
      <c r="B27" s="761" t="s">
        <v>168</v>
      </c>
      <c r="C27" s="761"/>
      <c r="D27" s="761"/>
      <c r="E27" s="761"/>
      <c r="F27" s="335">
        <v>7755</v>
      </c>
      <c r="G27" s="335"/>
      <c r="H27" s="335"/>
      <c r="I27" s="335"/>
      <c r="J27" s="730"/>
      <c r="K27" s="731"/>
      <c r="L27" s="732"/>
      <c r="M27" s="705">
        <v>217215750</v>
      </c>
      <c r="N27" s="706"/>
      <c r="O27" s="706"/>
      <c r="P27" s="706"/>
      <c r="Q27" s="456"/>
      <c r="R27" s="730"/>
      <c r="S27" s="731"/>
      <c r="T27" s="732"/>
      <c r="U27" s="705">
        <v>216561700</v>
      </c>
      <c r="V27" s="706"/>
      <c r="W27" s="706"/>
      <c r="X27" s="706"/>
      <c r="Y27" s="456"/>
      <c r="Z27" s="335">
        <f>M27-U27</f>
        <v>654050</v>
      </c>
      <c r="AA27" s="335"/>
      <c r="AB27" s="335"/>
      <c r="AC27" s="335"/>
      <c r="AD27" s="358">
        <f>ROUND(U27/M27,4)</f>
        <v>0.997</v>
      </c>
      <c r="AE27" s="358"/>
      <c r="AF27" s="358"/>
      <c r="AG27" s="359"/>
    </row>
    <row r="28" spans="1:33" ht="15" customHeight="1">
      <c r="A28" s="711"/>
      <c r="B28" s="713" t="s">
        <v>1199</v>
      </c>
      <c r="C28" s="713"/>
      <c r="D28" s="713"/>
      <c r="E28" s="713"/>
      <c r="F28" s="714">
        <f>ROUND(F27/F26,4)</f>
        <v>0.3367</v>
      </c>
      <c r="G28" s="714"/>
      <c r="H28" s="714"/>
      <c r="I28" s="714"/>
      <c r="J28" s="733"/>
      <c r="K28" s="734"/>
      <c r="L28" s="735"/>
      <c r="M28" s="715">
        <f>ROUND(M27/M26,4)</f>
        <v>0.3928</v>
      </c>
      <c r="N28" s="716"/>
      <c r="O28" s="716"/>
      <c r="P28" s="716"/>
      <c r="Q28" s="717"/>
      <c r="R28" s="733"/>
      <c r="S28" s="734"/>
      <c r="T28" s="735"/>
      <c r="U28" s="671"/>
      <c r="V28" s="736"/>
      <c r="W28" s="736"/>
      <c r="X28" s="736"/>
      <c r="Y28" s="685"/>
      <c r="Z28" s="336"/>
      <c r="AA28" s="336"/>
      <c r="AB28" s="336"/>
      <c r="AC28" s="336"/>
      <c r="AD28" s="714"/>
      <c r="AE28" s="714"/>
      <c r="AF28" s="714"/>
      <c r="AG28" s="766"/>
    </row>
    <row r="29" spans="1:33" ht="15" customHeight="1">
      <c r="A29" s="711"/>
      <c r="B29" s="761" t="s">
        <v>169</v>
      </c>
      <c r="C29" s="761"/>
      <c r="D29" s="761"/>
      <c r="E29" s="761"/>
      <c r="F29" s="335">
        <v>14036</v>
      </c>
      <c r="G29" s="335"/>
      <c r="H29" s="335"/>
      <c r="I29" s="335"/>
      <c r="J29" s="730"/>
      <c r="K29" s="731"/>
      <c r="L29" s="732"/>
      <c r="M29" s="705">
        <v>316657270</v>
      </c>
      <c r="N29" s="706"/>
      <c r="O29" s="706"/>
      <c r="P29" s="706"/>
      <c r="Q29" s="456"/>
      <c r="R29" s="730"/>
      <c r="S29" s="731"/>
      <c r="T29" s="732"/>
      <c r="U29" s="705">
        <v>291674250</v>
      </c>
      <c r="V29" s="706"/>
      <c r="W29" s="706"/>
      <c r="X29" s="706"/>
      <c r="Y29" s="456"/>
      <c r="Z29" s="335">
        <f>M29-U29</f>
        <v>24983020</v>
      </c>
      <c r="AA29" s="335"/>
      <c r="AB29" s="335"/>
      <c r="AC29" s="335"/>
      <c r="AD29" s="358">
        <f>ROUND(U29/M29,4)</f>
        <v>0.9211</v>
      </c>
      <c r="AE29" s="358"/>
      <c r="AF29" s="358"/>
      <c r="AG29" s="359"/>
    </row>
    <row r="30" spans="1:33" ht="15" customHeight="1">
      <c r="A30" s="711"/>
      <c r="B30" s="713" t="s">
        <v>1199</v>
      </c>
      <c r="C30" s="713"/>
      <c r="D30" s="713"/>
      <c r="E30" s="713"/>
      <c r="F30" s="714">
        <f>ROUND(F29/F26,4)</f>
        <v>0.6095</v>
      </c>
      <c r="G30" s="714"/>
      <c r="H30" s="714"/>
      <c r="I30" s="714"/>
      <c r="J30" s="733"/>
      <c r="K30" s="734"/>
      <c r="L30" s="735"/>
      <c r="M30" s="715">
        <f>ROUND(M29/M26,4)</f>
        <v>0.5726</v>
      </c>
      <c r="N30" s="716"/>
      <c r="O30" s="716"/>
      <c r="P30" s="716"/>
      <c r="Q30" s="717"/>
      <c r="R30" s="733"/>
      <c r="S30" s="734"/>
      <c r="T30" s="735"/>
      <c r="U30" s="671"/>
      <c r="V30" s="736"/>
      <c r="W30" s="736"/>
      <c r="X30" s="736"/>
      <c r="Y30" s="685"/>
      <c r="Z30" s="336"/>
      <c r="AA30" s="336"/>
      <c r="AB30" s="336"/>
      <c r="AC30" s="336"/>
      <c r="AD30" s="714"/>
      <c r="AE30" s="714"/>
      <c r="AF30" s="714"/>
      <c r="AG30" s="766"/>
    </row>
    <row r="31" spans="1:33" ht="15" customHeight="1">
      <c r="A31" s="711"/>
      <c r="B31" s="310" t="s">
        <v>113</v>
      </c>
      <c r="C31" s="311"/>
      <c r="D31" s="311"/>
      <c r="E31" s="312"/>
      <c r="F31" s="705">
        <f>F26-F27-F29</f>
        <v>1238</v>
      </c>
      <c r="G31" s="706"/>
      <c r="H31" s="706"/>
      <c r="I31" s="456"/>
      <c r="J31" s="707"/>
      <c r="K31" s="707"/>
      <c r="L31" s="707"/>
      <c r="M31" s="706">
        <f>M26-M27-M29</f>
        <v>19172520</v>
      </c>
      <c r="N31" s="706"/>
      <c r="O31" s="706"/>
      <c r="P31" s="706"/>
      <c r="Q31" s="456"/>
      <c r="R31" s="707"/>
      <c r="S31" s="707"/>
      <c r="T31" s="707"/>
      <c r="U31" s="706">
        <f>U26-U27-U29</f>
        <v>19172520</v>
      </c>
      <c r="V31" s="706"/>
      <c r="W31" s="706"/>
      <c r="X31" s="706"/>
      <c r="Y31" s="456"/>
      <c r="Z31" s="705">
        <f>M31-U31</f>
        <v>0</v>
      </c>
      <c r="AA31" s="706"/>
      <c r="AB31" s="706"/>
      <c r="AC31" s="456"/>
      <c r="AD31" s="762">
        <f>ROUND(U31/M31,4)</f>
        <v>1</v>
      </c>
      <c r="AE31" s="763"/>
      <c r="AF31" s="763"/>
      <c r="AG31" s="764"/>
    </row>
    <row r="32" spans="1:33" ht="15" customHeight="1">
      <c r="A32" s="712"/>
      <c r="B32" s="713" t="s">
        <v>1199</v>
      </c>
      <c r="C32" s="713"/>
      <c r="D32" s="713"/>
      <c r="E32" s="713"/>
      <c r="F32" s="715">
        <f>1-F28-F30</f>
        <v>0.05379999999999996</v>
      </c>
      <c r="G32" s="716"/>
      <c r="H32" s="716"/>
      <c r="I32" s="717"/>
      <c r="J32" s="707"/>
      <c r="K32" s="707"/>
      <c r="L32" s="707"/>
      <c r="M32" s="716">
        <f>1-M28-M30</f>
        <v>0.034599999999999964</v>
      </c>
      <c r="N32" s="716"/>
      <c r="O32" s="716"/>
      <c r="P32" s="716"/>
      <c r="Q32" s="717"/>
      <c r="R32" s="707"/>
      <c r="S32" s="707"/>
      <c r="T32" s="707"/>
      <c r="U32" s="736"/>
      <c r="V32" s="736"/>
      <c r="W32" s="736"/>
      <c r="X32" s="736"/>
      <c r="Y32" s="685"/>
      <c r="Z32" s="671"/>
      <c r="AA32" s="736"/>
      <c r="AB32" s="736"/>
      <c r="AC32" s="685"/>
      <c r="AD32" s="715"/>
      <c r="AE32" s="716"/>
      <c r="AF32" s="716"/>
      <c r="AG32" s="765"/>
    </row>
    <row r="33" spans="1:33" ht="15" customHeight="1" thickBot="1">
      <c r="A33" s="709" t="s">
        <v>1202</v>
      </c>
      <c r="B33" s="710"/>
      <c r="C33" s="710"/>
      <c r="D33" s="710"/>
      <c r="E33" s="710"/>
      <c r="F33" s="392">
        <f>F25+F26</f>
        <v>80054</v>
      </c>
      <c r="G33" s="392"/>
      <c r="H33" s="392"/>
      <c r="I33" s="392"/>
      <c r="J33" s="718">
        <f>J25+J26</f>
        <v>1</v>
      </c>
      <c r="K33" s="719"/>
      <c r="L33" s="720"/>
      <c r="M33" s="672">
        <f>M25+M26</f>
        <v>2493687690</v>
      </c>
      <c r="N33" s="721"/>
      <c r="O33" s="721"/>
      <c r="P33" s="721"/>
      <c r="Q33" s="664"/>
      <c r="R33" s="718">
        <f>R25+R26</f>
        <v>1</v>
      </c>
      <c r="S33" s="719"/>
      <c r="T33" s="720"/>
      <c r="U33" s="672">
        <f>U25+U26</f>
        <v>2468050620</v>
      </c>
      <c r="V33" s="721"/>
      <c r="W33" s="721"/>
      <c r="X33" s="721"/>
      <c r="Y33" s="664"/>
      <c r="Z33" s="392">
        <f>Z25+Z26</f>
        <v>25637070</v>
      </c>
      <c r="AA33" s="392"/>
      <c r="AB33" s="392"/>
      <c r="AC33" s="392"/>
      <c r="AD33" s="334">
        <f>ROUND(U33/M33,4)</f>
        <v>0.9897</v>
      </c>
      <c r="AE33" s="334"/>
      <c r="AF33" s="334"/>
      <c r="AG33" s="704"/>
    </row>
    <row r="34" ht="15" customHeight="1">
      <c r="B34" s="11" t="s">
        <v>1087</v>
      </c>
    </row>
    <row r="36" spans="1:33" ht="15" customHeight="1" thickBot="1">
      <c r="A36" s="11" t="s">
        <v>1142</v>
      </c>
      <c r="AD36" s="38"/>
      <c r="AE36" s="38"/>
      <c r="AF36" s="38"/>
      <c r="AG36" s="38" t="s">
        <v>486</v>
      </c>
    </row>
    <row r="37" spans="1:33" ht="15" customHeight="1">
      <c r="A37" s="708"/>
      <c r="B37" s="702"/>
      <c r="C37" s="702"/>
      <c r="D37" s="702"/>
      <c r="E37" s="702"/>
      <c r="F37" s="702" t="s">
        <v>161</v>
      </c>
      <c r="G37" s="702"/>
      <c r="H37" s="702"/>
      <c r="I37" s="702"/>
      <c r="J37" s="365" t="s">
        <v>1088</v>
      </c>
      <c r="K37" s="365"/>
      <c r="L37" s="365"/>
      <c r="M37" s="365"/>
      <c r="N37" s="365"/>
      <c r="O37" s="365" t="s">
        <v>1089</v>
      </c>
      <c r="P37" s="365"/>
      <c r="Q37" s="365"/>
      <c r="R37" s="365"/>
      <c r="S37" s="365"/>
      <c r="T37" s="365" t="s">
        <v>1091</v>
      </c>
      <c r="U37" s="365"/>
      <c r="V37" s="365"/>
      <c r="W37" s="365"/>
      <c r="X37" s="365"/>
      <c r="Y37" s="365" t="s">
        <v>1090</v>
      </c>
      <c r="Z37" s="365"/>
      <c r="AA37" s="365"/>
      <c r="AB37" s="365"/>
      <c r="AC37" s="365"/>
      <c r="AD37" s="702" t="s">
        <v>165</v>
      </c>
      <c r="AE37" s="702"/>
      <c r="AF37" s="702"/>
      <c r="AG37" s="703"/>
    </row>
    <row r="38" spans="1:33" ht="15" customHeight="1" thickBot="1">
      <c r="A38" s="709" t="s">
        <v>167</v>
      </c>
      <c r="B38" s="710"/>
      <c r="C38" s="710"/>
      <c r="D38" s="710"/>
      <c r="E38" s="710"/>
      <c r="F38" s="392">
        <v>1047</v>
      </c>
      <c r="G38" s="392"/>
      <c r="H38" s="392"/>
      <c r="I38" s="392"/>
      <c r="J38" s="392">
        <v>16749830</v>
      </c>
      <c r="K38" s="392"/>
      <c r="L38" s="392"/>
      <c r="M38" s="392"/>
      <c r="N38" s="392"/>
      <c r="O38" s="392">
        <v>6102030</v>
      </c>
      <c r="P38" s="392"/>
      <c r="Q38" s="392"/>
      <c r="R38" s="392"/>
      <c r="S38" s="392"/>
      <c r="T38" s="392">
        <v>726330</v>
      </c>
      <c r="U38" s="392"/>
      <c r="V38" s="392"/>
      <c r="W38" s="392"/>
      <c r="X38" s="392"/>
      <c r="Y38" s="392">
        <f>J38-O38-T38</f>
        <v>9921470</v>
      </c>
      <c r="Z38" s="392"/>
      <c r="AA38" s="392"/>
      <c r="AB38" s="392"/>
      <c r="AC38" s="392"/>
      <c r="AD38" s="334">
        <f>ROUND(O38/J38,4)</f>
        <v>0.3643</v>
      </c>
      <c r="AE38" s="334"/>
      <c r="AF38" s="334"/>
      <c r="AG38" s="704"/>
    </row>
    <row r="40" spans="1:32" ht="15" customHeight="1" thickBot="1">
      <c r="A40" s="11" t="s">
        <v>279</v>
      </c>
      <c r="Y40" s="250"/>
      <c r="Z40" s="250"/>
      <c r="AA40" s="250"/>
      <c r="AB40" s="250"/>
      <c r="AC40" s="250"/>
      <c r="AD40" s="250"/>
      <c r="AE40" s="250"/>
      <c r="AF40" s="250" t="s">
        <v>485</v>
      </c>
    </row>
    <row r="41" spans="1:33" ht="15" customHeight="1">
      <c r="A41" s="363"/>
      <c r="B41" s="364"/>
      <c r="C41" s="447"/>
      <c r="D41" s="393" t="s">
        <v>1143</v>
      </c>
      <c r="E41" s="391"/>
      <c r="F41" s="391"/>
      <c r="G41" s="391"/>
      <c r="H41" s="391"/>
      <c r="I41" s="391"/>
      <c r="J41" s="391"/>
      <c r="K41" s="391"/>
      <c r="L41" s="391"/>
      <c r="M41" s="397"/>
      <c r="N41" s="698" t="s">
        <v>1144</v>
      </c>
      <c r="O41" s="391"/>
      <c r="P41" s="391"/>
      <c r="Q41" s="391"/>
      <c r="R41" s="391"/>
      <c r="S41" s="391"/>
      <c r="T41" s="391"/>
      <c r="U41" s="391"/>
      <c r="V41" s="391"/>
      <c r="W41" s="391"/>
      <c r="X41" s="391"/>
      <c r="Y41" s="391"/>
      <c r="Z41" s="391"/>
      <c r="AA41" s="391"/>
      <c r="AB41" s="391"/>
      <c r="AC41" s="391"/>
      <c r="AD41" s="391"/>
      <c r="AE41" s="391"/>
      <c r="AF41" s="391"/>
      <c r="AG41" s="397"/>
    </row>
    <row r="42" spans="1:33" ht="15" customHeight="1">
      <c r="A42" s="337"/>
      <c r="B42" s="338"/>
      <c r="C42" s="694"/>
      <c r="D42" s="679" t="s">
        <v>1037</v>
      </c>
      <c r="E42" s="680"/>
      <c r="F42" s="680"/>
      <c r="G42" s="680"/>
      <c r="H42" s="680"/>
      <c r="I42" s="680" t="s">
        <v>1038</v>
      </c>
      <c r="J42" s="680"/>
      <c r="K42" s="680"/>
      <c r="L42" s="680"/>
      <c r="M42" s="681"/>
      <c r="N42" s="690" t="s">
        <v>1039</v>
      </c>
      <c r="O42" s="691"/>
      <c r="P42" s="691"/>
      <c r="Q42" s="691"/>
      <c r="R42" s="691"/>
      <c r="S42" s="691" t="s">
        <v>212</v>
      </c>
      <c r="T42" s="691"/>
      <c r="U42" s="691"/>
      <c r="V42" s="691"/>
      <c r="W42" s="691"/>
      <c r="X42" s="691" t="s">
        <v>1036</v>
      </c>
      <c r="Y42" s="691"/>
      <c r="Z42" s="691"/>
      <c r="AA42" s="691"/>
      <c r="AB42" s="691"/>
      <c r="AC42" s="691" t="s">
        <v>1040</v>
      </c>
      <c r="AD42" s="691"/>
      <c r="AE42" s="680"/>
      <c r="AF42" s="680"/>
      <c r="AG42" s="681"/>
    </row>
    <row r="43" spans="1:33" ht="15" customHeight="1" thickBot="1">
      <c r="A43" s="695"/>
      <c r="B43" s="696"/>
      <c r="C43" s="697"/>
      <c r="D43" s="682"/>
      <c r="E43" s="683"/>
      <c r="F43" s="683"/>
      <c r="G43" s="683"/>
      <c r="H43" s="683"/>
      <c r="I43" s="683"/>
      <c r="J43" s="683"/>
      <c r="K43" s="683"/>
      <c r="L43" s="683"/>
      <c r="M43" s="684"/>
      <c r="N43" s="692"/>
      <c r="O43" s="693"/>
      <c r="P43" s="693"/>
      <c r="Q43" s="693"/>
      <c r="R43" s="693"/>
      <c r="S43" s="693"/>
      <c r="T43" s="693"/>
      <c r="U43" s="693"/>
      <c r="V43" s="693"/>
      <c r="W43" s="693"/>
      <c r="X43" s="693"/>
      <c r="Y43" s="693"/>
      <c r="Z43" s="693"/>
      <c r="AA43" s="693"/>
      <c r="AB43" s="693"/>
      <c r="AC43" s="683"/>
      <c r="AD43" s="683"/>
      <c r="AE43" s="683"/>
      <c r="AF43" s="683"/>
      <c r="AG43" s="684"/>
    </row>
    <row r="44" spans="1:33" ht="15" customHeight="1" thickTop="1">
      <c r="A44" s="686" t="s">
        <v>77</v>
      </c>
      <c r="B44" s="687"/>
      <c r="C44" s="688"/>
      <c r="D44" s="644">
        <v>1</v>
      </c>
      <c r="E44" s="336"/>
      <c r="F44" s="336"/>
      <c r="G44" s="336"/>
      <c r="H44" s="336"/>
      <c r="I44" s="336">
        <v>98</v>
      </c>
      <c r="J44" s="336"/>
      <c r="K44" s="336"/>
      <c r="L44" s="336"/>
      <c r="M44" s="360"/>
      <c r="N44" s="685">
        <v>97</v>
      </c>
      <c r="O44" s="336"/>
      <c r="P44" s="336"/>
      <c r="Q44" s="336"/>
      <c r="R44" s="336"/>
      <c r="S44" s="336">
        <v>65</v>
      </c>
      <c r="T44" s="336"/>
      <c r="U44" s="336"/>
      <c r="V44" s="336"/>
      <c r="W44" s="336"/>
      <c r="X44" s="336">
        <v>1</v>
      </c>
      <c r="Y44" s="336"/>
      <c r="Z44" s="336"/>
      <c r="AA44" s="336"/>
      <c r="AB44" s="336"/>
      <c r="AC44" s="336">
        <v>6</v>
      </c>
      <c r="AD44" s="336"/>
      <c r="AE44" s="336"/>
      <c r="AF44" s="336"/>
      <c r="AG44" s="360"/>
    </row>
    <row r="45" spans="1:33" ht="15" customHeight="1" thickBot="1">
      <c r="A45" s="661" t="s">
        <v>170</v>
      </c>
      <c r="B45" s="662"/>
      <c r="C45" s="663"/>
      <c r="D45" s="645">
        <v>13200</v>
      </c>
      <c r="E45" s="392"/>
      <c r="F45" s="392"/>
      <c r="G45" s="392"/>
      <c r="H45" s="392"/>
      <c r="I45" s="392">
        <v>1080190</v>
      </c>
      <c r="J45" s="392"/>
      <c r="K45" s="392"/>
      <c r="L45" s="392"/>
      <c r="M45" s="395"/>
      <c r="N45" s="664">
        <v>754600</v>
      </c>
      <c r="O45" s="392"/>
      <c r="P45" s="392"/>
      <c r="Q45" s="392"/>
      <c r="R45" s="392"/>
      <c r="S45" s="392">
        <v>673810</v>
      </c>
      <c r="T45" s="392"/>
      <c r="U45" s="392"/>
      <c r="V45" s="392"/>
      <c r="W45" s="392"/>
      <c r="X45" s="392">
        <v>11000</v>
      </c>
      <c r="Y45" s="392"/>
      <c r="Z45" s="392"/>
      <c r="AA45" s="392"/>
      <c r="AB45" s="392"/>
      <c r="AC45" s="392">
        <v>122480</v>
      </c>
      <c r="AD45" s="392"/>
      <c r="AE45" s="392"/>
      <c r="AF45" s="392"/>
      <c r="AG45" s="395"/>
    </row>
    <row r="46" spans="1:33" ht="15" customHeight="1">
      <c r="A46" s="676"/>
      <c r="B46" s="677"/>
      <c r="C46" s="678"/>
      <c r="D46" s="673" t="s">
        <v>1144</v>
      </c>
      <c r="E46" s="674"/>
      <c r="F46" s="674"/>
      <c r="G46" s="674"/>
      <c r="H46" s="674"/>
      <c r="I46" s="674"/>
      <c r="J46" s="674"/>
      <c r="K46" s="674"/>
      <c r="L46" s="674"/>
      <c r="M46" s="674"/>
      <c r="N46" s="674"/>
      <c r="O46" s="674"/>
      <c r="P46" s="674"/>
      <c r="Q46" s="674"/>
      <c r="R46" s="675"/>
      <c r="S46" s="646" t="s">
        <v>1145</v>
      </c>
      <c r="T46" s="647"/>
      <c r="U46" s="647"/>
      <c r="V46" s="647"/>
      <c r="W46" s="648"/>
      <c r="X46" s="272"/>
      <c r="Y46" s="272"/>
      <c r="Z46" s="272"/>
      <c r="AA46" s="272"/>
      <c r="AB46" s="272"/>
      <c r="AC46" s="272"/>
      <c r="AD46" s="272"/>
      <c r="AE46" s="272"/>
      <c r="AF46" s="272"/>
      <c r="AG46" s="272"/>
    </row>
    <row r="47" spans="1:23" ht="15" customHeight="1">
      <c r="A47" s="679"/>
      <c r="B47" s="680"/>
      <c r="C47" s="681"/>
      <c r="D47" s="689" t="s">
        <v>280</v>
      </c>
      <c r="E47" s="680"/>
      <c r="F47" s="680"/>
      <c r="G47" s="680"/>
      <c r="H47" s="680"/>
      <c r="I47" s="680"/>
      <c r="J47" s="680"/>
      <c r="K47" s="680"/>
      <c r="L47" s="680"/>
      <c r="M47" s="680"/>
      <c r="N47" s="665" t="s">
        <v>1146</v>
      </c>
      <c r="O47" s="666"/>
      <c r="P47" s="666"/>
      <c r="Q47" s="666"/>
      <c r="R47" s="666"/>
      <c r="S47" s="649"/>
      <c r="T47" s="650"/>
      <c r="U47" s="650"/>
      <c r="V47" s="650"/>
      <c r="W47" s="651"/>
    </row>
    <row r="48" spans="1:23" ht="15" customHeight="1">
      <c r="A48" s="679"/>
      <c r="B48" s="680"/>
      <c r="C48" s="681"/>
      <c r="D48" s="656" t="s">
        <v>281</v>
      </c>
      <c r="E48" s="656"/>
      <c r="F48" s="656"/>
      <c r="G48" s="656"/>
      <c r="H48" s="657"/>
      <c r="I48" s="655" t="s">
        <v>282</v>
      </c>
      <c r="J48" s="656"/>
      <c r="K48" s="656"/>
      <c r="L48" s="656"/>
      <c r="M48" s="657"/>
      <c r="N48" s="667"/>
      <c r="O48" s="668"/>
      <c r="P48" s="668"/>
      <c r="Q48" s="668"/>
      <c r="R48" s="668"/>
      <c r="S48" s="649"/>
      <c r="T48" s="650"/>
      <c r="U48" s="650"/>
      <c r="V48" s="650"/>
      <c r="W48" s="651"/>
    </row>
    <row r="49" spans="1:23" ht="15" customHeight="1" thickBot="1">
      <c r="A49" s="682"/>
      <c r="B49" s="683"/>
      <c r="C49" s="684"/>
      <c r="D49" s="659"/>
      <c r="E49" s="659"/>
      <c r="F49" s="659"/>
      <c r="G49" s="659"/>
      <c r="H49" s="660"/>
      <c r="I49" s="658"/>
      <c r="J49" s="659"/>
      <c r="K49" s="659"/>
      <c r="L49" s="659"/>
      <c r="M49" s="660"/>
      <c r="N49" s="669"/>
      <c r="O49" s="670"/>
      <c r="P49" s="670"/>
      <c r="Q49" s="670"/>
      <c r="R49" s="670"/>
      <c r="S49" s="652"/>
      <c r="T49" s="653"/>
      <c r="U49" s="653"/>
      <c r="V49" s="653"/>
      <c r="W49" s="654"/>
    </row>
    <row r="50" spans="1:23" ht="15" customHeight="1" thickTop="1">
      <c r="A50" s="686" t="s">
        <v>77</v>
      </c>
      <c r="B50" s="687"/>
      <c r="C50" s="688"/>
      <c r="D50" s="685">
        <v>342</v>
      </c>
      <c r="E50" s="336"/>
      <c r="F50" s="336"/>
      <c r="G50" s="336"/>
      <c r="H50" s="336"/>
      <c r="I50" s="336">
        <v>750</v>
      </c>
      <c r="J50" s="336"/>
      <c r="K50" s="336"/>
      <c r="L50" s="336"/>
      <c r="M50" s="336"/>
      <c r="N50" s="336">
        <v>67</v>
      </c>
      <c r="O50" s="336"/>
      <c r="P50" s="336"/>
      <c r="Q50" s="336"/>
      <c r="R50" s="671"/>
      <c r="S50" s="644">
        <f>SUM(D44,I44,N44,S44,X44,AC44,D50,I50,N50)</f>
        <v>1427</v>
      </c>
      <c r="T50" s="336"/>
      <c r="U50" s="336"/>
      <c r="V50" s="336"/>
      <c r="W50" s="360"/>
    </row>
    <row r="51" spans="1:23" ht="15" customHeight="1" thickBot="1">
      <c r="A51" s="661" t="s">
        <v>170</v>
      </c>
      <c r="B51" s="662"/>
      <c r="C51" s="663"/>
      <c r="D51" s="664">
        <v>5946440</v>
      </c>
      <c r="E51" s="392"/>
      <c r="F51" s="392"/>
      <c r="G51" s="392"/>
      <c r="H51" s="392"/>
      <c r="I51" s="392">
        <v>6407290</v>
      </c>
      <c r="J51" s="392"/>
      <c r="K51" s="392"/>
      <c r="L51" s="392"/>
      <c r="M51" s="392"/>
      <c r="N51" s="392">
        <v>1129360</v>
      </c>
      <c r="O51" s="392"/>
      <c r="P51" s="392"/>
      <c r="Q51" s="392"/>
      <c r="R51" s="672"/>
      <c r="S51" s="645">
        <f>SUM(D45,I45,N45,S45,X45,AC45,D51,I51,N51)</f>
        <v>16138370</v>
      </c>
      <c r="T51" s="392"/>
      <c r="U51" s="392"/>
      <c r="V51" s="392"/>
      <c r="W51" s="395"/>
    </row>
  </sheetData>
  <mergeCells count="219">
    <mergeCell ref="U32:Y32"/>
    <mergeCell ref="AD26:AG26"/>
    <mergeCell ref="AD27:AG27"/>
    <mergeCell ref="AD28:AG28"/>
    <mergeCell ref="AD29:AG29"/>
    <mergeCell ref="U31:Y31"/>
    <mergeCell ref="AD30:AG30"/>
    <mergeCell ref="AD24:AG24"/>
    <mergeCell ref="AD25:AG25"/>
    <mergeCell ref="Z28:AC28"/>
    <mergeCell ref="Z29:AC29"/>
    <mergeCell ref="Z24:AC24"/>
    <mergeCell ref="Z25:AC25"/>
    <mergeCell ref="Z26:AC26"/>
    <mergeCell ref="Z27:AC27"/>
    <mergeCell ref="AD33:AG33"/>
    <mergeCell ref="Z30:AC30"/>
    <mergeCell ref="Z33:AC33"/>
    <mergeCell ref="Z31:AC31"/>
    <mergeCell ref="Z32:AC32"/>
    <mergeCell ref="AD31:AG31"/>
    <mergeCell ref="AD32:AG32"/>
    <mergeCell ref="J26:L26"/>
    <mergeCell ref="M31:Q31"/>
    <mergeCell ref="M32:Q32"/>
    <mergeCell ref="M33:Q33"/>
    <mergeCell ref="J33:L33"/>
    <mergeCell ref="M28:Q28"/>
    <mergeCell ref="M29:Q29"/>
    <mergeCell ref="M30:Q30"/>
    <mergeCell ref="J27:L28"/>
    <mergeCell ref="J29:L30"/>
    <mergeCell ref="F26:I26"/>
    <mergeCell ref="F27:I27"/>
    <mergeCell ref="F28:I28"/>
    <mergeCell ref="F29:I29"/>
    <mergeCell ref="A26:E26"/>
    <mergeCell ref="B27:E27"/>
    <mergeCell ref="B28:E28"/>
    <mergeCell ref="B29:E29"/>
    <mergeCell ref="W14:Z14"/>
    <mergeCell ref="W15:Z15"/>
    <mergeCell ref="A24:E24"/>
    <mergeCell ref="A25:E25"/>
    <mergeCell ref="F24:I24"/>
    <mergeCell ref="F25:I25"/>
    <mergeCell ref="J24:L24"/>
    <mergeCell ref="J25:L25"/>
    <mergeCell ref="R24:T24"/>
    <mergeCell ref="R25:T25"/>
    <mergeCell ref="M16:Q16"/>
    <mergeCell ref="M17:Q17"/>
    <mergeCell ref="I14:L14"/>
    <mergeCell ref="I15:L15"/>
    <mergeCell ref="I16:L16"/>
    <mergeCell ref="I17:L17"/>
    <mergeCell ref="A18:D18"/>
    <mergeCell ref="A19:D19"/>
    <mergeCell ref="A20:D20"/>
    <mergeCell ref="E18:H18"/>
    <mergeCell ref="E19:H19"/>
    <mergeCell ref="E20:H20"/>
    <mergeCell ref="I18:L18"/>
    <mergeCell ref="I19:L19"/>
    <mergeCell ref="I20:L20"/>
    <mergeCell ref="E14:H14"/>
    <mergeCell ref="E15:H15"/>
    <mergeCell ref="E16:H16"/>
    <mergeCell ref="E17:H17"/>
    <mergeCell ref="A14:D14"/>
    <mergeCell ref="A15:D15"/>
    <mergeCell ref="A16:D16"/>
    <mergeCell ref="A17:D17"/>
    <mergeCell ref="Y10:AG10"/>
    <mergeCell ref="Y5:AG6"/>
    <mergeCell ref="A5:D6"/>
    <mergeCell ref="AC4:AG4"/>
    <mergeCell ref="Y7:AG7"/>
    <mergeCell ref="Y8:AG8"/>
    <mergeCell ref="Q10:T10"/>
    <mergeCell ref="U5:X5"/>
    <mergeCell ref="U6:X6"/>
    <mergeCell ref="U7:X7"/>
    <mergeCell ref="U8:X8"/>
    <mergeCell ref="U10:X10"/>
    <mergeCell ref="Q5:T5"/>
    <mergeCell ref="Q6:T6"/>
    <mergeCell ref="Q7:T7"/>
    <mergeCell ref="Q8:T8"/>
    <mergeCell ref="I10:L10"/>
    <mergeCell ref="M5:P5"/>
    <mergeCell ref="M6:P6"/>
    <mergeCell ref="M7:P7"/>
    <mergeCell ref="M8:P8"/>
    <mergeCell ref="M10:P10"/>
    <mergeCell ref="I5:L5"/>
    <mergeCell ref="I6:L6"/>
    <mergeCell ref="I7:L7"/>
    <mergeCell ref="I8:L8"/>
    <mergeCell ref="A10:D10"/>
    <mergeCell ref="E5:H5"/>
    <mergeCell ref="E6:H6"/>
    <mergeCell ref="E7:H7"/>
    <mergeCell ref="E8:H8"/>
    <mergeCell ref="E10:H10"/>
    <mergeCell ref="A7:D7"/>
    <mergeCell ref="A8:D8"/>
    <mergeCell ref="A9:D9"/>
    <mergeCell ref="E9:H9"/>
    <mergeCell ref="M20:Q20"/>
    <mergeCell ref="R14:V14"/>
    <mergeCell ref="R15:V15"/>
    <mergeCell ref="R16:V16"/>
    <mergeCell ref="R17:V17"/>
    <mergeCell ref="R18:V18"/>
    <mergeCell ref="R19:V19"/>
    <mergeCell ref="R20:V20"/>
    <mergeCell ref="M14:Q14"/>
    <mergeCell ref="M15:Q15"/>
    <mergeCell ref="W18:Z18"/>
    <mergeCell ref="W19:Z19"/>
    <mergeCell ref="M18:Q18"/>
    <mergeCell ref="M19:Q19"/>
    <mergeCell ref="W20:Z20"/>
    <mergeCell ref="AA14:AD14"/>
    <mergeCell ref="AA15:AD15"/>
    <mergeCell ref="AA16:AD16"/>
    <mergeCell ref="AA17:AD17"/>
    <mergeCell ref="AA18:AD18"/>
    <mergeCell ref="AA19:AD19"/>
    <mergeCell ref="AA20:AD20"/>
    <mergeCell ref="W16:Z16"/>
    <mergeCell ref="W17:Z17"/>
    <mergeCell ref="M24:Q24"/>
    <mergeCell ref="M25:Q25"/>
    <mergeCell ref="M26:Q26"/>
    <mergeCell ref="M27:Q27"/>
    <mergeCell ref="R27:T28"/>
    <mergeCell ref="U28:Y28"/>
    <mergeCell ref="U29:Y29"/>
    <mergeCell ref="U30:Y30"/>
    <mergeCell ref="U27:Y27"/>
    <mergeCell ref="R29:T30"/>
    <mergeCell ref="R26:T26"/>
    <mergeCell ref="U24:Y24"/>
    <mergeCell ref="U25:Y25"/>
    <mergeCell ref="U26:Y26"/>
    <mergeCell ref="J38:N38"/>
    <mergeCell ref="O37:S37"/>
    <mergeCell ref="Y37:AC37"/>
    <mergeCell ref="Y38:AC38"/>
    <mergeCell ref="R33:T33"/>
    <mergeCell ref="T37:X37"/>
    <mergeCell ref="T38:X38"/>
    <mergeCell ref="U33:Y33"/>
    <mergeCell ref="R31:T32"/>
    <mergeCell ref="A27:A32"/>
    <mergeCell ref="B30:E30"/>
    <mergeCell ref="A33:E33"/>
    <mergeCell ref="B31:E31"/>
    <mergeCell ref="B32:E32"/>
    <mergeCell ref="F30:I30"/>
    <mergeCell ref="F33:I33"/>
    <mergeCell ref="F31:I31"/>
    <mergeCell ref="F32:I32"/>
    <mergeCell ref="A37:E37"/>
    <mergeCell ref="F37:I37"/>
    <mergeCell ref="A38:E38"/>
    <mergeCell ref="F38:I38"/>
    <mergeCell ref="Y9:AG9"/>
    <mergeCell ref="AD37:AG37"/>
    <mergeCell ref="AD38:AG38"/>
    <mergeCell ref="I9:L9"/>
    <mergeCell ref="M9:P9"/>
    <mergeCell ref="Q9:T9"/>
    <mergeCell ref="U9:X9"/>
    <mergeCell ref="J37:N37"/>
    <mergeCell ref="O38:S38"/>
    <mergeCell ref="J31:L32"/>
    <mergeCell ref="A41:C43"/>
    <mergeCell ref="N41:AG41"/>
    <mergeCell ref="D41:M41"/>
    <mergeCell ref="A45:C45"/>
    <mergeCell ref="D45:H45"/>
    <mergeCell ref="I45:M45"/>
    <mergeCell ref="A44:C44"/>
    <mergeCell ref="D44:H44"/>
    <mergeCell ref="I44:M44"/>
    <mergeCell ref="AC42:AG43"/>
    <mergeCell ref="N42:R43"/>
    <mergeCell ref="S42:W43"/>
    <mergeCell ref="X42:AB43"/>
    <mergeCell ref="D42:H43"/>
    <mergeCell ref="I42:M43"/>
    <mergeCell ref="AC44:AG44"/>
    <mergeCell ref="D50:H50"/>
    <mergeCell ref="I50:M50"/>
    <mergeCell ref="A50:C50"/>
    <mergeCell ref="N44:R44"/>
    <mergeCell ref="S44:W44"/>
    <mergeCell ref="X44:AB44"/>
    <mergeCell ref="AC45:AG45"/>
    <mergeCell ref="D48:H49"/>
    <mergeCell ref="D47:M47"/>
    <mergeCell ref="A51:C51"/>
    <mergeCell ref="N45:R45"/>
    <mergeCell ref="S45:W45"/>
    <mergeCell ref="X45:AB45"/>
    <mergeCell ref="N47:R49"/>
    <mergeCell ref="N50:R50"/>
    <mergeCell ref="N51:R51"/>
    <mergeCell ref="D46:R46"/>
    <mergeCell ref="A46:C49"/>
    <mergeCell ref="D51:H51"/>
    <mergeCell ref="I51:M51"/>
    <mergeCell ref="S50:W50"/>
    <mergeCell ref="S51:W51"/>
    <mergeCell ref="S46:W49"/>
    <mergeCell ref="I48:M49"/>
  </mergeCells>
  <printOptions/>
  <pageMargins left="0.75" right="0.75" top="1" bottom="1" header="0.512" footer="0.512"/>
  <pageSetup firstPageNumber="8"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CK47"/>
  <sheetViews>
    <sheetView workbookViewId="0" topLeftCell="A1">
      <selection activeCell="A1" sqref="A1"/>
    </sheetView>
  </sheetViews>
  <sheetFormatPr defaultColWidth="9.00390625" defaultRowHeight="15.75" customHeight="1"/>
  <cols>
    <col min="1" max="16384" width="1.625" style="32" customWidth="1"/>
  </cols>
  <sheetData>
    <row r="1" ht="15.75" customHeight="1">
      <c r="A1" s="32" t="s">
        <v>171</v>
      </c>
    </row>
    <row r="3" ht="15.75" customHeight="1">
      <c r="A3" s="32" t="s">
        <v>48</v>
      </c>
    </row>
    <row r="5" spans="1:53" ht="15.75" customHeight="1">
      <c r="A5" s="32" t="s">
        <v>172</v>
      </c>
      <c r="S5" s="266"/>
      <c r="T5" s="266"/>
      <c r="U5" s="266"/>
      <c r="V5" s="266"/>
      <c r="W5" s="266"/>
      <c r="X5" s="266"/>
      <c r="Y5" s="266"/>
      <c r="Z5" s="266" t="s">
        <v>142</v>
      </c>
      <c r="AB5" s="32" t="s">
        <v>228</v>
      </c>
      <c r="AT5" s="266"/>
      <c r="AU5" s="266"/>
      <c r="AV5" s="266"/>
      <c r="AW5" s="266"/>
      <c r="AX5" s="266"/>
      <c r="AY5" s="266"/>
      <c r="AZ5" s="266"/>
      <c r="BA5" s="266" t="s">
        <v>142</v>
      </c>
    </row>
    <row r="6" spans="1:53" ht="15.75" customHeight="1">
      <c r="A6" s="773" t="s">
        <v>225</v>
      </c>
      <c r="B6" s="774"/>
      <c r="C6" s="774"/>
      <c r="D6" s="774"/>
      <c r="E6" s="774"/>
      <c r="F6" s="774"/>
      <c r="G6" s="774"/>
      <c r="H6" s="774"/>
      <c r="I6" s="774"/>
      <c r="J6" s="774"/>
      <c r="K6" s="774"/>
      <c r="L6" s="774"/>
      <c r="M6" s="775"/>
      <c r="N6" s="779" t="s">
        <v>226</v>
      </c>
      <c r="O6" s="780"/>
      <c r="P6" s="780"/>
      <c r="Q6" s="780"/>
      <c r="R6" s="780"/>
      <c r="S6" s="780"/>
      <c r="T6" s="780"/>
      <c r="U6" s="781"/>
      <c r="V6" s="785" t="s">
        <v>488</v>
      </c>
      <c r="W6" s="786"/>
      <c r="X6" s="786"/>
      <c r="Y6" s="786"/>
      <c r="Z6" s="787"/>
      <c r="AB6" s="773" t="s">
        <v>225</v>
      </c>
      <c r="AC6" s="774"/>
      <c r="AD6" s="774"/>
      <c r="AE6" s="774"/>
      <c r="AF6" s="774"/>
      <c r="AG6" s="774"/>
      <c r="AH6" s="774"/>
      <c r="AI6" s="774"/>
      <c r="AJ6" s="774"/>
      <c r="AK6" s="774"/>
      <c r="AL6" s="774"/>
      <c r="AM6" s="774"/>
      <c r="AN6" s="775"/>
      <c r="AO6" s="779" t="s">
        <v>226</v>
      </c>
      <c r="AP6" s="780"/>
      <c r="AQ6" s="780"/>
      <c r="AR6" s="780"/>
      <c r="AS6" s="780"/>
      <c r="AT6" s="780"/>
      <c r="AU6" s="780"/>
      <c r="AV6" s="781"/>
      <c r="AW6" s="785" t="s">
        <v>488</v>
      </c>
      <c r="AX6" s="786"/>
      <c r="AY6" s="786"/>
      <c r="AZ6" s="786"/>
      <c r="BA6" s="787"/>
    </row>
    <row r="7" spans="1:53" ht="15.75" customHeight="1">
      <c r="A7" s="776"/>
      <c r="B7" s="777"/>
      <c r="C7" s="777"/>
      <c r="D7" s="777"/>
      <c r="E7" s="777"/>
      <c r="F7" s="777"/>
      <c r="G7" s="777"/>
      <c r="H7" s="777"/>
      <c r="I7" s="777"/>
      <c r="J7" s="777"/>
      <c r="K7" s="777"/>
      <c r="L7" s="777"/>
      <c r="M7" s="778"/>
      <c r="N7" s="782"/>
      <c r="O7" s="783"/>
      <c r="P7" s="783"/>
      <c r="Q7" s="783"/>
      <c r="R7" s="783"/>
      <c r="S7" s="783"/>
      <c r="T7" s="783"/>
      <c r="U7" s="784"/>
      <c r="V7" s="788"/>
      <c r="W7" s="789"/>
      <c r="X7" s="789"/>
      <c r="Y7" s="789"/>
      <c r="Z7" s="790"/>
      <c r="AB7" s="776"/>
      <c r="AC7" s="777"/>
      <c r="AD7" s="777"/>
      <c r="AE7" s="777"/>
      <c r="AF7" s="777"/>
      <c r="AG7" s="777"/>
      <c r="AH7" s="777"/>
      <c r="AI7" s="777"/>
      <c r="AJ7" s="777"/>
      <c r="AK7" s="777"/>
      <c r="AL7" s="777"/>
      <c r="AM7" s="777"/>
      <c r="AN7" s="778"/>
      <c r="AO7" s="782"/>
      <c r="AP7" s="783"/>
      <c r="AQ7" s="783"/>
      <c r="AR7" s="783"/>
      <c r="AS7" s="783"/>
      <c r="AT7" s="783"/>
      <c r="AU7" s="783"/>
      <c r="AV7" s="784"/>
      <c r="AW7" s="788"/>
      <c r="AX7" s="789"/>
      <c r="AY7" s="789"/>
      <c r="AZ7" s="789"/>
      <c r="BA7" s="790"/>
    </row>
    <row r="8" spans="1:53" ht="15.75" customHeight="1">
      <c r="A8" s="776"/>
      <c r="B8" s="777"/>
      <c r="C8" s="777"/>
      <c r="D8" s="777"/>
      <c r="E8" s="777"/>
      <c r="F8" s="777"/>
      <c r="G8" s="777"/>
      <c r="H8" s="777"/>
      <c r="I8" s="777"/>
      <c r="J8" s="777"/>
      <c r="K8" s="777"/>
      <c r="L8" s="777"/>
      <c r="M8" s="778"/>
      <c r="N8" s="782"/>
      <c r="O8" s="783"/>
      <c r="P8" s="783"/>
      <c r="Q8" s="783"/>
      <c r="R8" s="783"/>
      <c r="S8" s="783"/>
      <c r="T8" s="783"/>
      <c r="U8" s="784"/>
      <c r="V8" s="788"/>
      <c r="W8" s="789"/>
      <c r="X8" s="789"/>
      <c r="Y8" s="789"/>
      <c r="Z8" s="790"/>
      <c r="AB8" s="776"/>
      <c r="AC8" s="777"/>
      <c r="AD8" s="777"/>
      <c r="AE8" s="777"/>
      <c r="AF8" s="777"/>
      <c r="AG8" s="777"/>
      <c r="AH8" s="777"/>
      <c r="AI8" s="777"/>
      <c r="AJ8" s="777"/>
      <c r="AK8" s="777"/>
      <c r="AL8" s="777"/>
      <c r="AM8" s="777"/>
      <c r="AN8" s="778"/>
      <c r="AO8" s="782"/>
      <c r="AP8" s="783"/>
      <c r="AQ8" s="783"/>
      <c r="AR8" s="783"/>
      <c r="AS8" s="783"/>
      <c r="AT8" s="783"/>
      <c r="AU8" s="783"/>
      <c r="AV8" s="784"/>
      <c r="AW8" s="788"/>
      <c r="AX8" s="789"/>
      <c r="AY8" s="789"/>
      <c r="AZ8" s="789"/>
      <c r="BA8" s="790"/>
    </row>
    <row r="9" spans="1:53" ht="15.75" customHeight="1">
      <c r="A9" s="771" t="s">
        <v>173</v>
      </c>
      <c r="B9" s="770"/>
      <c r="C9" s="770"/>
      <c r="D9" s="770"/>
      <c r="E9" s="770"/>
      <c r="F9" s="770"/>
      <c r="G9" s="770"/>
      <c r="H9" s="770"/>
      <c r="I9" s="770"/>
      <c r="J9" s="770"/>
      <c r="K9" s="770"/>
      <c r="L9" s="770"/>
      <c r="M9" s="770"/>
      <c r="N9" s="769">
        <f>N10</f>
        <v>2474152650</v>
      </c>
      <c r="O9" s="769"/>
      <c r="P9" s="769"/>
      <c r="Q9" s="769"/>
      <c r="R9" s="769"/>
      <c r="S9" s="769"/>
      <c r="T9" s="769"/>
      <c r="U9" s="769"/>
      <c r="V9" s="769">
        <f>ROUND(N9/'介護サービス費の状況'!$K$85,0)</f>
        <v>35795</v>
      </c>
      <c r="W9" s="769"/>
      <c r="X9" s="769"/>
      <c r="Y9" s="769"/>
      <c r="Z9" s="769"/>
      <c r="AB9" s="771" t="s">
        <v>204</v>
      </c>
      <c r="AC9" s="770"/>
      <c r="AD9" s="770"/>
      <c r="AE9" s="770"/>
      <c r="AF9" s="770"/>
      <c r="AG9" s="770"/>
      <c r="AH9" s="770"/>
      <c r="AI9" s="770"/>
      <c r="AJ9" s="770"/>
      <c r="AK9" s="770"/>
      <c r="AL9" s="770"/>
      <c r="AM9" s="770"/>
      <c r="AN9" s="770"/>
      <c r="AO9" s="769">
        <f>AO10+AO14</f>
        <v>574685368</v>
      </c>
      <c r="AP9" s="769"/>
      <c r="AQ9" s="769"/>
      <c r="AR9" s="769"/>
      <c r="AS9" s="769"/>
      <c r="AT9" s="769"/>
      <c r="AU9" s="769"/>
      <c r="AV9" s="769"/>
      <c r="AW9" s="769">
        <f>ROUND(AO9/'介護サービス費の状況'!$K$85,0)</f>
        <v>8314</v>
      </c>
      <c r="AX9" s="769"/>
      <c r="AY9" s="769"/>
      <c r="AZ9" s="769"/>
      <c r="BA9" s="769"/>
    </row>
    <row r="10" spans="1:53" ht="15.75" customHeight="1">
      <c r="A10" s="35"/>
      <c r="B10" s="771" t="s">
        <v>173</v>
      </c>
      <c r="C10" s="770"/>
      <c r="D10" s="770"/>
      <c r="E10" s="770"/>
      <c r="F10" s="770"/>
      <c r="G10" s="770"/>
      <c r="H10" s="770"/>
      <c r="I10" s="770"/>
      <c r="J10" s="770"/>
      <c r="K10" s="770"/>
      <c r="L10" s="770"/>
      <c r="M10" s="770"/>
      <c r="N10" s="769">
        <f>N11</f>
        <v>2474152650</v>
      </c>
      <c r="O10" s="769"/>
      <c r="P10" s="769"/>
      <c r="Q10" s="769"/>
      <c r="R10" s="769"/>
      <c r="S10" s="769"/>
      <c r="T10" s="769"/>
      <c r="U10" s="769"/>
      <c r="V10" s="769">
        <f>ROUND(N10/'介護サービス費の状況'!$K$85,0)</f>
        <v>35795</v>
      </c>
      <c r="W10" s="769"/>
      <c r="X10" s="769"/>
      <c r="Y10" s="769"/>
      <c r="Z10" s="769"/>
      <c r="AB10" s="35"/>
      <c r="AC10" s="771" t="s">
        <v>205</v>
      </c>
      <c r="AD10" s="770"/>
      <c r="AE10" s="770"/>
      <c r="AF10" s="770"/>
      <c r="AG10" s="770"/>
      <c r="AH10" s="770"/>
      <c r="AI10" s="770"/>
      <c r="AJ10" s="770"/>
      <c r="AK10" s="770"/>
      <c r="AL10" s="770"/>
      <c r="AM10" s="770"/>
      <c r="AN10" s="770"/>
      <c r="AO10" s="769">
        <f>AO11+AO12+AO13</f>
        <v>385148365</v>
      </c>
      <c r="AP10" s="769"/>
      <c r="AQ10" s="769"/>
      <c r="AR10" s="769"/>
      <c r="AS10" s="769"/>
      <c r="AT10" s="769"/>
      <c r="AU10" s="769"/>
      <c r="AV10" s="769"/>
      <c r="AW10" s="769">
        <f>ROUND(AO10/'介護サービス費の状況'!$K$85,0)</f>
        <v>5572</v>
      </c>
      <c r="AX10" s="769"/>
      <c r="AY10" s="769"/>
      <c r="AZ10" s="769"/>
      <c r="BA10" s="769"/>
    </row>
    <row r="11" spans="1:53" ht="15.75" customHeight="1">
      <c r="A11" s="34"/>
      <c r="B11" s="34"/>
      <c r="C11" s="770" t="s">
        <v>487</v>
      </c>
      <c r="D11" s="770"/>
      <c r="E11" s="770"/>
      <c r="F11" s="770"/>
      <c r="G11" s="770"/>
      <c r="H11" s="770"/>
      <c r="I11" s="770"/>
      <c r="J11" s="770"/>
      <c r="K11" s="770"/>
      <c r="L11" s="770"/>
      <c r="M11" s="770"/>
      <c r="N11" s="767">
        <v>2474152650</v>
      </c>
      <c r="O11" s="767"/>
      <c r="P11" s="767"/>
      <c r="Q11" s="767"/>
      <c r="R11" s="767"/>
      <c r="S11" s="767"/>
      <c r="T11" s="767"/>
      <c r="U11" s="767"/>
      <c r="V11" s="769">
        <f>ROUND(N11/'介護サービス費の状況'!$K$85,0)</f>
        <v>35795</v>
      </c>
      <c r="W11" s="769"/>
      <c r="X11" s="769"/>
      <c r="Y11" s="769"/>
      <c r="Z11" s="769"/>
      <c r="AB11" s="35"/>
      <c r="AC11" s="35"/>
      <c r="AD11" s="770" t="s">
        <v>206</v>
      </c>
      <c r="AE11" s="770"/>
      <c r="AF11" s="770"/>
      <c r="AG11" s="770"/>
      <c r="AH11" s="770"/>
      <c r="AI11" s="770"/>
      <c r="AJ11" s="770"/>
      <c r="AK11" s="770"/>
      <c r="AL11" s="770"/>
      <c r="AM11" s="770"/>
      <c r="AN11" s="770"/>
      <c r="AO11" s="767">
        <v>373987558</v>
      </c>
      <c r="AP11" s="767"/>
      <c r="AQ11" s="767"/>
      <c r="AR11" s="767"/>
      <c r="AS11" s="767"/>
      <c r="AT11" s="767"/>
      <c r="AU11" s="767"/>
      <c r="AV11" s="767"/>
      <c r="AW11" s="769">
        <f>ROUND(AO11/'介護サービス費の状況'!$K$85,0)</f>
        <v>5411</v>
      </c>
      <c r="AX11" s="769"/>
      <c r="AY11" s="769"/>
      <c r="AZ11" s="769"/>
      <c r="BA11" s="769"/>
    </row>
    <row r="12" spans="1:53" ht="15.75" customHeight="1">
      <c r="A12" s="771" t="s">
        <v>174</v>
      </c>
      <c r="B12" s="770"/>
      <c r="C12" s="770"/>
      <c r="D12" s="770"/>
      <c r="E12" s="770"/>
      <c r="F12" s="770"/>
      <c r="G12" s="770"/>
      <c r="H12" s="770"/>
      <c r="I12" s="770"/>
      <c r="J12" s="770"/>
      <c r="K12" s="770"/>
      <c r="L12" s="770"/>
      <c r="M12" s="770"/>
      <c r="N12" s="769">
        <f>N13+N15</f>
        <v>2920271300</v>
      </c>
      <c r="O12" s="769"/>
      <c r="P12" s="769"/>
      <c r="Q12" s="769"/>
      <c r="R12" s="769"/>
      <c r="S12" s="769"/>
      <c r="T12" s="769"/>
      <c r="U12" s="769"/>
      <c r="V12" s="769">
        <f>ROUND(N12/'介護サービス費の状況'!$K$85,0)</f>
        <v>42249</v>
      </c>
      <c r="W12" s="769"/>
      <c r="X12" s="769"/>
      <c r="Y12" s="769"/>
      <c r="Z12" s="769"/>
      <c r="AB12" s="35"/>
      <c r="AC12" s="35"/>
      <c r="AD12" s="770" t="s">
        <v>207</v>
      </c>
      <c r="AE12" s="770"/>
      <c r="AF12" s="770"/>
      <c r="AG12" s="770"/>
      <c r="AH12" s="770"/>
      <c r="AI12" s="770"/>
      <c r="AJ12" s="770"/>
      <c r="AK12" s="770"/>
      <c r="AL12" s="770"/>
      <c r="AM12" s="770"/>
      <c r="AN12" s="770"/>
      <c r="AO12" s="767">
        <v>4199164</v>
      </c>
      <c r="AP12" s="767"/>
      <c r="AQ12" s="767"/>
      <c r="AR12" s="767"/>
      <c r="AS12" s="767"/>
      <c r="AT12" s="767"/>
      <c r="AU12" s="767"/>
      <c r="AV12" s="767"/>
      <c r="AW12" s="769">
        <f>ROUND(AO12/'介護サービス費の状況'!$K$85,0)</f>
        <v>61</v>
      </c>
      <c r="AX12" s="769"/>
      <c r="AY12" s="769"/>
      <c r="AZ12" s="769"/>
      <c r="BA12" s="769"/>
    </row>
    <row r="13" spans="1:53" ht="15.75" customHeight="1">
      <c r="A13" s="35"/>
      <c r="B13" s="771" t="s">
        <v>175</v>
      </c>
      <c r="C13" s="770"/>
      <c r="D13" s="770"/>
      <c r="E13" s="770"/>
      <c r="F13" s="770"/>
      <c r="G13" s="770"/>
      <c r="H13" s="770"/>
      <c r="I13" s="770"/>
      <c r="J13" s="770"/>
      <c r="K13" s="770"/>
      <c r="L13" s="770"/>
      <c r="M13" s="770"/>
      <c r="N13" s="769">
        <f>N14</f>
        <v>2389998000</v>
      </c>
      <c r="O13" s="769"/>
      <c r="P13" s="769"/>
      <c r="Q13" s="769"/>
      <c r="R13" s="769"/>
      <c r="S13" s="769"/>
      <c r="T13" s="769"/>
      <c r="U13" s="769"/>
      <c r="V13" s="769">
        <f>ROUND(N13/'介護サービス費の状況'!$K$85,0)</f>
        <v>34578</v>
      </c>
      <c r="W13" s="769"/>
      <c r="X13" s="769"/>
      <c r="Y13" s="769"/>
      <c r="Z13" s="769"/>
      <c r="AB13" s="35"/>
      <c r="AC13" s="34"/>
      <c r="AD13" s="770" t="s">
        <v>208</v>
      </c>
      <c r="AE13" s="770"/>
      <c r="AF13" s="770"/>
      <c r="AG13" s="770"/>
      <c r="AH13" s="770"/>
      <c r="AI13" s="770"/>
      <c r="AJ13" s="770"/>
      <c r="AK13" s="770"/>
      <c r="AL13" s="770"/>
      <c r="AM13" s="770"/>
      <c r="AN13" s="770"/>
      <c r="AO13" s="767">
        <v>6961643</v>
      </c>
      <c r="AP13" s="767"/>
      <c r="AQ13" s="767"/>
      <c r="AR13" s="767"/>
      <c r="AS13" s="767"/>
      <c r="AT13" s="767"/>
      <c r="AU13" s="767"/>
      <c r="AV13" s="767"/>
      <c r="AW13" s="769">
        <f>ROUND(AO13/'介護サービス費の状況'!$K$85,0)</f>
        <v>101</v>
      </c>
      <c r="AX13" s="769"/>
      <c r="AY13" s="769"/>
      <c r="AZ13" s="769"/>
      <c r="BA13" s="769"/>
    </row>
    <row r="14" spans="1:53" ht="15.75" customHeight="1">
      <c r="A14" s="35"/>
      <c r="B14" s="34"/>
      <c r="C14" s="770" t="s">
        <v>176</v>
      </c>
      <c r="D14" s="770"/>
      <c r="E14" s="770"/>
      <c r="F14" s="770"/>
      <c r="G14" s="770"/>
      <c r="H14" s="770"/>
      <c r="I14" s="770"/>
      <c r="J14" s="770"/>
      <c r="K14" s="770"/>
      <c r="L14" s="770"/>
      <c r="M14" s="770"/>
      <c r="N14" s="767">
        <v>2389998000</v>
      </c>
      <c r="O14" s="767"/>
      <c r="P14" s="767"/>
      <c r="Q14" s="767"/>
      <c r="R14" s="767"/>
      <c r="S14" s="767"/>
      <c r="T14" s="767"/>
      <c r="U14" s="767"/>
      <c r="V14" s="769">
        <f>ROUND(N14/'介護サービス費の状況'!$K$85,0)</f>
        <v>34578</v>
      </c>
      <c r="W14" s="769"/>
      <c r="X14" s="769"/>
      <c r="Y14" s="769"/>
      <c r="Z14" s="769"/>
      <c r="AB14" s="35"/>
      <c r="AC14" s="771" t="s">
        <v>209</v>
      </c>
      <c r="AD14" s="770"/>
      <c r="AE14" s="770"/>
      <c r="AF14" s="770"/>
      <c r="AG14" s="770"/>
      <c r="AH14" s="770"/>
      <c r="AI14" s="770"/>
      <c r="AJ14" s="770"/>
      <c r="AK14" s="770"/>
      <c r="AL14" s="770"/>
      <c r="AM14" s="770"/>
      <c r="AN14" s="770"/>
      <c r="AO14" s="769">
        <f>AO15</f>
        <v>189537003</v>
      </c>
      <c r="AP14" s="769"/>
      <c r="AQ14" s="769"/>
      <c r="AR14" s="769"/>
      <c r="AS14" s="769"/>
      <c r="AT14" s="769"/>
      <c r="AU14" s="769"/>
      <c r="AV14" s="769"/>
      <c r="AW14" s="769">
        <f>ROUND(AO14/'介護サービス費の状況'!$K$85,0)</f>
        <v>2742</v>
      </c>
      <c r="AX14" s="769"/>
      <c r="AY14" s="769"/>
      <c r="AZ14" s="769"/>
      <c r="BA14" s="769"/>
    </row>
    <row r="15" spans="1:53" ht="15.75" customHeight="1">
      <c r="A15" s="35"/>
      <c r="B15" s="771" t="s">
        <v>177</v>
      </c>
      <c r="C15" s="770"/>
      <c r="D15" s="770"/>
      <c r="E15" s="770"/>
      <c r="F15" s="770"/>
      <c r="G15" s="770"/>
      <c r="H15" s="770"/>
      <c r="I15" s="770"/>
      <c r="J15" s="770"/>
      <c r="K15" s="770"/>
      <c r="L15" s="770"/>
      <c r="M15" s="770"/>
      <c r="N15" s="769">
        <f>N16+N17</f>
        <v>530273300</v>
      </c>
      <c r="O15" s="769"/>
      <c r="P15" s="769"/>
      <c r="Q15" s="769"/>
      <c r="R15" s="769"/>
      <c r="S15" s="769"/>
      <c r="T15" s="769"/>
      <c r="U15" s="769"/>
      <c r="V15" s="769">
        <f>ROUND(N15/'介護サービス費の状況'!$K$85,0)</f>
        <v>7672</v>
      </c>
      <c r="W15" s="769"/>
      <c r="X15" s="769"/>
      <c r="Y15" s="769"/>
      <c r="Z15" s="769"/>
      <c r="AB15" s="34"/>
      <c r="AC15" s="34"/>
      <c r="AD15" s="770" t="s">
        <v>209</v>
      </c>
      <c r="AE15" s="770"/>
      <c r="AF15" s="770"/>
      <c r="AG15" s="770"/>
      <c r="AH15" s="770"/>
      <c r="AI15" s="770"/>
      <c r="AJ15" s="770"/>
      <c r="AK15" s="770"/>
      <c r="AL15" s="770"/>
      <c r="AM15" s="770"/>
      <c r="AN15" s="770"/>
      <c r="AO15" s="767">
        <v>189537003</v>
      </c>
      <c r="AP15" s="767"/>
      <c r="AQ15" s="767"/>
      <c r="AR15" s="767"/>
      <c r="AS15" s="767"/>
      <c r="AT15" s="767"/>
      <c r="AU15" s="767"/>
      <c r="AV15" s="767"/>
      <c r="AW15" s="769">
        <f>ROUND(AO15/'介護サービス費の状況'!$K$85,0)</f>
        <v>2742</v>
      </c>
      <c r="AX15" s="769"/>
      <c r="AY15" s="769"/>
      <c r="AZ15" s="769"/>
      <c r="BA15" s="769"/>
    </row>
    <row r="16" spans="1:53" ht="15.75" customHeight="1">
      <c r="A16" s="35"/>
      <c r="B16" s="35"/>
      <c r="C16" s="770" t="s">
        <v>178</v>
      </c>
      <c r="D16" s="770"/>
      <c r="E16" s="770"/>
      <c r="F16" s="770"/>
      <c r="G16" s="770"/>
      <c r="H16" s="770"/>
      <c r="I16" s="770"/>
      <c r="J16" s="770"/>
      <c r="K16" s="770"/>
      <c r="L16" s="770"/>
      <c r="M16" s="770"/>
      <c r="N16" s="767">
        <v>78531300</v>
      </c>
      <c r="O16" s="767"/>
      <c r="P16" s="767"/>
      <c r="Q16" s="767"/>
      <c r="R16" s="767"/>
      <c r="S16" s="767"/>
      <c r="T16" s="767"/>
      <c r="U16" s="767"/>
      <c r="V16" s="769">
        <f>ROUND(N16/'介護サービス費の状況'!$K$85,0)</f>
        <v>1136</v>
      </c>
      <c r="W16" s="769"/>
      <c r="X16" s="769"/>
      <c r="Y16" s="769"/>
      <c r="Z16" s="769"/>
      <c r="AB16" s="771" t="s">
        <v>210</v>
      </c>
      <c r="AC16" s="770"/>
      <c r="AD16" s="770"/>
      <c r="AE16" s="770"/>
      <c r="AF16" s="770"/>
      <c r="AG16" s="770"/>
      <c r="AH16" s="770"/>
      <c r="AI16" s="770"/>
      <c r="AJ16" s="770"/>
      <c r="AK16" s="770"/>
      <c r="AL16" s="770"/>
      <c r="AM16" s="770"/>
      <c r="AN16" s="770"/>
      <c r="AO16" s="769">
        <f>AO17</f>
        <v>12492753830</v>
      </c>
      <c r="AP16" s="769"/>
      <c r="AQ16" s="769"/>
      <c r="AR16" s="769"/>
      <c r="AS16" s="769"/>
      <c r="AT16" s="769"/>
      <c r="AU16" s="769"/>
      <c r="AV16" s="769"/>
      <c r="AW16" s="769">
        <f>ROUND(AO16/'介護サービス費の状況'!$K$85,0)</f>
        <v>180740</v>
      </c>
      <c r="AX16" s="769"/>
      <c r="AY16" s="769"/>
      <c r="AZ16" s="769"/>
      <c r="BA16" s="769"/>
    </row>
    <row r="17" spans="1:53" ht="15.75" customHeight="1">
      <c r="A17" s="34"/>
      <c r="B17" s="34"/>
      <c r="C17" s="770" t="s">
        <v>179</v>
      </c>
      <c r="D17" s="770"/>
      <c r="E17" s="770"/>
      <c r="F17" s="770"/>
      <c r="G17" s="770"/>
      <c r="H17" s="770"/>
      <c r="I17" s="770"/>
      <c r="J17" s="770"/>
      <c r="K17" s="770"/>
      <c r="L17" s="770"/>
      <c r="M17" s="770"/>
      <c r="N17" s="767">
        <v>451742000</v>
      </c>
      <c r="O17" s="767"/>
      <c r="P17" s="767"/>
      <c r="Q17" s="767"/>
      <c r="R17" s="767"/>
      <c r="S17" s="767"/>
      <c r="T17" s="767"/>
      <c r="U17" s="767"/>
      <c r="V17" s="769">
        <f>ROUND(N17/'介護サービス費の状況'!$K$85,0)</f>
        <v>6536</v>
      </c>
      <c r="W17" s="769"/>
      <c r="X17" s="769"/>
      <c r="Y17" s="769"/>
      <c r="Z17" s="769"/>
      <c r="AB17" s="35"/>
      <c r="AC17" s="771" t="s">
        <v>210</v>
      </c>
      <c r="AD17" s="770"/>
      <c r="AE17" s="770"/>
      <c r="AF17" s="770"/>
      <c r="AG17" s="770"/>
      <c r="AH17" s="770"/>
      <c r="AI17" s="770"/>
      <c r="AJ17" s="770"/>
      <c r="AK17" s="770"/>
      <c r="AL17" s="770"/>
      <c r="AM17" s="770"/>
      <c r="AN17" s="770"/>
      <c r="AO17" s="769">
        <f>AO18+AO23</f>
        <v>12492753830</v>
      </c>
      <c r="AP17" s="769"/>
      <c r="AQ17" s="769"/>
      <c r="AR17" s="769"/>
      <c r="AS17" s="769"/>
      <c r="AT17" s="769"/>
      <c r="AU17" s="769"/>
      <c r="AV17" s="769"/>
      <c r="AW17" s="769">
        <f>ROUND(AO17/'介護サービス費の状況'!$K$85,0)</f>
        <v>180740</v>
      </c>
      <c r="AX17" s="769"/>
      <c r="AY17" s="769"/>
      <c r="AZ17" s="769"/>
      <c r="BA17" s="769"/>
    </row>
    <row r="18" spans="1:53" ht="15.75" customHeight="1">
      <c r="A18" s="771" t="s">
        <v>180</v>
      </c>
      <c r="B18" s="770"/>
      <c r="C18" s="770"/>
      <c r="D18" s="770"/>
      <c r="E18" s="770"/>
      <c r="F18" s="770"/>
      <c r="G18" s="770"/>
      <c r="H18" s="770"/>
      <c r="I18" s="770"/>
      <c r="J18" s="770"/>
      <c r="K18" s="770"/>
      <c r="L18" s="770"/>
      <c r="M18" s="770"/>
      <c r="N18" s="769">
        <f>N19</f>
        <v>4079725000</v>
      </c>
      <c r="O18" s="769"/>
      <c r="P18" s="769"/>
      <c r="Q18" s="769"/>
      <c r="R18" s="769"/>
      <c r="S18" s="769"/>
      <c r="T18" s="769"/>
      <c r="U18" s="769"/>
      <c r="V18" s="769">
        <f>ROUND(N18/'介護サービス費の状況'!$K$85,0)</f>
        <v>59024</v>
      </c>
      <c r="W18" s="769"/>
      <c r="X18" s="769"/>
      <c r="Y18" s="769"/>
      <c r="Z18" s="769"/>
      <c r="AB18" s="35"/>
      <c r="AC18" s="35"/>
      <c r="AD18" s="771" t="s">
        <v>211</v>
      </c>
      <c r="AE18" s="770"/>
      <c r="AF18" s="770"/>
      <c r="AG18" s="770"/>
      <c r="AH18" s="770"/>
      <c r="AI18" s="770"/>
      <c r="AJ18" s="770"/>
      <c r="AK18" s="770"/>
      <c r="AL18" s="770"/>
      <c r="AM18" s="770"/>
      <c r="AN18" s="770"/>
      <c r="AO18" s="769">
        <f>AO19+AO20+AO21+AO22</f>
        <v>12393410955</v>
      </c>
      <c r="AP18" s="769"/>
      <c r="AQ18" s="769"/>
      <c r="AR18" s="769"/>
      <c r="AS18" s="769"/>
      <c r="AT18" s="769"/>
      <c r="AU18" s="769"/>
      <c r="AV18" s="769"/>
      <c r="AW18" s="769">
        <f>ROUND(AO18/'介護サービス費の状況'!$K$85,0)</f>
        <v>179303</v>
      </c>
      <c r="AX18" s="769"/>
      <c r="AY18" s="769"/>
      <c r="AZ18" s="769"/>
      <c r="BA18" s="769"/>
    </row>
    <row r="19" spans="1:53" ht="15.75" customHeight="1">
      <c r="A19" s="35"/>
      <c r="B19" s="771" t="s">
        <v>180</v>
      </c>
      <c r="C19" s="770"/>
      <c r="D19" s="770"/>
      <c r="E19" s="770"/>
      <c r="F19" s="770"/>
      <c r="G19" s="770"/>
      <c r="H19" s="770"/>
      <c r="I19" s="770"/>
      <c r="J19" s="770"/>
      <c r="K19" s="770"/>
      <c r="L19" s="770"/>
      <c r="M19" s="770"/>
      <c r="N19" s="769">
        <f>N20</f>
        <v>4079725000</v>
      </c>
      <c r="O19" s="769"/>
      <c r="P19" s="769"/>
      <c r="Q19" s="769"/>
      <c r="R19" s="769"/>
      <c r="S19" s="769"/>
      <c r="T19" s="769"/>
      <c r="U19" s="769"/>
      <c r="V19" s="769">
        <f>ROUND(N19/'介護サービス費の状況'!$K$85,0)</f>
        <v>59024</v>
      </c>
      <c r="W19" s="769"/>
      <c r="X19" s="769"/>
      <c r="Y19" s="769"/>
      <c r="Z19" s="769"/>
      <c r="AB19" s="35"/>
      <c r="AC19" s="35"/>
      <c r="AD19" s="35"/>
      <c r="AE19" s="770" t="s">
        <v>213</v>
      </c>
      <c r="AF19" s="770"/>
      <c r="AG19" s="770"/>
      <c r="AH19" s="770"/>
      <c r="AI19" s="770"/>
      <c r="AJ19" s="770"/>
      <c r="AK19" s="770"/>
      <c r="AL19" s="770"/>
      <c r="AM19" s="770"/>
      <c r="AN19" s="770"/>
      <c r="AO19" s="767">
        <v>22982207</v>
      </c>
      <c r="AP19" s="767"/>
      <c r="AQ19" s="767"/>
      <c r="AR19" s="767"/>
      <c r="AS19" s="767"/>
      <c r="AT19" s="767"/>
      <c r="AU19" s="767"/>
      <c r="AV19" s="767"/>
      <c r="AW19" s="769">
        <f>ROUND(AO19/'介護サービス費の状況'!$K$85,0)</f>
        <v>332</v>
      </c>
      <c r="AX19" s="769"/>
      <c r="AY19" s="769"/>
      <c r="AZ19" s="769"/>
      <c r="BA19" s="769"/>
    </row>
    <row r="20" spans="1:53" ht="15.75" customHeight="1">
      <c r="A20" s="34"/>
      <c r="B20" s="34"/>
      <c r="C20" s="770" t="s">
        <v>184</v>
      </c>
      <c r="D20" s="770"/>
      <c r="E20" s="770"/>
      <c r="F20" s="770"/>
      <c r="G20" s="770"/>
      <c r="H20" s="770"/>
      <c r="I20" s="770"/>
      <c r="J20" s="770"/>
      <c r="K20" s="770"/>
      <c r="L20" s="770"/>
      <c r="M20" s="770"/>
      <c r="N20" s="767">
        <v>4079725000</v>
      </c>
      <c r="O20" s="767"/>
      <c r="P20" s="767"/>
      <c r="Q20" s="767"/>
      <c r="R20" s="767"/>
      <c r="S20" s="767"/>
      <c r="T20" s="767"/>
      <c r="U20" s="767"/>
      <c r="V20" s="769">
        <f>ROUND(N20/'介護サービス費の状況'!$K$85,0)</f>
        <v>59024</v>
      </c>
      <c r="W20" s="769"/>
      <c r="X20" s="769"/>
      <c r="Y20" s="769"/>
      <c r="Z20" s="769"/>
      <c r="AB20" s="35"/>
      <c r="AC20" s="35"/>
      <c r="AD20" s="35"/>
      <c r="AE20" s="770" t="s">
        <v>214</v>
      </c>
      <c r="AF20" s="770"/>
      <c r="AG20" s="770"/>
      <c r="AH20" s="770"/>
      <c r="AI20" s="770"/>
      <c r="AJ20" s="770"/>
      <c r="AK20" s="770"/>
      <c r="AL20" s="770"/>
      <c r="AM20" s="770"/>
      <c r="AN20" s="770"/>
      <c r="AO20" s="767">
        <v>5093434882</v>
      </c>
      <c r="AP20" s="767"/>
      <c r="AQ20" s="767"/>
      <c r="AR20" s="767"/>
      <c r="AS20" s="767"/>
      <c r="AT20" s="767"/>
      <c r="AU20" s="767"/>
      <c r="AV20" s="767"/>
      <c r="AW20" s="769">
        <f>ROUND(AO20/'介護サービス費の状況'!$K$85,0)</f>
        <v>73690</v>
      </c>
      <c r="AX20" s="769"/>
      <c r="AY20" s="769"/>
      <c r="AZ20" s="769"/>
      <c r="BA20" s="769"/>
    </row>
    <row r="21" spans="1:53" ht="15.75" customHeight="1">
      <c r="A21" s="771" t="s">
        <v>181</v>
      </c>
      <c r="B21" s="770"/>
      <c r="C21" s="770"/>
      <c r="D21" s="770"/>
      <c r="E21" s="770"/>
      <c r="F21" s="770"/>
      <c r="G21" s="770"/>
      <c r="H21" s="770"/>
      <c r="I21" s="770"/>
      <c r="J21" s="770"/>
      <c r="K21" s="770"/>
      <c r="L21" s="770"/>
      <c r="M21" s="770"/>
      <c r="N21" s="769">
        <f>N22+N24+N26</f>
        <v>1574959000</v>
      </c>
      <c r="O21" s="769"/>
      <c r="P21" s="769"/>
      <c r="Q21" s="769"/>
      <c r="R21" s="769"/>
      <c r="S21" s="769"/>
      <c r="T21" s="769"/>
      <c r="U21" s="769"/>
      <c r="V21" s="769">
        <f>ROUND(N21/'介護サービス費の状況'!$K$85,0)</f>
        <v>22786</v>
      </c>
      <c r="W21" s="769"/>
      <c r="X21" s="769"/>
      <c r="Y21" s="769"/>
      <c r="Z21" s="769"/>
      <c r="AB21" s="35"/>
      <c r="AC21" s="35"/>
      <c r="AD21" s="35"/>
      <c r="AE21" s="770" t="s">
        <v>215</v>
      </c>
      <c r="AF21" s="770"/>
      <c r="AG21" s="770"/>
      <c r="AH21" s="770"/>
      <c r="AI21" s="770"/>
      <c r="AJ21" s="770"/>
      <c r="AK21" s="770"/>
      <c r="AL21" s="770"/>
      <c r="AM21" s="770"/>
      <c r="AN21" s="770"/>
      <c r="AO21" s="767">
        <v>6798735505</v>
      </c>
      <c r="AP21" s="767"/>
      <c r="AQ21" s="767"/>
      <c r="AR21" s="767"/>
      <c r="AS21" s="767"/>
      <c r="AT21" s="767"/>
      <c r="AU21" s="767"/>
      <c r="AV21" s="767"/>
      <c r="AW21" s="769">
        <f>ROUND(AO21/'介護サービス費の状況'!$K$85,0)</f>
        <v>98361</v>
      </c>
      <c r="AX21" s="769"/>
      <c r="AY21" s="769"/>
      <c r="AZ21" s="769"/>
      <c r="BA21" s="769"/>
    </row>
    <row r="22" spans="1:53" ht="15.75" customHeight="1">
      <c r="A22" s="35"/>
      <c r="B22" s="771" t="s">
        <v>182</v>
      </c>
      <c r="C22" s="770"/>
      <c r="D22" s="770"/>
      <c r="E22" s="770"/>
      <c r="F22" s="770"/>
      <c r="G22" s="770"/>
      <c r="H22" s="770"/>
      <c r="I22" s="770"/>
      <c r="J22" s="770"/>
      <c r="K22" s="770"/>
      <c r="L22" s="770"/>
      <c r="M22" s="770"/>
      <c r="N22" s="769">
        <f>N23</f>
        <v>1574304000</v>
      </c>
      <c r="O22" s="769"/>
      <c r="P22" s="769"/>
      <c r="Q22" s="769"/>
      <c r="R22" s="769"/>
      <c r="S22" s="769"/>
      <c r="T22" s="769"/>
      <c r="U22" s="769"/>
      <c r="V22" s="769">
        <f>ROUND(N22/'介護サービス費の状況'!$K$85,0)</f>
        <v>22776</v>
      </c>
      <c r="W22" s="769"/>
      <c r="X22" s="769"/>
      <c r="Y22" s="769"/>
      <c r="Z22" s="769"/>
      <c r="AB22" s="35"/>
      <c r="AC22" s="35"/>
      <c r="AD22" s="34"/>
      <c r="AE22" s="770" t="s">
        <v>216</v>
      </c>
      <c r="AF22" s="770"/>
      <c r="AG22" s="770"/>
      <c r="AH22" s="770"/>
      <c r="AI22" s="770"/>
      <c r="AJ22" s="770"/>
      <c r="AK22" s="770"/>
      <c r="AL22" s="770"/>
      <c r="AM22" s="770"/>
      <c r="AN22" s="770"/>
      <c r="AO22" s="767">
        <v>478258361</v>
      </c>
      <c r="AP22" s="767"/>
      <c r="AQ22" s="767"/>
      <c r="AR22" s="767"/>
      <c r="AS22" s="767"/>
      <c r="AT22" s="767"/>
      <c r="AU22" s="767"/>
      <c r="AV22" s="767"/>
      <c r="AW22" s="769">
        <f>ROUND(AO22/'介護サービス費の状況'!$K$85,0)</f>
        <v>6919</v>
      </c>
      <c r="AX22" s="769"/>
      <c r="AY22" s="769"/>
      <c r="AZ22" s="769"/>
      <c r="BA22" s="769"/>
    </row>
    <row r="23" spans="1:53" ht="15.75" customHeight="1">
      <c r="A23" s="35"/>
      <c r="B23" s="34"/>
      <c r="C23" s="770" t="s">
        <v>176</v>
      </c>
      <c r="D23" s="770"/>
      <c r="E23" s="770"/>
      <c r="F23" s="770"/>
      <c r="G23" s="770"/>
      <c r="H23" s="770"/>
      <c r="I23" s="770"/>
      <c r="J23" s="770"/>
      <c r="K23" s="770"/>
      <c r="L23" s="770"/>
      <c r="M23" s="770"/>
      <c r="N23" s="767">
        <v>1574304000</v>
      </c>
      <c r="O23" s="767"/>
      <c r="P23" s="767"/>
      <c r="Q23" s="767"/>
      <c r="R23" s="767"/>
      <c r="S23" s="767"/>
      <c r="T23" s="767"/>
      <c r="U23" s="767"/>
      <c r="V23" s="769">
        <f>ROUND(N23/'介護サービス費の状況'!$K$85,0)</f>
        <v>22776</v>
      </c>
      <c r="W23" s="769"/>
      <c r="X23" s="769"/>
      <c r="Y23" s="769"/>
      <c r="Z23" s="769"/>
      <c r="AB23" s="34"/>
      <c r="AC23" s="34"/>
      <c r="AD23" s="770" t="s">
        <v>108</v>
      </c>
      <c r="AE23" s="770"/>
      <c r="AF23" s="770"/>
      <c r="AG23" s="770"/>
      <c r="AH23" s="770"/>
      <c r="AI23" s="770"/>
      <c r="AJ23" s="770"/>
      <c r="AK23" s="770"/>
      <c r="AL23" s="770"/>
      <c r="AM23" s="770"/>
      <c r="AN23" s="770"/>
      <c r="AO23" s="767">
        <v>99342875</v>
      </c>
      <c r="AP23" s="767"/>
      <c r="AQ23" s="767"/>
      <c r="AR23" s="767"/>
      <c r="AS23" s="767"/>
      <c r="AT23" s="767"/>
      <c r="AU23" s="767"/>
      <c r="AV23" s="767"/>
      <c r="AW23" s="769">
        <f>ROUND(AO23/'介護サービス費の状況'!$K$85,0)</f>
        <v>1437</v>
      </c>
      <c r="AX23" s="769"/>
      <c r="AY23" s="769"/>
      <c r="AZ23" s="769"/>
      <c r="BA23" s="769"/>
    </row>
    <row r="24" spans="1:53" ht="15.75" customHeight="1">
      <c r="A24" s="35"/>
      <c r="B24" s="771" t="s">
        <v>183</v>
      </c>
      <c r="C24" s="770"/>
      <c r="D24" s="770"/>
      <c r="E24" s="770"/>
      <c r="F24" s="770"/>
      <c r="G24" s="770"/>
      <c r="H24" s="770"/>
      <c r="I24" s="770"/>
      <c r="J24" s="770"/>
      <c r="K24" s="770"/>
      <c r="L24" s="770"/>
      <c r="M24" s="770"/>
      <c r="N24" s="769">
        <f>N25</f>
        <v>655000</v>
      </c>
      <c r="O24" s="769"/>
      <c r="P24" s="769"/>
      <c r="Q24" s="769"/>
      <c r="R24" s="769"/>
      <c r="S24" s="769"/>
      <c r="T24" s="769"/>
      <c r="U24" s="769"/>
      <c r="V24" s="769">
        <f>ROUND(N24/'介護サービス費の状況'!$K$85,0)</f>
        <v>9</v>
      </c>
      <c r="W24" s="769"/>
      <c r="X24" s="769"/>
      <c r="Y24" s="769"/>
      <c r="Z24" s="769"/>
      <c r="AB24" s="771" t="s">
        <v>186</v>
      </c>
      <c r="AC24" s="770"/>
      <c r="AD24" s="770"/>
      <c r="AE24" s="770"/>
      <c r="AF24" s="770"/>
      <c r="AG24" s="770"/>
      <c r="AH24" s="770"/>
      <c r="AI24" s="770"/>
      <c r="AJ24" s="770"/>
      <c r="AK24" s="770"/>
      <c r="AL24" s="770"/>
      <c r="AM24" s="770"/>
      <c r="AN24" s="770"/>
      <c r="AO24" s="769">
        <f>AO25</f>
        <v>61680888</v>
      </c>
      <c r="AP24" s="769"/>
      <c r="AQ24" s="769"/>
      <c r="AR24" s="769"/>
      <c r="AS24" s="769"/>
      <c r="AT24" s="769"/>
      <c r="AU24" s="769"/>
      <c r="AV24" s="769"/>
      <c r="AW24" s="769">
        <f>ROUND(AO24/'介護サービス費の状況'!$K$85,0)</f>
        <v>892</v>
      </c>
      <c r="AX24" s="769"/>
      <c r="AY24" s="769"/>
      <c r="AZ24" s="769"/>
      <c r="BA24" s="769"/>
    </row>
    <row r="25" spans="1:53" ht="15.75" customHeight="1">
      <c r="A25" s="35"/>
      <c r="B25" s="34"/>
      <c r="C25" s="770" t="s">
        <v>185</v>
      </c>
      <c r="D25" s="770"/>
      <c r="E25" s="770"/>
      <c r="F25" s="770"/>
      <c r="G25" s="770"/>
      <c r="H25" s="770"/>
      <c r="I25" s="770"/>
      <c r="J25" s="770"/>
      <c r="K25" s="770"/>
      <c r="L25" s="770"/>
      <c r="M25" s="770"/>
      <c r="N25" s="767">
        <v>655000</v>
      </c>
      <c r="O25" s="767"/>
      <c r="P25" s="767"/>
      <c r="Q25" s="767"/>
      <c r="R25" s="767"/>
      <c r="S25" s="767"/>
      <c r="T25" s="767"/>
      <c r="U25" s="767"/>
      <c r="V25" s="769">
        <f>ROUND(N25/'介護サービス費の状況'!$K$85,0)</f>
        <v>9</v>
      </c>
      <c r="W25" s="769"/>
      <c r="X25" s="769"/>
      <c r="Y25" s="769"/>
      <c r="Z25" s="769"/>
      <c r="AB25" s="35"/>
      <c r="AC25" s="771" t="s">
        <v>186</v>
      </c>
      <c r="AD25" s="770"/>
      <c r="AE25" s="770"/>
      <c r="AF25" s="770"/>
      <c r="AG25" s="770"/>
      <c r="AH25" s="770"/>
      <c r="AI25" s="770"/>
      <c r="AJ25" s="770"/>
      <c r="AK25" s="770"/>
      <c r="AL25" s="770"/>
      <c r="AM25" s="770"/>
      <c r="AN25" s="770"/>
      <c r="AO25" s="769">
        <f>AO26</f>
        <v>61680888</v>
      </c>
      <c r="AP25" s="769"/>
      <c r="AQ25" s="769"/>
      <c r="AR25" s="769"/>
      <c r="AS25" s="769"/>
      <c r="AT25" s="769"/>
      <c r="AU25" s="769"/>
      <c r="AV25" s="769"/>
      <c r="AW25" s="769">
        <f>ROUND(AO25/'介護サービス費の状況'!$K$85,0)</f>
        <v>892</v>
      </c>
      <c r="AX25" s="769"/>
      <c r="AY25" s="769"/>
      <c r="AZ25" s="769"/>
      <c r="BA25" s="769"/>
    </row>
    <row r="26" spans="1:53" ht="15.75" customHeight="1">
      <c r="A26" s="35"/>
      <c r="B26" s="771" t="s">
        <v>187</v>
      </c>
      <c r="C26" s="770"/>
      <c r="D26" s="770"/>
      <c r="E26" s="770"/>
      <c r="F26" s="770"/>
      <c r="G26" s="770"/>
      <c r="H26" s="770"/>
      <c r="I26" s="770"/>
      <c r="J26" s="770"/>
      <c r="K26" s="770"/>
      <c r="L26" s="770"/>
      <c r="M26" s="770"/>
      <c r="N26" s="769">
        <f>N27</f>
        <v>0</v>
      </c>
      <c r="O26" s="769"/>
      <c r="P26" s="769"/>
      <c r="Q26" s="769"/>
      <c r="R26" s="769"/>
      <c r="S26" s="769"/>
      <c r="T26" s="769"/>
      <c r="U26" s="769"/>
      <c r="V26" s="769">
        <f>ROUND(N26/'介護サービス費の状況'!$K$85,0)</f>
        <v>0</v>
      </c>
      <c r="W26" s="769"/>
      <c r="X26" s="769"/>
      <c r="Y26" s="769"/>
      <c r="Z26" s="769"/>
      <c r="AB26" s="34"/>
      <c r="AC26" s="34"/>
      <c r="AD26" s="770" t="s">
        <v>186</v>
      </c>
      <c r="AE26" s="770"/>
      <c r="AF26" s="770"/>
      <c r="AG26" s="770"/>
      <c r="AH26" s="770"/>
      <c r="AI26" s="770"/>
      <c r="AJ26" s="770"/>
      <c r="AK26" s="770"/>
      <c r="AL26" s="770"/>
      <c r="AM26" s="770"/>
      <c r="AN26" s="770"/>
      <c r="AO26" s="767">
        <v>61680888</v>
      </c>
      <c r="AP26" s="767"/>
      <c r="AQ26" s="767"/>
      <c r="AR26" s="767"/>
      <c r="AS26" s="767"/>
      <c r="AT26" s="767"/>
      <c r="AU26" s="767"/>
      <c r="AV26" s="767"/>
      <c r="AW26" s="769">
        <f>ROUND(AO26/'介護サービス費の状況'!$K$85,0)</f>
        <v>892</v>
      </c>
      <c r="AX26" s="769"/>
      <c r="AY26" s="769"/>
      <c r="AZ26" s="769"/>
      <c r="BA26" s="769"/>
    </row>
    <row r="27" spans="1:53" ht="15.75" customHeight="1">
      <c r="A27" s="34"/>
      <c r="B27" s="34"/>
      <c r="C27" s="770" t="s">
        <v>188</v>
      </c>
      <c r="D27" s="770"/>
      <c r="E27" s="770"/>
      <c r="F27" s="770"/>
      <c r="G27" s="770"/>
      <c r="H27" s="770"/>
      <c r="I27" s="770"/>
      <c r="J27" s="770"/>
      <c r="K27" s="770"/>
      <c r="L27" s="770"/>
      <c r="M27" s="770"/>
      <c r="N27" s="767">
        <v>0</v>
      </c>
      <c r="O27" s="767"/>
      <c r="P27" s="767"/>
      <c r="Q27" s="767"/>
      <c r="R27" s="767"/>
      <c r="S27" s="767"/>
      <c r="T27" s="767"/>
      <c r="U27" s="767"/>
      <c r="V27" s="769">
        <f>ROUND(N27/'介護サービス費の状況'!$K$85,0)</f>
        <v>0</v>
      </c>
      <c r="W27" s="769"/>
      <c r="X27" s="769"/>
      <c r="Y27" s="769"/>
      <c r="Z27" s="769"/>
      <c r="AB27" s="771" t="s">
        <v>217</v>
      </c>
      <c r="AC27" s="770"/>
      <c r="AD27" s="770"/>
      <c r="AE27" s="770"/>
      <c r="AF27" s="770"/>
      <c r="AG27" s="770"/>
      <c r="AH27" s="770"/>
      <c r="AI27" s="770"/>
      <c r="AJ27" s="770"/>
      <c r="AK27" s="770"/>
      <c r="AL27" s="770"/>
      <c r="AM27" s="770"/>
      <c r="AN27" s="770"/>
      <c r="AO27" s="769">
        <f>AO28</f>
        <v>340622461</v>
      </c>
      <c r="AP27" s="769"/>
      <c r="AQ27" s="769"/>
      <c r="AR27" s="769"/>
      <c r="AS27" s="769"/>
      <c r="AT27" s="769"/>
      <c r="AU27" s="769"/>
      <c r="AV27" s="769"/>
      <c r="AW27" s="769">
        <f>ROUND(AO27/'介護サービス費の状況'!$K$85,0)</f>
        <v>4928</v>
      </c>
      <c r="AX27" s="769"/>
      <c r="AY27" s="769"/>
      <c r="AZ27" s="769"/>
      <c r="BA27" s="769"/>
    </row>
    <row r="28" spans="1:53" ht="15.75" customHeight="1">
      <c r="A28" s="771" t="s">
        <v>189</v>
      </c>
      <c r="B28" s="770"/>
      <c r="C28" s="770"/>
      <c r="D28" s="770"/>
      <c r="E28" s="770"/>
      <c r="F28" s="770"/>
      <c r="G28" s="770"/>
      <c r="H28" s="770"/>
      <c r="I28" s="770"/>
      <c r="J28" s="770"/>
      <c r="K28" s="770"/>
      <c r="L28" s="770"/>
      <c r="M28" s="770"/>
      <c r="N28" s="769">
        <f>N29</f>
        <v>373776</v>
      </c>
      <c r="O28" s="769"/>
      <c r="P28" s="769"/>
      <c r="Q28" s="769"/>
      <c r="R28" s="769"/>
      <c r="S28" s="769"/>
      <c r="T28" s="769"/>
      <c r="U28" s="769"/>
      <c r="V28" s="769">
        <f>ROUND(N28/'介護サービス費の状況'!$K$85,0)</f>
        <v>5</v>
      </c>
      <c r="W28" s="769"/>
      <c r="X28" s="769"/>
      <c r="Y28" s="769"/>
      <c r="Z28" s="769"/>
      <c r="AB28" s="35"/>
      <c r="AC28" s="771" t="s">
        <v>217</v>
      </c>
      <c r="AD28" s="770"/>
      <c r="AE28" s="770"/>
      <c r="AF28" s="770"/>
      <c r="AG28" s="770"/>
      <c r="AH28" s="770"/>
      <c r="AI28" s="770"/>
      <c r="AJ28" s="770"/>
      <c r="AK28" s="770"/>
      <c r="AL28" s="770"/>
      <c r="AM28" s="770"/>
      <c r="AN28" s="770"/>
      <c r="AO28" s="769">
        <f>AO29</f>
        <v>340622461</v>
      </c>
      <c r="AP28" s="769"/>
      <c r="AQ28" s="769"/>
      <c r="AR28" s="769"/>
      <c r="AS28" s="769"/>
      <c r="AT28" s="769"/>
      <c r="AU28" s="769"/>
      <c r="AV28" s="769"/>
      <c r="AW28" s="769">
        <f>ROUND(AO28/'介護サービス費の状況'!$K$85,0)</f>
        <v>4928</v>
      </c>
      <c r="AX28" s="769"/>
      <c r="AY28" s="769"/>
      <c r="AZ28" s="769"/>
      <c r="BA28" s="769"/>
    </row>
    <row r="29" spans="1:53" ht="15.75" customHeight="1">
      <c r="A29" s="35"/>
      <c r="B29" s="771" t="s">
        <v>193</v>
      </c>
      <c r="C29" s="770"/>
      <c r="D29" s="770"/>
      <c r="E29" s="770"/>
      <c r="F29" s="770"/>
      <c r="G29" s="770"/>
      <c r="H29" s="770"/>
      <c r="I29" s="770"/>
      <c r="J29" s="770"/>
      <c r="K29" s="770"/>
      <c r="L29" s="770"/>
      <c r="M29" s="770"/>
      <c r="N29" s="769">
        <f>N30</f>
        <v>373776</v>
      </c>
      <c r="O29" s="769"/>
      <c r="P29" s="769"/>
      <c r="Q29" s="769"/>
      <c r="R29" s="769"/>
      <c r="S29" s="769"/>
      <c r="T29" s="769"/>
      <c r="U29" s="769"/>
      <c r="V29" s="769">
        <f>ROUND(N29/'介護サービス費の状況'!$K$85,0)</f>
        <v>5</v>
      </c>
      <c r="W29" s="769"/>
      <c r="X29" s="769"/>
      <c r="Y29" s="769"/>
      <c r="Z29" s="769"/>
      <c r="AB29" s="34"/>
      <c r="AC29" s="34"/>
      <c r="AD29" s="770" t="s">
        <v>217</v>
      </c>
      <c r="AE29" s="770"/>
      <c r="AF29" s="770"/>
      <c r="AG29" s="770"/>
      <c r="AH29" s="770"/>
      <c r="AI29" s="770"/>
      <c r="AJ29" s="770"/>
      <c r="AK29" s="770"/>
      <c r="AL29" s="770"/>
      <c r="AM29" s="770"/>
      <c r="AN29" s="770"/>
      <c r="AO29" s="767">
        <v>340622461</v>
      </c>
      <c r="AP29" s="767"/>
      <c r="AQ29" s="767"/>
      <c r="AR29" s="767"/>
      <c r="AS29" s="767"/>
      <c r="AT29" s="767"/>
      <c r="AU29" s="767"/>
      <c r="AV29" s="767"/>
      <c r="AW29" s="769">
        <f>ROUND(AO29/'介護サービス費の状況'!$K$85,0)</f>
        <v>4928</v>
      </c>
      <c r="AX29" s="769"/>
      <c r="AY29" s="769"/>
      <c r="AZ29" s="769"/>
      <c r="BA29" s="769"/>
    </row>
    <row r="30" spans="1:53" ht="15.75" customHeight="1">
      <c r="A30" s="34"/>
      <c r="B30" s="34"/>
      <c r="C30" s="770" t="s">
        <v>194</v>
      </c>
      <c r="D30" s="770"/>
      <c r="E30" s="770"/>
      <c r="F30" s="770"/>
      <c r="G30" s="770"/>
      <c r="H30" s="770"/>
      <c r="I30" s="770"/>
      <c r="J30" s="770"/>
      <c r="K30" s="770"/>
      <c r="L30" s="770"/>
      <c r="M30" s="770"/>
      <c r="N30" s="767">
        <v>373776</v>
      </c>
      <c r="O30" s="767"/>
      <c r="P30" s="767"/>
      <c r="Q30" s="767"/>
      <c r="R30" s="767"/>
      <c r="S30" s="767"/>
      <c r="T30" s="767"/>
      <c r="U30" s="767"/>
      <c r="V30" s="769">
        <f>ROUND(N30/'介護サービス費の状況'!$K$85,0)</f>
        <v>5</v>
      </c>
      <c r="W30" s="769"/>
      <c r="X30" s="769"/>
      <c r="Y30" s="769"/>
      <c r="Z30" s="769"/>
      <c r="AB30" s="771" t="s">
        <v>218</v>
      </c>
      <c r="AC30" s="770"/>
      <c r="AD30" s="770"/>
      <c r="AE30" s="770"/>
      <c r="AF30" s="770"/>
      <c r="AG30" s="770"/>
      <c r="AH30" s="770"/>
      <c r="AI30" s="770"/>
      <c r="AJ30" s="770"/>
      <c r="AK30" s="770"/>
      <c r="AL30" s="770"/>
      <c r="AM30" s="770"/>
      <c r="AN30" s="770"/>
      <c r="AO30" s="769">
        <f>AO31</f>
        <v>76439219</v>
      </c>
      <c r="AP30" s="769"/>
      <c r="AQ30" s="769"/>
      <c r="AR30" s="769"/>
      <c r="AS30" s="769"/>
      <c r="AT30" s="769"/>
      <c r="AU30" s="769"/>
      <c r="AV30" s="769"/>
      <c r="AW30" s="769">
        <f>ROUND(AO30/'介護サービス費の状況'!$K$85,0)</f>
        <v>1106</v>
      </c>
      <c r="AX30" s="769"/>
      <c r="AY30" s="769"/>
      <c r="AZ30" s="769"/>
      <c r="BA30" s="769"/>
    </row>
    <row r="31" spans="1:53" ht="15.75" customHeight="1">
      <c r="A31" s="771" t="s">
        <v>195</v>
      </c>
      <c r="B31" s="770"/>
      <c r="C31" s="770"/>
      <c r="D31" s="770"/>
      <c r="E31" s="770"/>
      <c r="F31" s="770"/>
      <c r="G31" s="770"/>
      <c r="H31" s="770"/>
      <c r="I31" s="770"/>
      <c r="J31" s="770"/>
      <c r="K31" s="770"/>
      <c r="L31" s="770"/>
      <c r="M31" s="770"/>
      <c r="N31" s="769">
        <f>N32</f>
        <v>2105972289</v>
      </c>
      <c r="O31" s="769"/>
      <c r="P31" s="769"/>
      <c r="Q31" s="769"/>
      <c r="R31" s="769"/>
      <c r="S31" s="769"/>
      <c r="T31" s="769"/>
      <c r="U31" s="769"/>
      <c r="V31" s="769">
        <f>ROUND(N31/'介護サービス費の状況'!$K$85,0)</f>
        <v>30468</v>
      </c>
      <c r="W31" s="769"/>
      <c r="X31" s="769"/>
      <c r="Y31" s="769"/>
      <c r="Z31" s="769"/>
      <c r="AB31" s="35"/>
      <c r="AC31" s="771" t="s">
        <v>219</v>
      </c>
      <c r="AD31" s="770"/>
      <c r="AE31" s="770"/>
      <c r="AF31" s="770"/>
      <c r="AG31" s="770"/>
      <c r="AH31" s="770"/>
      <c r="AI31" s="770"/>
      <c r="AJ31" s="770"/>
      <c r="AK31" s="770"/>
      <c r="AL31" s="770"/>
      <c r="AM31" s="770"/>
      <c r="AN31" s="770"/>
      <c r="AO31" s="769">
        <f>AO32</f>
        <v>76439219</v>
      </c>
      <c r="AP31" s="769"/>
      <c r="AQ31" s="769"/>
      <c r="AR31" s="769"/>
      <c r="AS31" s="769"/>
      <c r="AT31" s="769"/>
      <c r="AU31" s="769"/>
      <c r="AV31" s="769"/>
      <c r="AW31" s="769">
        <f>ROUND(AO31/'介護サービス費の状況'!$K$85,0)</f>
        <v>1106</v>
      </c>
      <c r="AX31" s="769"/>
      <c r="AY31" s="769"/>
      <c r="AZ31" s="769"/>
      <c r="BA31" s="769"/>
    </row>
    <row r="32" spans="1:53" ht="15.75" customHeight="1">
      <c r="A32" s="35"/>
      <c r="B32" s="771" t="s">
        <v>195</v>
      </c>
      <c r="C32" s="770"/>
      <c r="D32" s="770"/>
      <c r="E32" s="770"/>
      <c r="F32" s="770"/>
      <c r="G32" s="770"/>
      <c r="H32" s="770"/>
      <c r="I32" s="770"/>
      <c r="J32" s="770"/>
      <c r="K32" s="770"/>
      <c r="L32" s="770"/>
      <c r="M32" s="770"/>
      <c r="N32" s="769">
        <f>N33+N34</f>
        <v>2105972289</v>
      </c>
      <c r="O32" s="769"/>
      <c r="P32" s="769"/>
      <c r="Q32" s="769"/>
      <c r="R32" s="769"/>
      <c r="S32" s="769"/>
      <c r="T32" s="769"/>
      <c r="U32" s="769"/>
      <c r="V32" s="769">
        <f>ROUND(N32/'介護サービス費の状況'!$K$85,0)</f>
        <v>30468</v>
      </c>
      <c r="W32" s="769"/>
      <c r="X32" s="769"/>
      <c r="Y32" s="769"/>
      <c r="Z32" s="769"/>
      <c r="AB32" s="35"/>
      <c r="AC32" s="34"/>
      <c r="AD32" s="770" t="s">
        <v>219</v>
      </c>
      <c r="AE32" s="770"/>
      <c r="AF32" s="770"/>
      <c r="AG32" s="770"/>
      <c r="AH32" s="770"/>
      <c r="AI32" s="770"/>
      <c r="AJ32" s="770"/>
      <c r="AK32" s="770"/>
      <c r="AL32" s="770"/>
      <c r="AM32" s="770"/>
      <c r="AN32" s="770"/>
      <c r="AO32" s="767">
        <v>76439219</v>
      </c>
      <c r="AP32" s="767"/>
      <c r="AQ32" s="767"/>
      <c r="AR32" s="767"/>
      <c r="AS32" s="767"/>
      <c r="AT32" s="767"/>
      <c r="AU32" s="767"/>
      <c r="AV32" s="767"/>
      <c r="AW32" s="769">
        <f>ROUND(AO32/'介護サービス費の状況'!$K$85,0)</f>
        <v>1106</v>
      </c>
      <c r="AX32" s="769"/>
      <c r="AY32" s="769"/>
      <c r="AZ32" s="769"/>
      <c r="BA32" s="769"/>
    </row>
    <row r="33" spans="1:89" ht="15.75" customHeight="1">
      <c r="A33" s="35"/>
      <c r="B33" s="35"/>
      <c r="C33" s="770" t="s">
        <v>196</v>
      </c>
      <c r="D33" s="770"/>
      <c r="E33" s="770"/>
      <c r="F33" s="770"/>
      <c r="G33" s="770"/>
      <c r="H33" s="770"/>
      <c r="I33" s="770"/>
      <c r="J33" s="770"/>
      <c r="K33" s="770"/>
      <c r="L33" s="770"/>
      <c r="M33" s="770"/>
      <c r="N33" s="767">
        <v>50000000</v>
      </c>
      <c r="O33" s="767"/>
      <c r="P33" s="767"/>
      <c r="Q33" s="767"/>
      <c r="R33" s="767"/>
      <c r="S33" s="767"/>
      <c r="T33" s="767"/>
      <c r="U33" s="767"/>
      <c r="V33" s="769">
        <f>ROUND(N33/'介護サービス費の状況'!$K$85,0)</f>
        <v>723</v>
      </c>
      <c r="W33" s="769"/>
      <c r="X33" s="769"/>
      <c r="Y33" s="769"/>
      <c r="Z33" s="769"/>
      <c r="AB33" s="771" t="s">
        <v>220</v>
      </c>
      <c r="AC33" s="770"/>
      <c r="AD33" s="770"/>
      <c r="AE33" s="770"/>
      <c r="AF33" s="770"/>
      <c r="AG33" s="770"/>
      <c r="AH33" s="770"/>
      <c r="AI33" s="770"/>
      <c r="AJ33" s="770"/>
      <c r="AK33" s="770"/>
      <c r="AL33" s="770"/>
      <c r="AM33" s="770"/>
      <c r="AN33" s="770"/>
      <c r="AO33" s="769">
        <f>AO34</f>
        <v>0</v>
      </c>
      <c r="AP33" s="769"/>
      <c r="AQ33" s="769"/>
      <c r="AR33" s="769"/>
      <c r="AS33" s="769"/>
      <c r="AT33" s="769"/>
      <c r="AU33" s="769"/>
      <c r="AV33" s="769"/>
      <c r="AW33" s="769">
        <f>ROUND(AO33/'介護サービス費の状況'!$K$85,0)</f>
        <v>0</v>
      </c>
      <c r="AX33" s="769"/>
      <c r="AY33" s="769"/>
      <c r="AZ33" s="769"/>
      <c r="BA33" s="769"/>
      <c r="BL33" s="268"/>
      <c r="BM33" s="268"/>
      <c r="BN33" s="268"/>
      <c r="BO33" s="268"/>
      <c r="BP33" s="268"/>
      <c r="BQ33" s="268"/>
      <c r="BR33" s="268"/>
      <c r="BS33" s="268"/>
      <c r="BT33" s="268"/>
      <c r="BU33" s="268"/>
      <c r="BV33" s="268"/>
      <c r="BW33" s="268"/>
      <c r="BX33" s="268"/>
      <c r="BY33" s="192"/>
      <c r="BZ33" s="192"/>
      <c r="CA33" s="192"/>
      <c r="CB33" s="192"/>
      <c r="CC33" s="192"/>
      <c r="CD33" s="192"/>
      <c r="CE33" s="192"/>
      <c r="CF33" s="192"/>
      <c r="CG33" s="192"/>
      <c r="CH33" s="192"/>
      <c r="CI33" s="192"/>
      <c r="CJ33" s="192"/>
      <c r="CK33" s="192"/>
    </row>
    <row r="34" spans="1:89" ht="15.75" customHeight="1">
      <c r="A34" s="34"/>
      <c r="B34" s="34"/>
      <c r="C34" s="770" t="s">
        <v>197</v>
      </c>
      <c r="D34" s="770"/>
      <c r="E34" s="770"/>
      <c r="F34" s="770"/>
      <c r="G34" s="770"/>
      <c r="H34" s="770"/>
      <c r="I34" s="770"/>
      <c r="J34" s="770"/>
      <c r="K34" s="770"/>
      <c r="L34" s="770"/>
      <c r="M34" s="770"/>
      <c r="N34" s="767">
        <v>2055972289</v>
      </c>
      <c r="O34" s="767"/>
      <c r="P34" s="767"/>
      <c r="Q34" s="767"/>
      <c r="R34" s="767"/>
      <c r="S34" s="767"/>
      <c r="T34" s="767"/>
      <c r="U34" s="767"/>
      <c r="V34" s="769">
        <f>ROUND(N34/'介護サービス費の状況'!$K$85,0)</f>
        <v>29745</v>
      </c>
      <c r="W34" s="769"/>
      <c r="X34" s="769"/>
      <c r="Y34" s="769"/>
      <c r="Z34" s="769"/>
      <c r="AB34" s="35"/>
      <c r="AC34" s="771" t="s">
        <v>220</v>
      </c>
      <c r="AD34" s="770"/>
      <c r="AE34" s="770"/>
      <c r="AF34" s="770"/>
      <c r="AG34" s="770"/>
      <c r="AH34" s="770"/>
      <c r="AI34" s="770"/>
      <c r="AJ34" s="770"/>
      <c r="AK34" s="770"/>
      <c r="AL34" s="770"/>
      <c r="AM34" s="770"/>
      <c r="AN34" s="770"/>
      <c r="AO34" s="769">
        <f>AO35</f>
        <v>0</v>
      </c>
      <c r="AP34" s="769"/>
      <c r="AQ34" s="769"/>
      <c r="AR34" s="769"/>
      <c r="AS34" s="769"/>
      <c r="AT34" s="769"/>
      <c r="AU34" s="769"/>
      <c r="AV34" s="769"/>
      <c r="AW34" s="769">
        <f>ROUND(AO34/'介護サービス費の状況'!$K$85,0)</f>
        <v>0</v>
      </c>
      <c r="AX34" s="769"/>
      <c r="AY34" s="769"/>
      <c r="AZ34" s="769"/>
      <c r="BA34" s="769"/>
      <c r="BL34" s="268"/>
      <c r="BM34" s="268"/>
      <c r="BN34" s="268"/>
      <c r="BO34" s="268"/>
      <c r="BP34" s="268"/>
      <c r="BQ34" s="268"/>
      <c r="BR34" s="268"/>
      <c r="BS34" s="268"/>
      <c r="BT34" s="268"/>
      <c r="BU34" s="268"/>
      <c r="BV34" s="268"/>
      <c r="BW34" s="268"/>
      <c r="BX34" s="268"/>
      <c r="BY34" s="269"/>
      <c r="BZ34" s="269"/>
      <c r="CA34" s="269"/>
      <c r="CB34" s="269"/>
      <c r="CC34" s="269"/>
      <c r="CD34" s="269"/>
      <c r="CE34" s="269"/>
      <c r="CF34" s="269"/>
      <c r="CG34" s="192"/>
      <c r="CH34" s="192"/>
      <c r="CI34" s="192"/>
      <c r="CJ34" s="192"/>
      <c r="CK34" s="192"/>
    </row>
    <row r="35" spans="1:53" ht="15.75" customHeight="1">
      <c r="A35" s="771" t="s">
        <v>198</v>
      </c>
      <c r="B35" s="770"/>
      <c r="C35" s="770"/>
      <c r="D35" s="770"/>
      <c r="E35" s="770"/>
      <c r="F35" s="770"/>
      <c r="G35" s="770"/>
      <c r="H35" s="770"/>
      <c r="I35" s="770"/>
      <c r="J35" s="770"/>
      <c r="K35" s="770"/>
      <c r="L35" s="770"/>
      <c r="M35" s="770"/>
      <c r="N35" s="769">
        <f>N36</f>
        <v>387589685</v>
      </c>
      <c r="O35" s="769"/>
      <c r="P35" s="769"/>
      <c r="Q35" s="769"/>
      <c r="R35" s="769"/>
      <c r="S35" s="769"/>
      <c r="T35" s="769"/>
      <c r="U35" s="769"/>
      <c r="V35" s="769">
        <f>ROUND(N35/'介護サービス費の状況'!$K$85,0)</f>
        <v>5607</v>
      </c>
      <c r="W35" s="769"/>
      <c r="X35" s="769"/>
      <c r="Y35" s="769"/>
      <c r="Z35" s="769"/>
      <c r="AB35" s="34"/>
      <c r="AC35" s="34"/>
      <c r="AD35" s="770" t="s">
        <v>220</v>
      </c>
      <c r="AE35" s="770"/>
      <c r="AF35" s="770"/>
      <c r="AG35" s="770"/>
      <c r="AH35" s="770"/>
      <c r="AI35" s="770"/>
      <c r="AJ35" s="770"/>
      <c r="AK35" s="770"/>
      <c r="AL35" s="770"/>
      <c r="AM35" s="770"/>
      <c r="AN35" s="770"/>
      <c r="AO35" s="767">
        <v>0</v>
      </c>
      <c r="AP35" s="767"/>
      <c r="AQ35" s="767"/>
      <c r="AR35" s="767"/>
      <c r="AS35" s="767"/>
      <c r="AT35" s="767"/>
      <c r="AU35" s="767"/>
      <c r="AV35" s="767"/>
      <c r="AW35" s="769">
        <f>ROUND(AO35/'介護サービス費の状況'!$K$85,0)</f>
        <v>0</v>
      </c>
      <c r="AX35" s="769"/>
      <c r="AY35" s="769"/>
      <c r="AZ35" s="769"/>
      <c r="BA35" s="769"/>
    </row>
    <row r="36" spans="1:53" ht="15.75" customHeight="1">
      <c r="A36" s="35"/>
      <c r="B36" s="771" t="s">
        <v>198</v>
      </c>
      <c r="C36" s="770"/>
      <c r="D36" s="770"/>
      <c r="E36" s="770"/>
      <c r="F36" s="770"/>
      <c r="G36" s="770"/>
      <c r="H36" s="770"/>
      <c r="I36" s="770"/>
      <c r="J36" s="770"/>
      <c r="K36" s="770"/>
      <c r="L36" s="770"/>
      <c r="M36" s="770"/>
      <c r="N36" s="769">
        <f>N37</f>
        <v>387589685</v>
      </c>
      <c r="O36" s="769"/>
      <c r="P36" s="769"/>
      <c r="Q36" s="769"/>
      <c r="R36" s="769"/>
      <c r="S36" s="769"/>
      <c r="T36" s="769"/>
      <c r="U36" s="769"/>
      <c r="V36" s="769">
        <f>ROUND(N36/'介護サービス費の状況'!$K$85,0)</f>
        <v>5607</v>
      </c>
      <c r="W36" s="769"/>
      <c r="X36" s="769"/>
      <c r="Y36" s="769"/>
      <c r="Z36" s="769"/>
      <c r="AB36" s="770" t="s">
        <v>221</v>
      </c>
      <c r="AC36" s="770"/>
      <c r="AD36" s="770"/>
      <c r="AE36" s="770"/>
      <c r="AF36" s="770"/>
      <c r="AG36" s="770"/>
      <c r="AH36" s="770"/>
      <c r="AI36" s="770"/>
      <c r="AJ36" s="770"/>
      <c r="AK36" s="770"/>
      <c r="AL36" s="770"/>
      <c r="AM36" s="770"/>
      <c r="AN36" s="770"/>
      <c r="AO36" s="769">
        <f>AO9+AO16+AO24+AO27+AO30+AO33</f>
        <v>13546181766</v>
      </c>
      <c r="AP36" s="769"/>
      <c r="AQ36" s="769"/>
      <c r="AR36" s="769"/>
      <c r="AS36" s="769"/>
      <c r="AT36" s="769"/>
      <c r="AU36" s="769"/>
      <c r="AV36" s="769"/>
      <c r="AW36" s="769">
        <f>ROUND(AO36/'介護サービス費の状況'!$K$85,0)</f>
        <v>195981</v>
      </c>
      <c r="AX36" s="769"/>
      <c r="AY36" s="769"/>
      <c r="AZ36" s="769"/>
      <c r="BA36" s="769"/>
    </row>
    <row r="37" spans="1:53" ht="15.75" customHeight="1">
      <c r="A37" s="34"/>
      <c r="B37" s="34"/>
      <c r="C37" s="770" t="s">
        <v>198</v>
      </c>
      <c r="D37" s="770"/>
      <c r="E37" s="770"/>
      <c r="F37" s="770"/>
      <c r="G37" s="770"/>
      <c r="H37" s="770"/>
      <c r="I37" s="770"/>
      <c r="J37" s="770"/>
      <c r="K37" s="770"/>
      <c r="L37" s="770"/>
      <c r="M37" s="770"/>
      <c r="N37" s="767">
        <v>387589685</v>
      </c>
      <c r="O37" s="767"/>
      <c r="P37" s="767"/>
      <c r="Q37" s="767"/>
      <c r="R37" s="767"/>
      <c r="S37" s="767"/>
      <c r="T37" s="767"/>
      <c r="U37" s="767"/>
      <c r="V37" s="769">
        <f>ROUND(N37/'介護サービス費の状況'!$K$85,0)</f>
        <v>5607</v>
      </c>
      <c r="W37" s="769"/>
      <c r="X37" s="769"/>
      <c r="Y37" s="769"/>
      <c r="Z37" s="769"/>
      <c r="AB37" s="770" t="s">
        <v>224</v>
      </c>
      <c r="AC37" s="770"/>
      <c r="AD37" s="770"/>
      <c r="AE37" s="770"/>
      <c r="AF37" s="770"/>
      <c r="AG37" s="770"/>
      <c r="AH37" s="770"/>
      <c r="AI37" s="770"/>
      <c r="AJ37" s="770"/>
      <c r="AK37" s="770"/>
      <c r="AL37" s="770"/>
      <c r="AM37" s="770"/>
      <c r="AN37" s="770"/>
      <c r="AO37" s="769">
        <f>N45-AO36</f>
        <v>2925920</v>
      </c>
      <c r="AP37" s="769"/>
      <c r="AQ37" s="769"/>
      <c r="AR37" s="769"/>
      <c r="AS37" s="769"/>
      <c r="AT37" s="769"/>
      <c r="AU37" s="769"/>
      <c r="AV37" s="769"/>
      <c r="AW37" s="769">
        <f>ROUND(AO37/'介護サービス費の状況'!$K$85,0)</f>
        <v>42</v>
      </c>
      <c r="AX37" s="769"/>
      <c r="AY37" s="769"/>
      <c r="AZ37" s="769"/>
      <c r="BA37" s="769"/>
    </row>
    <row r="38" spans="1:53" ht="15.75" customHeight="1">
      <c r="A38" s="771" t="s">
        <v>199</v>
      </c>
      <c r="B38" s="770"/>
      <c r="C38" s="770"/>
      <c r="D38" s="770"/>
      <c r="E38" s="770"/>
      <c r="F38" s="770"/>
      <c r="G38" s="770"/>
      <c r="H38" s="770"/>
      <c r="I38" s="770"/>
      <c r="J38" s="770"/>
      <c r="K38" s="770"/>
      <c r="L38" s="770"/>
      <c r="M38" s="770"/>
      <c r="N38" s="767">
        <f>N39+N41</f>
        <v>6063986</v>
      </c>
      <c r="O38" s="767"/>
      <c r="P38" s="767"/>
      <c r="Q38" s="767"/>
      <c r="R38" s="767"/>
      <c r="S38" s="767"/>
      <c r="T38" s="767"/>
      <c r="U38" s="767"/>
      <c r="V38" s="769">
        <f>ROUND(N38/'介護サービス費の状況'!$K$85,0)</f>
        <v>88</v>
      </c>
      <c r="W38" s="769"/>
      <c r="X38" s="769"/>
      <c r="Y38" s="769"/>
      <c r="Z38" s="769"/>
      <c r="AB38" s="772" t="s">
        <v>227</v>
      </c>
      <c r="AC38" s="772"/>
      <c r="AD38" s="772"/>
      <c r="AE38" s="772"/>
      <c r="AF38" s="772"/>
      <c r="AG38" s="772"/>
      <c r="AH38" s="772"/>
      <c r="AI38" s="772"/>
      <c r="AJ38" s="772"/>
      <c r="AK38" s="772"/>
      <c r="AL38" s="772"/>
      <c r="AM38" s="772"/>
      <c r="AN38" s="772"/>
      <c r="AO38" s="772"/>
      <c r="AP38" s="772"/>
      <c r="AQ38" s="772"/>
      <c r="AR38" s="772"/>
      <c r="AS38" s="772"/>
      <c r="AT38" s="772"/>
      <c r="AU38" s="772"/>
      <c r="AV38" s="772"/>
      <c r="AW38" s="772"/>
      <c r="AX38" s="772"/>
      <c r="AY38" s="772"/>
      <c r="AZ38" s="772"/>
      <c r="BA38" s="772"/>
    </row>
    <row r="39" spans="1:53" ht="15.75" customHeight="1">
      <c r="A39" s="35"/>
      <c r="B39" s="771" t="s">
        <v>200</v>
      </c>
      <c r="C39" s="770"/>
      <c r="D39" s="770"/>
      <c r="E39" s="770"/>
      <c r="F39" s="770"/>
      <c r="G39" s="770"/>
      <c r="H39" s="770"/>
      <c r="I39" s="770"/>
      <c r="J39" s="770"/>
      <c r="K39" s="770"/>
      <c r="L39" s="770"/>
      <c r="M39" s="770"/>
      <c r="N39" s="767">
        <f>N40</f>
        <v>0</v>
      </c>
      <c r="O39" s="767"/>
      <c r="P39" s="767"/>
      <c r="Q39" s="767"/>
      <c r="R39" s="767"/>
      <c r="S39" s="767"/>
      <c r="T39" s="767"/>
      <c r="U39" s="767"/>
      <c r="V39" s="769">
        <f>ROUND(N39/'介護サービス費の状況'!$K$85,0)</f>
        <v>0</v>
      </c>
      <c r="W39" s="769"/>
      <c r="X39" s="769"/>
      <c r="Y39" s="769"/>
      <c r="Z39" s="769"/>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2"/>
      <c r="BA39" s="772"/>
    </row>
    <row r="40" spans="1:26" ht="15.75" customHeight="1">
      <c r="A40" s="35"/>
      <c r="B40" s="34"/>
      <c r="C40" s="770" t="s">
        <v>200</v>
      </c>
      <c r="D40" s="770"/>
      <c r="E40" s="770"/>
      <c r="F40" s="770"/>
      <c r="G40" s="770"/>
      <c r="H40" s="770"/>
      <c r="I40" s="770"/>
      <c r="J40" s="770"/>
      <c r="K40" s="770"/>
      <c r="L40" s="770"/>
      <c r="M40" s="770"/>
      <c r="N40" s="767">
        <v>0</v>
      </c>
      <c r="O40" s="767"/>
      <c r="P40" s="767"/>
      <c r="Q40" s="767"/>
      <c r="R40" s="767"/>
      <c r="S40" s="767"/>
      <c r="T40" s="767"/>
      <c r="U40" s="767"/>
      <c r="V40" s="769">
        <f>ROUND(N40/'介護サービス費の状況'!$K$85,0)</f>
        <v>0</v>
      </c>
      <c r="W40" s="769"/>
      <c r="X40" s="769"/>
      <c r="Y40" s="769"/>
      <c r="Z40" s="769"/>
    </row>
    <row r="41" spans="1:53" ht="15.75" customHeight="1">
      <c r="A41" s="35"/>
      <c r="B41" s="771" t="s">
        <v>201</v>
      </c>
      <c r="C41" s="770"/>
      <c r="D41" s="770"/>
      <c r="E41" s="770"/>
      <c r="F41" s="770"/>
      <c r="G41" s="770"/>
      <c r="H41" s="770"/>
      <c r="I41" s="770"/>
      <c r="J41" s="770"/>
      <c r="K41" s="770"/>
      <c r="L41" s="770"/>
      <c r="M41" s="770"/>
      <c r="N41" s="767">
        <f>N42+N43+N44</f>
        <v>6063986</v>
      </c>
      <c r="O41" s="767"/>
      <c r="P41" s="767"/>
      <c r="Q41" s="767"/>
      <c r="R41" s="767"/>
      <c r="S41" s="767"/>
      <c r="T41" s="767"/>
      <c r="U41" s="767"/>
      <c r="V41" s="769">
        <f>ROUND(N41/'介護サービス費の状況'!$K$85,0)</f>
        <v>88</v>
      </c>
      <c r="W41" s="769"/>
      <c r="X41" s="769"/>
      <c r="Y41" s="769"/>
      <c r="Z41" s="769"/>
      <c r="AB41" s="32" t="s">
        <v>229</v>
      </c>
      <c r="AO41" s="33"/>
      <c r="AP41" s="33"/>
      <c r="AQ41" s="33"/>
      <c r="AR41" s="33"/>
      <c r="AS41" s="33"/>
      <c r="AT41" s="267"/>
      <c r="AU41" s="267"/>
      <c r="AV41" s="267"/>
      <c r="AW41" s="267"/>
      <c r="AX41" s="267"/>
      <c r="AY41" s="267"/>
      <c r="AZ41" s="267"/>
      <c r="BA41" s="267" t="s">
        <v>142</v>
      </c>
    </row>
    <row r="42" spans="1:53" ht="15.75" customHeight="1">
      <c r="A42" s="35"/>
      <c r="B42" s="35"/>
      <c r="C42" s="770" t="s">
        <v>202</v>
      </c>
      <c r="D42" s="770"/>
      <c r="E42" s="770"/>
      <c r="F42" s="770"/>
      <c r="G42" s="770"/>
      <c r="H42" s="770"/>
      <c r="I42" s="770"/>
      <c r="J42" s="770"/>
      <c r="K42" s="770"/>
      <c r="L42" s="770"/>
      <c r="M42" s="770"/>
      <c r="N42" s="767">
        <v>0</v>
      </c>
      <c r="O42" s="767"/>
      <c r="P42" s="767"/>
      <c r="Q42" s="767"/>
      <c r="R42" s="767"/>
      <c r="S42" s="767"/>
      <c r="T42" s="767"/>
      <c r="U42" s="767"/>
      <c r="V42" s="769">
        <f>ROUND(N42/'介護サービス費の状況'!$K$85,0)</f>
        <v>0</v>
      </c>
      <c r="W42" s="769"/>
      <c r="X42" s="769"/>
      <c r="Y42" s="769"/>
      <c r="Z42" s="769"/>
      <c r="AB42" s="791"/>
      <c r="AC42" s="792"/>
      <c r="AD42" s="792"/>
      <c r="AE42" s="792"/>
      <c r="AF42" s="792"/>
      <c r="AG42" s="792"/>
      <c r="AH42" s="792"/>
      <c r="AI42" s="792"/>
      <c r="AJ42" s="792"/>
      <c r="AK42" s="792"/>
      <c r="AL42" s="792"/>
      <c r="AM42" s="792"/>
      <c r="AN42" s="793"/>
      <c r="AO42" s="800" t="s">
        <v>490</v>
      </c>
      <c r="AP42" s="801"/>
      <c r="AQ42" s="801"/>
      <c r="AR42" s="801"/>
      <c r="AS42" s="801"/>
      <c r="AT42" s="801"/>
      <c r="AU42" s="801"/>
      <c r="AV42" s="802"/>
      <c r="AW42" s="785" t="s">
        <v>488</v>
      </c>
      <c r="AX42" s="786"/>
      <c r="AY42" s="786"/>
      <c r="AZ42" s="786"/>
      <c r="BA42" s="787"/>
    </row>
    <row r="43" spans="1:53" ht="15.75" customHeight="1">
      <c r="A43" s="35"/>
      <c r="B43" s="35"/>
      <c r="C43" s="770" t="s">
        <v>203</v>
      </c>
      <c r="D43" s="770"/>
      <c r="E43" s="770"/>
      <c r="F43" s="770"/>
      <c r="G43" s="770"/>
      <c r="H43" s="770"/>
      <c r="I43" s="770"/>
      <c r="J43" s="770"/>
      <c r="K43" s="770"/>
      <c r="L43" s="770"/>
      <c r="M43" s="770"/>
      <c r="N43" s="767">
        <v>1555567</v>
      </c>
      <c r="O43" s="767"/>
      <c r="P43" s="767"/>
      <c r="Q43" s="767"/>
      <c r="R43" s="767"/>
      <c r="S43" s="767"/>
      <c r="T43" s="767"/>
      <c r="U43" s="767"/>
      <c r="V43" s="769">
        <f>ROUND(N43/'介護サービス費の状況'!$K$85,0)</f>
        <v>23</v>
      </c>
      <c r="W43" s="769"/>
      <c r="X43" s="769"/>
      <c r="Y43" s="769"/>
      <c r="Z43" s="769"/>
      <c r="AB43" s="794"/>
      <c r="AC43" s="795"/>
      <c r="AD43" s="795"/>
      <c r="AE43" s="795"/>
      <c r="AF43" s="795"/>
      <c r="AG43" s="795"/>
      <c r="AH43" s="795"/>
      <c r="AI43" s="795"/>
      <c r="AJ43" s="795"/>
      <c r="AK43" s="795"/>
      <c r="AL43" s="795"/>
      <c r="AM43" s="795"/>
      <c r="AN43" s="796"/>
      <c r="AO43" s="803"/>
      <c r="AP43" s="804"/>
      <c r="AQ43" s="804"/>
      <c r="AR43" s="804"/>
      <c r="AS43" s="804"/>
      <c r="AT43" s="804"/>
      <c r="AU43" s="804"/>
      <c r="AV43" s="805"/>
      <c r="AW43" s="788"/>
      <c r="AX43" s="789"/>
      <c r="AY43" s="789"/>
      <c r="AZ43" s="789"/>
      <c r="BA43" s="790"/>
    </row>
    <row r="44" spans="1:53" ht="15.75" customHeight="1">
      <c r="A44" s="34"/>
      <c r="B44" s="34"/>
      <c r="C44" s="770" t="s">
        <v>201</v>
      </c>
      <c r="D44" s="770"/>
      <c r="E44" s="770"/>
      <c r="F44" s="770"/>
      <c r="G44" s="770"/>
      <c r="H44" s="770"/>
      <c r="I44" s="770"/>
      <c r="J44" s="770"/>
      <c r="K44" s="770"/>
      <c r="L44" s="770"/>
      <c r="M44" s="770"/>
      <c r="N44" s="767">
        <v>4508419</v>
      </c>
      <c r="O44" s="767"/>
      <c r="P44" s="767"/>
      <c r="Q44" s="767"/>
      <c r="R44" s="767"/>
      <c r="S44" s="767"/>
      <c r="T44" s="767"/>
      <c r="U44" s="767"/>
      <c r="V44" s="769">
        <f>ROUND(N44/'介護サービス費の状況'!$K$85,0)</f>
        <v>65</v>
      </c>
      <c r="W44" s="769"/>
      <c r="X44" s="769"/>
      <c r="Y44" s="769"/>
      <c r="Z44" s="769"/>
      <c r="AB44" s="797"/>
      <c r="AC44" s="798"/>
      <c r="AD44" s="798"/>
      <c r="AE44" s="798"/>
      <c r="AF44" s="798"/>
      <c r="AG44" s="798"/>
      <c r="AH44" s="798"/>
      <c r="AI44" s="798"/>
      <c r="AJ44" s="798"/>
      <c r="AK44" s="798"/>
      <c r="AL44" s="798"/>
      <c r="AM44" s="798"/>
      <c r="AN44" s="799"/>
      <c r="AO44" s="806"/>
      <c r="AP44" s="807"/>
      <c r="AQ44" s="807"/>
      <c r="AR44" s="807"/>
      <c r="AS44" s="807"/>
      <c r="AT44" s="807"/>
      <c r="AU44" s="807"/>
      <c r="AV44" s="808"/>
      <c r="AW44" s="788"/>
      <c r="AX44" s="789"/>
      <c r="AY44" s="789"/>
      <c r="AZ44" s="789"/>
      <c r="BA44" s="790"/>
    </row>
    <row r="45" spans="1:53" ht="15.75" customHeight="1">
      <c r="A45" s="770" t="s">
        <v>222</v>
      </c>
      <c r="B45" s="770"/>
      <c r="C45" s="770"/>
      <c r="D45" s="770"/>
      <c r="E45" s="770"/>
      <c r="F45" s="770"/>
      <c r="G45" s="770"/>
      <c r="H45" s="770"/>
      <c r="I45" s="770"/>
      <c r="J45" s="770"/>
      <c r="K45" s="770"/>
      <c r="L45" s="770"/>
      <c r="M45" s="770"/>
      <c r="N45" s="769">
        <f>N9+N12+N18+N21+N28+N31+N35+N38</f>
        <v>13549107686</v>
      </c>
      <c r="O45" s="769"/>
      <c r="P45" s="769"/>
      <c r="Q45" s="769"/>
      <c r="R45" s="769"/>
      <c r="S45" s="769"/>
      <c r="T45" s="769"/>
      <c r="U45" s="769"/>
      <c r="V45" s="769">
        <f>ROUND(N45/'介護サービス費の状況'!$K$85,0)</f>
        <v>196023</v>
      </c>
      <c r="W45" s="769"/>
      <c r="X45" s="769"/>
      <c r="Y45" s="769"/>
      <c r="Z45" s="769"/>
      <c r="AB45" s="768" t="s">
        <v>578</v>
      </c>
      <c r="AC45" s="768"/>
      <c r="AD45" s="768"/>
      <c r="AE45" s="768"/>
      <c r="AF45" s="768"/>
      <c r="AG45" s="768"/>
      <c r="AH45" s="768"/>
      <c r="AI45" s="768"/>
      <c r="AJ45" s="768"/>
      <c r="AK45" s="768"/>
      <c r="AL45" s="768"/>
      <c r="AM45" s="768"/>
      <c r="AN45" s="768"/>
      <c r="AO45" s="767">
        <v>913772436</v>
      </c>
      <c r="AP45" s="767"/>
      <c r="AQ45" s="767"/>
      <c r="AR45" s="767"/>
      <c r="AS45" s="767"/>
      <c r="AT45" s="767"/>
      <c r="AU45" s="767"/>
      <c r="AV45" s="767"/>
      <c r="AW45" s="769">
        <f>ROUND(AO45/'介護サービス費の状況'!$K$85,0)</f>
        <v>13220</v>
      </c>
      <c r="AX45" s="769"/>
      <c r="AY45" s="769"/>
      <c r="AZ45" s="769"/>
      <c r="BA45" s="769"/>
    </row>
    <row r="46" spans="49:53" ht="15.75" customHeight="1">
      <c r="AW46" s="192"/>
      <c r="AX46" s="192"/>
      <c r="AY46" s="192"/>
      <c r="AZ46" s="192"/>
      <c r="BA46" s="192"/>
    </row>
    <row r="47" ht="15.75" customHeight="1">
      <c r="A47" s="32" t="s">
        <v>489</v>
      </c>
    </row>
  </sheetData>
  <mergeCells count="211">
    <mergeCell ref="AO6:AV8"/>
    <mergeCell ref="AW6:BA8"/>
    <mergeCell ref="AB42:AN44"/>
    <mergeCell ref="AO42:AV44"/>
    <mergeCell ref="AW42:BA44"/>
    <mergeCell ref="AO9:AV9"/>
    <mergeCell ref="AO10:AV10"/>
    <mergeCell ref="AO11:AV11"/>
    <mergeCell ref="AO12:AV12"/>
    <mergeCell ref="AO13:AV13"/>
    <mergeCell ref="A6:M8"/>
    <mergeCell ref="N6:U8"/>
    <mergeCell ref="V6:Z8"/>
    <mergeCell ref="AB6:AN8"/>
    <mergeCell ref="N17:U17"/>
    <mergeCell ref="N13:U13"/>
    <mergeCell ref="N14:U14"/>
    <mergeCell ref="N15:U15"/>
    <mergeCell ref="N16:U16"/>
    <mergeCell ref="N9:U9"/>
    <mergeCell ref="N10:U10"/>
    <mergeCell ref="N11:U11"/>
    <mergeCell ref="N12:U12"/>
    <mergeCell ref="N18:U18"/>
    <mergeCell ref="N19:U19"/>
    <mergeCell ref="N20:U20"/>
    <mergeCell ref="N21:U21"/>
    <mergeCell ref="N22:U22"/>
    <mergeCell ref="N23:U23"/>
    <mergeCell ref="N24:U24"/>
    <mergeCell ref="N25:U25"/>
    <mergeCell ref="N31:U31"/>
    <mergeCell ref="N32:U32"/>
    <mergeCell ref="N39:U39"/>
    <mergeCell ref="N26:U26"/>
    <mergeCell ref="N27:U27"/>
    <mergeCell ref="N28:U28"/>
    <mergeCell ref="N29:U29"/>
    <mergeCell ref="V17:Z17"/>
    <mergeCell ref="N41:U41"/>
    <mergeCell ref="N42:U42"/>
    <mergeCell ref="N43:U43"/>
    <mergeCell ref="N40:U40"/>
    <mergeCell ref="N33:U33"/>
    <mergeCell ref="N34:U34"/>
    <mergeCell ref="N35:U35"/>
    <mergeCell ref="N36:U36"/>
    <mergeCell ref="N30:U30"/>
    <mergeCell ref="V13:Z13"/>
    <mergeCell ref="V14:Z14"/>
    <mergeCell ref="V15:Z15"/>
    <mergeCell ref="V16:Z16"/>
    <mergeCell ref="V9:Z9"/>
    <mergeCell ref="V10:Z10"/>
    <mergeCell ref="V11:Z11"/>
    <mergeCell ref="V12:Z12"/>
    <mergeCell ref="V18:Z18"/>
    <mergeCell ref="V19:Z19"/>
    <mergeCell ref="V20:Z20"/>
    <mergeCell ref="V21:Z21"/>
    <mergeCell ref="V22:Z22"/>
    <mergeCell ref="V23:Z23"/>
    <mergeCell ref="V24:Z24"/>
    <mergeCell ref="V25:Z25"/>
    <mergeCell ref="V26:Z26"/>
    <mergeCell ref="V27:Z27"/>
    <mergeCell ref="V28:Z28"/>
    <mergeCell ref="V29:Z29"/>
    <mergeCell ref="V30:Z30"/>
    <mergeCell ref="V31:Z31"/>
    <mergeCell ref="V32:Z32"/>
    <mergeCell ref="V33:Z33"/>
    <mergeCell ref="V40:Z40"/>
    <mergeCell ref="V41:Z41"/>
    <mergeCell ref="V34:Z34"/>
    <mergeCell ref="V35:Z35"/>
    <mergeCell ref="V36:Z36"/>
    <mergeCell ref="V37:Z37"/>
    <mergeCell ref="V42:Z42"/>
    <mergeCell ref="V43:Z43"/>
    <mergeCell ref="V44:Z44"/>
    <mergeCell ref="V45:Z45"/>
    <mergeCell ref="AO14:AV14"/>
    <mergeCell ref="AO15:AV15"/>
    <mergeCell ref="AO16:AV16"/>
    <mergeCell ref="AO17:AV17"/>
    <mergeCell ref="AO18:AV18"/>
    <mergeCell ref="AO19:AV19"/>
    <mergeCell ref="AO20:AV20"/>
    <mergeCell ref="AO31:AV31"/>
    <mergeCell ref="AO32:AV32"/>
    <mergeCell ref="AO25:AV25"/>
    <mergeCell ref="AO26:AV26"/>
    <mergeCell ref="AO27:AV27"/>
    <mergeCell ref="AO28:AV28"/>
    <mergeCell ref="A38:M38"/>
    <mergeCell ref="AO33:AV33"/>
    <mergeCell ref="AO34:AV34"/>
    <mergeCell ref="V38:Z38"/>
    <mergeCell ref="N37:U37"/>
    <mergeCell ref="N38:U38"/>
    <mergeCell ref="AB37:AN37"/>
    <mergeCell ref="AB38:BA39"/>
    <mergeCell ref="V39:Z39"/>
    <mergeCell ref="AW37:BA37"/>
    <mergeCell ref="A31:M31"/>
    <mergeCell ref="AO35:AV35"/>
    <mergeCell ref="AO36:AV36"/>
    <mergeCell ref="AO37:AV37"/>
    <mergeCell ref="B32:M32"/>
    <mergeCell ref="C33:M33"/>
    <mergeCell ref="C34:M34"/>
    <mergeCell ref="A35:M35"/>
    <mergeCell ref="B36:M36"/>
    <mergeCell ref="C37:M37"/>
    <mergeCell ref="AW17:BA17"/>
    <mergeCell ref="A28:M28"/>
    <mergeCell ref="B29:M29"/>
    <mergeCell ref="C30:M30"/>
    <mergeCell ref="AO29:AV29"/>
    <mergeCell ref="AO30:AV30"/>
    <mergeCell ref="AO21:AV21"/>
    <mergeCell ref="AO22:AV22"/>
    <mergeCell ref="AO23:AV23"/>
    <mergeCell ref="AO24:AV24"/>
    <mergeCell ref="AW13:BA13"/>
    <mergeCell ref="AW14:BA14"/>
    <mergeCell ref="AW15:BA15"/>
    <mergeCell ref="AW16:BA16"/>
    <mergeCell ref="AW9:BA9"/>
    <mergeCell ref="AW10:BA10"/>
    <mergeCell ref="AW11:BA11"/>
    <mergeCell ref="AW12:BA12"/>
    <mergeCell ref="AW18:BA18"/>
    <mergeCell ref="AW19:BA19"/>
    <mergeCell ref="AW20:BA20"/>
    <mergeCell ref="AW21:BA21"/>
    <mergeCell ref="AW22:BA22"/>
    <mergeCell ref="AW23:BA23"/>
    <mergeCell ref="AW24:BA24"/>
    <mergeCell ref="AW25:BA25"/>
    <mergeCell ref="AW26:BA26"/>
    <mergeCell ref="AW27:BA27"/>
    <mergeCell ref="AW28:BA28"/>
    <mergeCell ref="AW29:BA29"/>
    <mergeCell ref="C25:M25"/>
    <mergeCell ref="B26:M26"/>
    <mergeCell ref="C27:M27"/>
    <mergeCell ref="C20:M20"/>
    <mergeCell ref="A21:M21"/>
    <mergeCell ref="B22:M22"/>
    <mergeCell ref="C23:M23"/>
    <mergeCell ref="A18:M18"/>
    <mergeCell ref="B19:M19"/>
    <mergeCell ref="AW36:BA36"/>
    <mergeCell ref="AW33:BA33"/>
    <mergeCell ref="AW34:BA34"/>
    <mergeCell ref="AW35:BA35"/>
    <mergeCell ref="AW30:BA30"/>
    <mergeCell ref="AW31:BA31"/>
    <mergeCell ref="AW32:BA32"/>
    <mergeCell ref="B24:M24"/>
    <mergeCell ref="AD13:AN13"/>
    <mergeCell ref="AC14:AN14"/>
    <mergeCell ref="AD15:AN15"/>
    <mergeCell ref="AB16:AN16"/>
    <mergeCell ref="AB9:AN9"/>
    <mergeCell ref="AC10:AN10"/>
    <mergeCell ref="AD11:AN11"/>
    <mergeCell ref="AD12:AN12"/>
    <mergeCell ref="AC25:AN25"/>
    <mergeCell ref="AD26:AN26"/>
    <mergeCell ref="AC17:AN17"/>
    <mergeCell ref="AD18:AN18"/>
    <mergeCell ref="AE19:AN19"/>
    <mergeCell ref="AE20:AN20"/>
    <mergeCell ref="AE21:AN21"/>
    <mergeCell ref="AE22:AN22"/>
    <mergeCell ref="AD35:AN35"/>
    <mergeCell ref="AB36:AN36"/>
    <mergeCell ref="AD29:AN29"/>
    <mergeCell ref="AB30:AN30"/>
    <mergeCell ref="AC31:AN31"/>
    <mergeCell ref="AD32:AN32"/>
    <mergeCell ref="AC34:AN34"/>
    <mergeCell ref="A9:M9"/>
    <mergeCell ref="B10:M10"/>
    <mergeCell ref="C11:M11"/>
    <mergeCell ref="A12:M12"/>
    <mergeCell ref="B13:M13"/>
    <mergeCell ref="C14:M14"/>
    <mergeCell ref="B15:M15"/>
    <mergeCell ref="AB33:AN33"/>
    <mergeCell ref="C16:M16"/>
    <mergeCell ref="C17:M17"/>
    <mergeCell ref="AB27:AN27"/>
    <mergeCell ref="AC28:AN28"/>
    <mergeCell ref="AD23:AN23"/>
    <mergeCell ref="AB24:AN24"/>
    <mergeCell ref="B39:M39"/>
    <mergeCell ref="C40:M40"/>
    <mergeCell ref="B41:M41"/>
    <mergeCell ref="C42:M42"/>
    <mergeCell ref="AO45:AV45"/>
    <mergeCell ref="AB45:AN45"/>
    <mergeCell ref="AW45:BA45"/>
    <mergeCell ref="C43:M43"/>
    <mergeCell ref="C44:M44"/>
    <mergeCell ref="A45:M45"/>
    <mergeCell ref="N45:U45"/>
    <mergeCell ref="N44:U44"/>
  </mergeCells>
  <printOptions/>
  <pageMargins left="0.7874015748031497" right="0.7874015748031497" top="0.984251968503937" bottom="0.984251968503937" header="0.5118110236220472" footer="0.5118110236220472"/>
  <pageSetup firstPageNumber="9"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jyosys</cp:lastModifiedBy>
  <cp:lastPrinted>2005-03-29T00:17:19Z</cp:lastPrinted>
  <dcterms:created xsi:type="dcterms:W3CDTF">2002-08-05T05:15:47Z</dcterms:created>
  <dcterms:modified xsi:type="dcterms:W3CDTF">2005-03-29T00:36:32Z</dcterms:modified>
  <cp:category/>
  <cp:version/>
  <cp:contentType/>
  <cp:contentStatus/>
</cp:coreProperties>
</file>