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790" activeTab="0"/>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地域支援事業の状況" sheetId="9" r:id="rId9"/>
    <sheet name="特別会計決算の状況" sheetId="10" r:id="rId10"/>
    <sheet name="条例" sheetId="11" r:id="rId11"/>
    <sheet name="規則" sheetId="12" r:id="rId12"/>
    <sheet name="年報表紙" sheetId="13" r:id="rId13"/>
    <sheet name="様式１" sheetId="14" r:id="rId14"/>
    <sheet name="様式１の２" sheetId="15" r:id="rId15"/>
    <sheet name="様式１の３" sheetId="16" r:id="rId16"/>
    <sheet name="様式１の４" sheetId="17" r:id="rId17"/>
    <sheet name="様式１の５" sheetId="18" r:id="rId18"/>
    <sheet name="様式２" sheetId="19" r:id="rId19"/>
    <sheet name="様式２の２" sheetId="20" r:id="rId20"/>
    <sheet name="様式２の３" sheetId="21" r:id="rId21"/>
    <sheet name="様式２の４" sheetId="22" r:id="rId22"/>
    <sheet name="様式２の５" sheetId="23" r:id="rId23"/>
    <sheet name="様式２の６" sheetId="24" r:id="rId24"/>
    <sheet name="様式２の７" sheetId="25" r:id="rId25"/>
    <sheet name="様式３" sheetId="26" r:id="rId26"/>
    <sheet name="様式４" sheetId="27" r:id="rId27"/>
  </sheets>
  <definedNames>
    <definedName name="_xlnm.Print_Area" localSheetId="6">'介護サービス費の状況'!$A$1:$AH$107</definedName>
    <definedName name="_xlnm.Print_Area" localSheetId="11">'規則'!$A$1:$AG$384</definedName>
    <definedName name="_xlnm.Print_Area" localSheetId="3">'事務体制'!$A$1:$AG$112</definedName>
    <definedName name="_xlnm.Print_Area" localSheetId="10">'条例'!$A$1:$AG$372</definedName>
    <definedName name="_xlnm.Print_Area" localSheetId="9">'特別会計決算の状況'!$A$1:$BC$53</definedName>
    <definedName name="_xlnm.Print_Area" localSheetId="12">'年報表紙'!$A$1:$N$31</definedName>
    <definedName name="_xlnm.Print_Area" localSheetId="7">'保険料の状況'!$A$1:$AL$78</definedName>
    <definedName name="_xlnm.Print_Area" localSheetId="24">'様式２の７'!$A$1:$N$60</definedName>
    <definedName name="_xlnm.Print_Area" localSheetId="25">'様式３'!$A$1:$J$29</definedName>
    <definedName name="_xlnm.Print_Area" localSheetId="26">'様式４'!$A$1:$J$45</definedName>
    <definedName name="_xlnm.Print_Titles" localSheetId="17">'様式１の５'!$1:$6</definedName>
    <definedName name="_xlnm.Print_Titles" localSheetId="18">'様式２'!$1:$7</definedName>
    <definedName name="_xlnm.Print_Titles" localSheetId="19">'様式２の２'!$1:$7</definedName>
    <definedName name="_xlnm.Print_Titles" localSheetId="20">'様式２の３'!$1:$7</definedName>
    <definedName name="_xlnm.Print_Titles" localSheetId="21">'様式２の４'!$1:$7</definedName>
    <definedName name="_xlnm.Print_Titles" localSheetId="24">'様式２の７'!$1:$7</definedName>
    <definedName name="SEARCH_TOP1" localSheetId="10">'条例'!#REF!</definedName>
    <definedName name="SEARCH_TOP2" localSheetId="11">'規則'!#REF!</definedName>
  </definedNames>
  <calcPr fullCalcOnLoad="1"/>
</workbook>
</file>

<file path=xl/comments27.xml><?xml version="1.0" encoding="utf-8"?>
<comments xmlns="http://schemas.openxmlformats.org/spreadsheetml/2006/main">
  <authors>
    <author>西宮市</author>
  </authors>
  <commentList>
    <comment ref="H11" authorId="0">
      <text>
        <r>
          <rPr>
            <sz val="9"/>
            <rFont val="ＭＳ Ｐゴシック"/>
            <family val="3"/>
          </rPr>
          <t>様式3の支払済額累計と一致する。下の３つも同じ。</t>
        </r>
      </text>
    </comment>
  </commentList>
</comments>
</file>

<file path=xl/sharedStrings.xml><?xml version="1.0" encoding="utf-8"?>
<sst xmlns="http://schemas.openxmlformats.org/spreadsheetml/2006/main" count="2821" uniqueCount="1606">
  <si>
    <t>老齢福祉
年金
受給者</t>
  </si>
  <si>
    <t>西宮市外国人
等高齢者特別
給付金受給者</t>
  </si>
  <si>
    <t>80万円
以下</t>
  </si>
  <si>
    <t>150万円
以下</t>
  </si>
  <si>
    <t>居住用
財産の
譲渡</t>
  </si>
  <si>
    <t>介護予防健康講座事業経費</t>
  </si>
  <si>
    <t>予算事業名等</t>
  </si>
  <si>
    <t>特定高齢者介護予防事業経費</t>
  </si>
  <si>
    <t>１０．７円</t>
  </si>
  <si>
    <t>１０．５５円</t>
  </si>
  <si>
    <t>１０．４５円</t>
  </si>
  <si>
    <t>１０．４５円</t>
  </si>
  <si>
    <t>１０．５５円</t>
  </si>
  <si>
    <t>自己負担限度額（年額）</t>
  </si>
  <si>
    <t>現役並み所得者
（70歳未満は上位所得者）</t>
  </si>
  <si>
    <t>被用者保険または
国民健康保険
（70歳未満）</t>
  </si>
  <si>
    <t>被用者保険または
国民健康保険
（70歳～74歳）</t>
  </si>
  <si>
    <t>後期高齢者医療制度</t>
  </si>
  <si>
    <t>（平成12年３月30日）</t>
  </si>
  <si>
    <t>［１］［３］［５］</t>
  </si>
  <si>
    <t>（［３］［５］）</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</si>
  <si>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</si>
  <si>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</si>
  <si>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</si>
  <si>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</si>
  <si>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</si>
  <si>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</si>
  <si>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</si>
  <si>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</si>
  <si>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</si>
  <si>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</si>
  <si>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平成 9年12月17日</t>
  </si>
  <si>
    <t>平成10年 4月 1日</t>
  </si>
  <si>
    <t>平成11年 4月 1日</t>
  </si>
  <si>
    <r>
      <t>第８条</t>
    </r>
    <r>
      <rPr>
        <sz val="10"/>
        <rFont val="ＭＳ Ｐゴシック"/>
        <family val="3"/>
      </rPr>
      <t>　条例第12条の規定による申告は、介護保険料申告書によって行わなければならない。</t>
    </r>
  </si>
  <si>
    <t>　（保険料基準額の算定）</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</si>
  <si>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</si>
  <si>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</si>
  <si>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t>　（納期の分割に係る端数処理）</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</si>
  <si>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</si>
  <si>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</si>
  <si>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t>西宮市／介護保険事業状況報告（年報）</t>
  </si>
  <si>
    <t>　　　　　平成15年３月28日　規則67号［３］</t>
  </si>
  <si>
    <t>　　　　　平成17年９月30日　規則16号［４］</t>
  </si>
  <si>
    <t>　　　　　平成18年３月31日　規則62号［５］</t>
  </si>
  <si>
    <t>　　　　　平成21年３月30日　規則82号［６］</t>
  </si>
  <si>
    <r>
      <t>　　　　</t>
    </r>
    <r>
      <rPr>
        <b/>
        <sz val="10"/>
        <rFont val="ＭＳ Ｐゴシック"/>
        <family val="3"/>
      </rPr>
      <t>沿　革</t>
    </r>
  </si>
  <si>
    <t>　急速な高齢化の進展に伴う寝たきりや認知症の高齢者の急増、核家族化による家庭介護の問題など、高齢者介護の問題は、老後の最大の不安要因となっている。一方、高齢者介護サービスは老人福祉と老人保健の二つの異なる制度のもとで提供されており、総合的、効率的なサービス利用が出来ない状況にあった。
　そこで、給付と負担の関係が明確な社会保険方式によりこれらの両制度を再編成し、また国民の共同連帯の理念に基づき、社会全体で介護を支える新しい仕組みとして平成12年度より「介護保険制度」が創設された。その後、制度開始後6年が経過した平成18年度には制度全般の見直しが行われた。</t>
  </si>
  <si>
    <t>１　経緯</t>
  </si>
  <si>
    <t>当年度中増（※１）</t>
  </si>
  <si>
    <t>当年度中減（※２）</t>
  </si>
  <si>
    <t>－</t>
  </si>
  <si>
    <t>平成17年 6月29日</t>
  </si>
  <si>
    <r>
      <t xml:space="preserve">合計
</t>
    </r>
    <r>
      <rPr>
        <sz val="8"/>
        <rFont val="ＭＳ Ｐゴシック"/>
        <family val="3"/>
      </rPr>
      <t>（法定減免・市独自減免）</t>
    </r>
  </si>
  <si>
    <t>地域支援介護予防事業費交付金</t>
  </si>
  <si>
    <t>地域支援包括的支援等事業費交付金</t>
  </si>
  <si>
    <t>地域支援事業費</t>
  </si>
  <si>
    <t>介護予防事業費</t>
  </si>
  <si>
    <t>包括的支援事業・任意事業費</t>
  </si>
  <si>
    <t>介護給付費／地域密着</t>
  </si>
  <si>
    <t>単位：件・円</t>
  </si>
  <si>
    <t>単位：人・円</t>
  </si>
  <si>
    <t>第１号被保険者保険料</t>
  </si>
  <si>
    <t>平成 9年10月 1日</t>
  </si>
  <si>
    <t>西宮市介護従事者処遇改善臨時特例基金条例施行</t>
  </si>
  <si>
    <t>平成18年 4月</t>
  </si>
  <si>
    <t>平成20年 3月</t>
  </si>
  <si>
    <t>C=B/A</t>
  </si>
  <si>
    <t>E=B/G</t>
  </si>
  <si>
    <t>特定福祉用具購入</t>
  </si>
  <si>
    <t>４，９７０</t>
  </si>
  <si>
    <t>１０，４００</t>
  </si>
  <si>
    <t>居宅介護支援</t>
  </si>
  <si>
    <t>特定施設入居者生活介護</t>
  </si>
  <si>
    <t>夜間対応型訪問介護</t>
  </si>
  <si>
    <t>小規模多機能型居宅介護</t>
  </si>
  <si>
    <t>認知症対応型通所介護</t>
  </si>
  <si>
    <t>回数・人数等</t>
  </si>
  <si>
    <t>介護予防マネジメント</t>
  </si>
  <si>
    <t>総合相談・支援事業</t>
  </si>
  <si>
    <t>高齢者虐待防止ネットワーク</t>
  </si>
  <si>
    <t>うち、マネジメント実施数</t>
  </si>
  <si>
    <t>２　省令第83条第１項第２号、第３号及び第４号又は省令第97条第１項第２号、第３号及び第４号に規定する特別の事情</t>
  </si>
  <si>
    <t>　100分の95</t>
  </si>
  <si>
    <t>　(1)　二以上の特別の事情があるときは、給付割合の最も高い規定のみを適用する。</t>
  </si>
  <si>
    <t>　(2)　床上浸水により家屋の壁の下部又は畳のみに損害を受けた場合は、この表の１の項に規定する損害の程度</t>
  </si>
  <si>
    <t>　(4)　この表の２の項に規定する特別の事情は、条例第11条第１項の規定により当該年度分の保険料の減免を受</t>
  </si>
  <si>
    <t>　　けていることとする。</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</si>
  <si>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</si>
  <si>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</si>
  <si>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</si>
  <si>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</si>
  <si>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</si>
  <si>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</si>
  <si>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</si>
  <si>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老齢福祉年金受給者等</t>
  </si>
  <si>
    <t>利用者負担段階区分</t>
  </si>
  <si>
    <t>低所得者Ⅰ</t>
  </si>
  <si>
    <t>低所得者Ⅱ</t>
  </si>
  <si>
    <t>高額医療合算
介護サービス</t>
  </si>
  <si>
    <t>１２６万円</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</si>
  <si>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</si>
  <si>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</si>
  <si>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</si>
  <si>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</si>
  <si>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</si>
  <si>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</si>
  <si>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</si>
  <si>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</si>
  <si>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</si>
  <si>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</si>
  <si>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</si>
  <si>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</si>
  <si>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</si>
  <si>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</si>
  <si>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</si>
  <si>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r>
      <t>地域支援事業交付金</t>
    </r>
    <r>
      <rPr>
        <sz val="8"/>
        <rFont val="ＭＳ ゴシック"/>
        <family val="3"/>
      </rPr>
      <t>（介護予防事業）</t>
    </r>
  </si>
  <si>
    <r>
      <t>地域支援事業交付金</t>
    </r>
    <r>
      <rPr>
        <sz val="8"/>
        <rFont val="ＭＳ ゴシック"/>
        <family val="3"/>
      </rPr>
      <t>（包括的支援事業・任意事業）</t>
    </r>
  </si>
  <si>
    <t>支出金</t>
  </si>
  <si>
    <t>国庫</t>
  </si>
  <si>
    <t>支払基金</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</si>
  <si>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</si>
  <si>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</si>
  <si>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</si>
  <si>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</si>
  <si>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</si>
  <si>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</si>
  <si>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</si>
  <si>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</si>
  <si>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</si>
  <si>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</si>
  <si>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</si>
  <si>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</si>
  <si>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</si>
  <si>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</si>
  <si>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</si>
  <si>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</si>
  <si>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23. はり・きゅう・マッサージ施術費補助事業に関すること。</t>
  </si>
  <si>
    <t>24. 車いすバンク及び交通安全杖に関すること。</t>
  </si>
  <si>
    <t>25. 地域安心ネットワーク事業に関すること。</t>
  </si>
  <si>
    <t>26. 民生委員・児童委員、社会福祉審議会民生委員審査専門分科会及び民生委員推薦会に関すること。</t>
  </si>
  <si>
    <t>27. 民生・児童協力委員研修に関すること。</t>
  </si>
  <si>
    <t>29. 災害復興公営住宅入居高齢者世帯への高齢者生活援助員派遣に関すること。</t>
  </si>
  <si>
    <t>30. 地域包括支援センター運営協議会等に関すること。</t>
  </si>
  <si>
    <t>32. 高齢者自立支援ひろば事業に関すること。</t>
  </si>
  <si>
    <t>33. 高齢者福祉計画に関すること。</t>
  </si>
  <si>
    <t>34. 軽費老人ホーム補助金の交付に関すること。</t>
  </si>
  <si>
    <t>35. 社会福祉審議会高齢者福祉専門分科会に関すること。</t>
  </si>
  <si>
    <t>36. 権利擁護支援センターの運営等に関すること。</t>
  </si>
  <si>
    <t>（３）高齢福祉グループ</t>
  </si>
  <si>
    <t>任意事業に関すること。</t>
  </si>
  <si>
    <t>17. 介護保険法（平成９年法律第123号）に基づく地域支援事業に係る介護予防事業、包括的支援事業及び</t>
  </si>
  <si>
    <t>15. 市立デイサービスセンター（身体障害者デイサービスセンターを除く。）に関すること（指定管理者が行うも</t>
  </si>
  <si>
    <t>のを除く。）。</t>
  </si>
  <si>
    <t>28. 介護保険法（平成９年法律第123号）に基づく地域支援事業に係る介護予防事業、包括的支援事業及び</t>
  </si>
  <si>
    <t>31. 民生委員及び児童委員の定数決定並びに厚生労働大臣に対する推薦等（児童福祉法に基づく事務を含</t>
  </si>
  <si>
    <t>む。）に関すること。</t>
  </si>
  <si>
    <t>平成22年3月末(A)</t>
  </si>
  <si>
    <t>平成23年3月末(B)</t>
  </si>
  <si>
    <t>２　要介護認定者／平成23年3月末</t>
  </si>
  <si>
    <t>３　介護サービス受給者／平成23年3月審査分</t>
  </si>
  <si>
    <t>１　介護（介護予防）サービスの種類及び給付割合／平成22年度</t>
  </si>
  <si>
    <t>要介護認定者数／年間平均（平成22年3月末～平成23年2月末）</t>
  </si>
  <si>
    <t>第１号被保険者数／年間平均（平成22年3月末～平成23年2月末）</t>
  </si>
  <si>
    <t>介護サービス費／合計</t>
  </si>
  <si>
    <t>保険給付費／合計</t>
  </si>
  <si>
    <t>※各サービスは介護予防サービスを含む。</t>
  </si>
  <si>
    <t>２　介護（介護予防）サービス費の状況</t>
  </si>
  <si>
    <t>２　所得段階別保険料（現年度分）収納状況／平成22年度</t>
  </si>
  <si>
    <t>３　徴収方法別収納状況（現年度分）／平成22年度</t>
  </si>
  <si>
    <t>[　特別徴収と普通徴収の併徴者3,413人あり。　]</t>
  </si>
  <si>
    <t>４　滞納繰越分収納状況／平成22年度</t>
  </si>
  <si>
    <t>５　保険料減免の状況／平成22年度</t>
  </si>
  <si>
    <t>２　地域支援事業の事業費／平成22年度</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</si>
  <si>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</si>
  <si>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</si>
  <si>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</si>
  <si>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</si>
  <si>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</si>
  <si>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</si>
  <si>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</si>
  <si>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</si>
  <si>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</si>
  <si>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</si>
  <si>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</si>
  <si>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９割</t>
  </si>
  <si>
    <t>１０割</t>
  </si>
  <si>
    <t>給付割合</t>
  </si>
  <si>
    <t>施設サービス</t>
  </si>
  <si>
    <t>高額介護サービス等費</t>
  </si>
  <si>
    <t>１５，０００円</t>
  </si>
  <si>
    <t>２４，６００円</t>
  </si>
  <si>
    <t>３７，２００円</t>
  </si>
  <si>
    <t>＜１単位の単価＞</t>
  </si>
  <si>
    <t>その他</t>
  </si>
  <si>
    <t>特甲地</t>
  </si>
  <si>
    <t>１０円</t>
  </si>
  <si>
    <t>西宮市　健康福祉局　福祉部　介護保険グループ</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</si>
  <si>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</si>
  <si>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</si>
  <si>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</si>
  <si>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</si>
  <si>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</si>
  <si>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</si>
  <si>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</si>
  <si>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</si>
  <si>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</si>
  <si>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</si>
  <si>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</si>
  <si>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</si>
  <si>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</si>
  <si>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</si>
  <si>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</si>
  <si>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</si>
  <si>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</si>
  <si>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</si>
  <si>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</si>
  <si>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</si>
  <si>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ウ　政令第38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60万円（世帯員の数が３以上である場合は、60万円に、当該世帯員の数から２を減じた数に17万5,000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</si>
  <si>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xml:space="preserve">　当該年度分の保険料のうち平成13年10月から平成14年３月までの期間に係る保険料の２分の１に相当する額 </t>
  </si>
  <si>
    <t>エ　政令第38条第１項第１号ロに規定する被保護者となった場合で、保険料の滞納があるとき</t>
  </si>
  <si>
    <t>被保険者等の状況</t>
  </si>
  <si>
    <t>要介護（支援）認定の状況</t>
  </si>
  <si>
    <t>要支援２</t>
  </si>
  <si>
    <t>小計</t>
  </si>
  <si>
    <t>Ⅲ　被保険者等の状況</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</si>
  <si>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</si>
  <si>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</si>
  <si>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</si>
  <si>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</si>
  <si>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</si>
  <si>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</si>
  <si>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</si>
  <si>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</si>
  <si>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</si>
  <si>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</si>
  <si>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</si>
  <si>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</si>
  <si>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</si>
  <si>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</si>
  <si>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</si>
  <si>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</si>
  <si>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</si>
  <si>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</si>
  <si>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</si>
  <si>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</si>
  <si>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</si>
  <si>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</si>
  <si>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</si>
  <si>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 xml:space="preserve"> 要介護
 認定者
 １人当り
 給付額</t>
  </si>
  <si>
    <t>平成21～
23年度</t>
  </si>
  <si>
    <t>第８段階</t>
  </si>
  <si>
    <t>第９段階</t>
  </si>
  <si>
    <t>第１０段階</t>
  </si>
  <si>
    <t>基準額×0.875</t>
  </si>
  <si>
    <t>基準額×1.125</t>
  </si>
  <si>
    <t>基準額×1.875</t>
  </si>
  <si>
    <t>基準額×2.0</t>
  </si>
  <si>
    <t>特例分</t>
  </si>
  <si>
    <t>　　が３割以上５割未満のときとみなし、家屋の１階の大部分について浸水を受け、かつ、内壁、外壁、建具等に損</t>
  </si>
  <si>
    <t>　　害を受けた場合又はこれを超える損害を受けた場合は、同項に規定する損害の程度が５割以上のときとみなす。</t>
  </si>
  <si>
    <t>キ　政令第39条第１項第３号に該当し、かつ、保険料の賦課期日現在に属する世帯のすべての世帯員の当該賦課期日の属する年の前年の収入金額の合計額が150万円（世帯員の数が２以上である場合は、150万円に、当該世帯員の数から１を減じた数に50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</si>
  <si>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当該年度分の保険料の３分の１に相当する額</t>
  </si>
  <si>
    <t>ク　その他上記の事由に類する事由があるとき</t>
  </si>
  <si>
    <t>　(2)　床上浸水により家屋の壁の下部又は畳のみに損害を受けた場合は、この表の(1)の部アの項に規定する損害</t>
  </si>
  <si>
    <t>　　の程度が３割以上５割未満のときとみなし、家屋の１階の大部分について浸水を受け、かつ、内壁、外壁、建具</t>
  </si>
  <si>
    <t>　　等に損害を受けた場合又はこれを超える損害を受けた場合は、同部イの項に規定する損害の程度が５割以上の</t>
  </si>
  <si>
    <t>　　ときとみなす。</t>
  </si>
  <si>
    <t>訪問型介護予防事業</t>
  </si>
  <si>
    <t>介護予防特定高齢者施策評価事業</t>
  </si>
  <si>
    <t>介護予防一般高齢者施策評価事業</t>
  </si>
  <si>
    <t>介護相談員派遣事業</t>
  </si>
  <si>
    <t>家族介護慰労事業</t>
  </si>
  <si>
    <t xml:space="preserve"> 主な介護予防事業の実施状況</t>
  </si>
  <si>
    <t>介護サービス費の状況</t>
  </si>
  <si>
    <t>保険料の状況</t>
  </si>
  <si>
    <t>介護保険特別会計決算の状況</t>
  </si>
  <si>
    <t>ページ</t>
  </si>
  <si>
    <t>・・・・・・・・・・・・・・・・・・・・・・・・・・・</t>
  </si>
  <si>
    <t>不納欠損額</t>
  </si>
  <si>
    <t>平成 8年 6月10日</t>
  </si>
  <si>
    <t>老人保健福祉審議会</t>
  </si>
  <si>
    <t>「介護保険制度案大綱」について答申</t>
  </si>
  <si>
    <t>「介護保険関連三法案」提出（継続審議に）</t>
  </si>
  <si>
    <t>平成 8年11月29日</t>
  </si>
  <si>
    <t>１　認定申請件数／平成22年度</t>
  </si>
  <si>
    <t>２　認定調査の状況／平成22年度</t>
  </si>
  <si>
    <t>３　認定審査会の状況／平成23年3月末</t>
  </si>
  <si>
    <t>４　認定審査会審査件数／平成22年度</t>
  </si>
  <si>
    <t>合計所得金額＋課税年金
収入金額が80万円以下</t>
  </si>
  <si>
    <t>390円</t>
  </si>
  <si>
    <t>420円</t>
  </si>
  <si>
    <t>490円</t>
  </si>
  <si>
    <t>300円</t>
  </si>
  <si>
    <t>0円</t>
  </si>
  <si>
    <t>＜歳出＞</t>
  </si>
  <si>
    <t xml:space="preserve"> </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</si>
  <si>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</si>
  <si>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</si>
  <si>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</si>
  <si>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</si>
  <si>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</si>
  <si>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</si>
  <si>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</si>
  <si>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１６，５８０</t>
  </si>
  <si>
    <t>（西宮市条例第50号）</t>
  </si>
  <si>
    <t>（様式２）</t>
  </si>
  <si>
    <t>（単位：世帯）</t>
  </si>
  <si>
    <t>（単位：人）</t>
  </si>
  <si>
    <t>（単位：円）</t>
  </si>
  <si>
    <t>(1)　条例第10条第１項第１号に該当するとき</t>
  </si>
  <si>
    <t>　当該事由が生じた日の属する月分以後６月分の保険料の10分の５に相当する額</t>
  </si>
  <si>
    <t>ア　損害の程度が３割以上５割未満のとき</t>
  </si>
  <si>
    <t>　当該事由が生じた日の属する月分以後６月分の保険料の全額</t>
  </si>
  <si>
    <t>イ　損害の程度が５割以上のとき</t>
  </si>
  <si>
    <t>減免の額</t>
  </si>
  <si>
    <t>(1)　条例第10条第１項第１号に該当するとき</t>
  </si>
  <si>
    <t>ア　損害の程度が３割以上５割未満のとき</t>
  </si>
  <si>
    <t>　当該事由が生じた日の属する月分以後６月分の保険料の10分の５に相当する額</t>
  </si>
  <si>
    <t>イ　損害の程度が５割以上のとき</t>
  </si>
  <si>
    <t xml:space="preserve">　当該事由が生じた日の属する月分以後６月分の保険料の全額 </t>
  </si>
  <si>
    <t xml:space="preserve">　生計を維持する者の公的年金以外の収入がなくなり、又はこれに準ずる状況に至った最初の月（その月が平成12年３月以前のときは、同年４月）から平成13年３月までの月数（６月を超えるときは６月）に、平成12年度分の保険料の額から、当該公的年金の年額を前年の所得であるとして条例付則第３条第１項を適用して得た保険料の額を控除した額を６で除して得た額を乗じて得た額 </t>
  </si>
  <si>
    <t>　条例第10条第１項第２号から第４号までに規定する事由のいずれかによって、平成12年４月以降３月以上引き続いて、生計を維持する者の公的年金以外の収入がなくなった場合又はこれに準ずる状況に至った場合で、当該公的年金の年額を前年の所得であるとして、条例付則第３条第１項の規定を適用したときにおいて、当該第１号被保険者が同条第１項第１号から第４号までのいずれかに該当するとき</t>
  </si>
  <si>
    <t>(2)　条例第10条第１項第２号から第４号までのいずれかに該当するとき 　 　</t>
  </si>
  <si>
    <t>ア　政令第38条第１項第１号イ(1)に該当するとき</t>
  </si>
  <si>
    <t>(3)　条例第10条第１項第５号に該当するとき</t>
  </si>
  <si>
    <t>　当該年度分の保険料の２分の１に相当する額</t>
  </si>
  <si>
    <t xml:space="preserve">　当該拘禁された日の属する月から当該拘禁を解かれた日の属する月の前月までの月数分の保険料の合計 </t>
  </si>
  <si>
    <t>イ　法第63条に規定する施設に１月以上拘禁されているとき</t>
  </si>
  <si>
    <t>ウ　生活保護法第６条に規定する被保護者となった場合で、保険料の滞納があるとき</t>
  </si>
  <si>
    <t xml:space="preserve">当該保険料の滞納額のうち、市長が免除を相当と認めた額 </t>
  </si>
  <si>
    <t xml:space="preserve">　当該保険料の滞納額のうち、市長が免除を相当と認めた額 </t>
  </si>
  <si>
    <t>エ　その他上記の事由に類する事由があるとき</t>
  </si>
  <si>
    <t xml:space="preserve">　市長が必要と認める額 </t>
  </si>
  <si>
    <t>　(1)　二以上の減免理由があるときは、減免の額の最も多い規定のみを適用する。</t>
  </si>
  <si>
    <t>　(2)　床上浸水により家屋の壁の下部又は畳のみに損害を受けた場合は、この表の(1)の項アに規定する損害の程</t>
  </si>
  <si>
    <t>　　度が３割以上５割未満のときとみなし、家屋の１階の大部分について浸水を受け、かつ、内壁、外壁、建具等に</t>
  </si>
  <si>
    <t>　　損害を受けた場合又はこれを超える損害を受けた場合は、同項イに規定する損害の程度が５割以上のときとみ</t>
  </si>
  <si>
    <t>　　なす。　</t>
  </si>
  <si>
    <t>　(3)　災害による損害の程度の認定は、消防署長その他官公署の長の証明する書類（火災にあっては現地調査）に</t>
  </si>
  <si>
    <t>　　基づき、市長が行う。</t>
  </si>
  <si>
    <r>
      <t>付則別表第２</t>
    </r>
    <r>
      <rPr>
        <sz val="10"/>
        <rFont val="ＭＳ Ｐゴシック"/>
        <family val="3"/>
      </rPr>
      <t>（付則第４条関係）</t>
    </r>
  </si>
  <si>
    <t>西宮市介護保険条例改正</t>
  </si>
  <si>
    <t>　</t>
  </si>
  <si>
    <t>地域密着型サービス</t>
  </si>
  <si>
    <t>認知症対応型通所介護</t>
  </si>
  <si>
    <t>小規模多機能型居宅介護</t>
  </si>
  <si>
    <t>地域密着型特定施設入居者生活介護</t>
  </si>
  <si>
    <t>地域密着型介護老人福祉施設入所者生活介護</t>
  </si>
  <si>
    <t>地域支援事業実施</t>
  </si>
  <si>
    <t>訪問サービス</t>
  </si>
  <si>
    <t>標準割合</t>
  </si>
  <si>
    <t>四分の二</t>
  </si>
  <si>
    <t>四分の三</t>
  </si>
  <si>
    <t>四分の四</t>
  </si>
  <si>
    <t>四分の五</t>
  </si>
  <si>
    <t>四分の六</t>
  </si>
  <si>
    <t>第６段階</t>
  </si>
  <si>
    <t>第７段階以上</t>
  </si>
  <si>
    <t>年度末現在被保険者数
（税制改正による特例
措置がなかった場合）</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</si>
  <si>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</si>
  <si>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</si>
  <si>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</si>
  <si>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</si>
  <si>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</si>
  <si>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</si>
  <si>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</si>
  <si>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</si>
  <si>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</si>
  <si>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生活機能評価実施事業経費</t>
  </si>
  <si>
    <t>介護予防事業経費</t>
  </si>
  <si>
    <t>ケアマネジメントリーダー活動等支援事業経費</t>
  </si>
  <si>
    <t>サービス事業者振興・介護相談員派遣事業経費</t>
  </si>
  <si>
    <t>サービス事業者振興事業</t>
  </si>
  <si>
    <t>食の自立支援事業（配食サービス）経費</t>
  </si>
  <si>
    <t>家族介護支援事業経費</t>
  </si>
  <si>
    <t>介護保険住宅改修サービス支援事業経費</t>
  </si>
  <si>
    <t>介護給付等費用適正化緊急対策事業経費</t>
  </si>
  <si>
    <t>包括的支援事業　・　任意事業</t>
  </si>
  <si>
    <t>高齢者住宅等安心確保事業経費</t>
  </si>
  <si>
    <t>成年後見制度利用支援事業経費</t>
  </si>
  <si>
    <t>生活情報等講座事業経費</t>
  </si>
  <si>
    <t>高齢者虐待防止ネットワーク事業経費</t>
  </si>
  <si>
    <t>地域包括支援センター運営事業経費</t>
  </si>
  <si>
    <t>認知症家族介護者支援事業経費</t>
  </si>
  <si>
    <t>徘徊高齢者家族支援サービス事業</t>
  </si>
  <si>
    <t>成年後見制度利用促進のための広報・普及活動事業</t>
  </si>
  <si>
    <t>成年後見制度等利用支援事業</t>
  </si>
  <si>
    <t>地域包括支援センター関係経費</t>
  </si>
  <si>
    <t>権利擁護相談支援事業</t>
  </si>
  <si>
    <t>認知症高齢者見守り支援事業</t>
  </si>
  <si>
    <t>在宅認知症高齢者介護者等支援事業</t>
  </si>
  <si>
    <t>平成11年10月 1日</t>
  </si>
  <si>
    <t>款項目</t>
  </si>
  <si>
    <t>平成12年 3月</t>
  </si>
  <si>
    <t>合計所得金額＋課税年金収入金額が80万円以下</t>
  </si>
  <si>
    <t>平成12年 4月 1日</t>
  </si>
  <si>
    <t>（平成13年10月から保険料満額徴収）</t>
  </si>
  <si>
    <t>（介護認定審査会委員報酬、平成17年度から
　4年間減額）</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</si>
  <si>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</si>
  <si>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</si>
  <si>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</si>
  <si>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</si>
  <si>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</si>
  <si>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</si>
  <si>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</si>
  <si>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</si>
  <si>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</si>
  <si>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</si>
  <si>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</si>
  <si>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</si>
  <si>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</si>
  <si>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</si>
  <si>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ア 利用者負担第四段階</t>
  </si>
  <si>
    <t>認知症対応型共同生活介護</t>
  </si>
  <si>
    <t>平成13年10月 1日</t>
  </si>
  <si>
    <t>平成15年 3月</t>
  </si>
  <si>
    <t>地域区分</t>
  </si>
  <si>
    <t>サービス種類</t>
  </si>
  <si>
    <t>単価</t>
  </si>
  <si>
    <t>（西宮市規則第113号）</t>
  </si>
  <si>
    <t>平成12年10月</t>
  </si>
  <si>
    <t>平成17年 3月</t>
  </si>
  <si>
    <t>（地域包括支援センターの設置等）</t>
  </si>
  <si>
    <t>F=B/H</t>
  </si>
  <si>
    <t>講演会等</t>
  </si>
  <si>
    <t>第１号被保険者１人当たりの額</t>
  </si>
  <si>
    <t>Ⅱ　事務体制</t>
  </si>
  <si>
    <t>企画・管理チーム</t>
  </si>
  <si>
    <t>給付・適正化チーム</t>
  </si>
  <si>
    <t>資格・賦課チーム</t>
  </si>
  <si>
    <t>保険料収納チーム</t>
  </si>
  <si>
    <t>認定委託チーム</t>
  </si>
  <si>
    <t>認定審査運営チーム</t>
  </si>
  <si>
    <t>高齢福祉グループ</t>
  </si>
  <si>
    <t>平成13年度
(※2)</t>
  </si>
  <si>
    <t>市独自減免</t>
  </si>
  <si>
    <t>(5)　その他市長が特に必要と認めるとき。</t>
  </si>
  <si>
    <t>介　　　　護　　　　給　　　　付</t>
  </si>
  <si>
    <t>介　　　護　　　給　　　付</t>
  </si>
  <si>
    <t>法定減免</t>
  </si>
  <si>
    <t>4月～3月の被保険者数の平均</t>
  </si>
  <si>
    <t xml:space="preserve">※ </t>
  </si>
  <si>
    <t>審査支払手数料</t>
  </si>
  <si>
    <t>開催回数</t>
  </si>
  <si>
    <t>② 包括的支援事業・任意事業</t>
  </si>
  <si>
    <t>Ⅵ　保険料の状況</t>
  </si>
  <si>
    <t>Ⅷ　介護保険特別会計決算の状況</t>
  </si>
  <si>
    <t xml:space="preserve"> (1) 地域包括支援センターの設置状況</t>
  </si>
  <si>
    <t>地域包括支援センターの設置数</t>
  </si>
  <si>
    <t>直営</t>
  </si>
  <si>
    <t>委託</t>
  </si>
  <si>
    <t>地域支援事業の開始</t>
  </si>
  <si>
    <t>居宅介護支援</t>
  </si>
  <si>
    <t>特定施設入居者生活介護</t>
  </si>
  <si>
    <t>特定福祉用具購入（利用限度額１０万円）</t>
  </si>
  <si>
    <t>住宅改修（利用限度額２０万円）</t>
  </si>
  <si>
    <t>合計所得金額＋課税年金
収入金額が80万円超</t>
  </si>
  <si>
    <t>自己負担額上限（月額）</t>
  </si>
  <si>
    <t>基準費用額</t>
  </si>
  <si>
    <t>1,380円</t>
  </si>
  <si>
    <t>1,150円</t>
  </si>
  <si>
    <t>1,640円</t>
  </si>
  <si>
    <t>1,970円</t>
  </si>
  <si>
    <t>Ⅷ</t>
  </si>
  <si>
    <t>地域支援事業の状況</t>
  </si>
  <si>
    <t>Ⅶ　地域支援事業の状況</t>
  </si>
  <si>
    <t xml:space="preserve"> (2) 主な包括的支援事業の実施状況</t>
  </si>
  <si>
    <t>区分等</t>
  </si>
  <si>
    <t>延参加者数</t>
  </si>
  <si>
    <t>地域活動組織</t>
  </si>
  <si>
    <t>への支援</t>
  </si>
  <si>
    <t>要支援１</t>
  </si>
  <si>
    <t>要支援２</t>
  </si>
  <si>
    <t>② 第２号被保険者分（再掲）</t>
  </si>
  <si>
    <t>④ 第２号被保険者分（再掲：介護給付、介護予防給付の特例分）</t>
  </si>
  <si>
    <t>（様式２の４）</t>
  </si>
  <si>
    <t>(11) 利用者負担第４段階における食費・居住費の特例減額措置</t>
  </si>
  <si>
    <t>(12) 要介護(要支援)認定者数（当年度末現在）</t>
  </si>
  <si>
    <t>(13) 居宅介護(介護予防)サービス受給者数</t>
  </si>
  <si>
    <t>(14) 地域密着型介護(介護予防)サービス受給者数</t>
  </si>
  <si>
    <t>(15) 施設介護サービス受給者数</t>
  </si>
  <si>
    <t>　　４第２項に規定する特例特定入所者介護予防サービス費については、適用しない。</t>
  </si>
  <si>
    <r>
      <t>別表第２</t>
    </r>
    <r>
      <rPr>
        <sz val="10"/>
        <rFont val="ＭＳ Ｐゴシック"/>
        <family val="3"/>
      </rPr>
      <t>（第15条関係）</t>
    </r>
  </si>
  <si>
    <t>窓口相談件数</t>
  </si>
  <si>
    <t>個別事例検討会</t>
  </si>
  <si>
    <t>件数・人数等</t>
  </si>
  <si>
    <t xml:space="preserve"> (3) 主な任意事業の実施状況</t>
  </si>
  <si>
    <t>配食サービス</t>
  </si>
  <si>
    <t>徘徊高齢者家族支援サービス</t>
  </si>
  <si>
    <t>介護用品の支給</t>
  </si>
  <si>
    <t>成年後見制度利用支援</t>
  </si>
  <si>
    <t>家族介護慰労金の支給</t>
  </si>
  <si>
    <t>利用者数（年度末）</t>
  </si>
  <si>
    <t>登録者数（年度末）</t>
  </si>
  <si>
    <t>給付者数（年度末）</t>
  </si>
  <si>
    <t>申立件数</t>
  </si>
  <si>
    <t>　 認定件数(当年度中）</t>
  </si>
  <si>
    <t>：２８２０４</t>
  </si>
  <si>
    <t>　当該事由が生じた日の属する月分以後６月分の保険料の10分の５に相当する額</t>
  </si>
  <si>
    <t xml:space="preserve">　当該事由が生じた日の属する月分以後６月分の保険料の全額 </t>
  </si>
  <si>
    <t>(1)　条例第10条第１項第１号に該当するとき</t>
  </si>
  <si>
    <t>　条例第10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10号に該当する者を除く。）が同条第１号から第８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</si>
  <si>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を控除した額を12で除して得た額を乗じて得た額</t>
  </si>
  <si>
    <t>　当該拘禁された日の属する月から当該拘禁を解かれた日の属する月の前月までの月数分の保険料の合計</t>
  </si>
  <si>
    <t>ア　法第63条に規定する施設に１月以上拘禁されているとき 　</t>
  </si>
  <si>
    <t>　当該年度分の保険料の２分の１に相当する額</t>
  </si>
  <si>
    <t>イ　政令第39条第１項第１号イ(1)に該当するとき</t>
  </si>
  <si>
    <t>ウ　政令第39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</si>
  <si>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当該保険料の滞納額のうち、市長が免除を相当と認めた額</t>
  </si>
  <si>
    <t>エ　政令第39条第１項第１号ロに規定する被保護者となった場合で、保険料の滞納があるとき</t>
  </si>
  <si>
    <t>オ　政令第39条第１項第２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</si>
  <si>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カ　政令第39条第１項第３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</si>
  <si>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当該年度分の保険料の３分の２に相当する額</t>
  </si>
  <si>
    <t>予　防　給　付</t>
  </si>
  <si>
    <t>（平成13年9月まで保険料半額徴収）</t>
  </si>
  <si>
    <t>国</t>
  </si>
  <si>
    <t>西宮市</t>
  </si>
  <si>
    <t>認知症対応型共同生活介護</t>
  </si>
  <si>
    <t>平成17年の税制改正により、高齢者の非課税限度額（平成17年度市民税では合計所得金額が125万円以下の</t>
  </si>
  <si>
    <t>人については非課税）が廃止されたことに伴い、保険料段階が上昇する人については激変緩和措置が講じられ、</t>
  </si>
  <si>
    <t>保険料を減額。</t>
  </si>
  <si>
    <t>特定入所者介護サービス費</t>
  </si>
  <si>
    <t>高額介護サービス費</t>
  </si>
  <si>
    <t>　 要介護
　 認定者
　 １人当り
　 件数</t>
  </si>
  <si>
    <t>D=A/G</t>
  </si>
  <si>
    <t>福祉用具貸与</t>
  </si>
  <si>
    <t>福祉用具購入費</t>
  </si>
  <si>
    <t>住宅改修費</t>
  </si>
  <si>
    <t>２</t>
  </si>
  <si>
    <t>１　地域支援事業の実施状況／平成22年度</t>
  </si>
  <si>
    <t>二次予防</t>
  </si>
  <si>
    <t>事業施策</t>
  </si>
  <si>
    <t>一次予防</t>
  </si>
  <si>
    <t>二次予防事業対象者把握事業</t>
  </si>
  <si>
    <t>うち、選定した二次予防事業対象者</t>
  </si>
  <si>
    <t>23,888人</t>
  </si>
  <si>
    <t>3,518人</t>
  </si>
  <si>
    <t>336回</t>
  </si>
  <si>
    <t>2,411人</t>
  </si>
  <si>
    <t>314回</t>
  </si>
  <si>
    <t>3,535人</t>
  </si>
  <si>
    <t>14回</t>
  </si>
  <si>
    <t>243人</t>
  </si>
  <si>
    <t>240回</t>
  </si>
  <si>
    <t>2,862人</t>
  </si>
  <si>
    <t>対象者（二次予防事業対象者数）</t>
  </si>
  <si>
    <t>38件</t>
  </si>
  <si>
    <t>61,411件</t>
  </si>
  <si>
    <t>201件</t>
  </si>
  <si>
    <t>168人</t>
  </si>
  <si>
    <t>17人</t>
  </si>
  <si>
    <t>78人</t>
  </si>
  <si>
    <t>16件</t>
  </si>
  <si>
    <t>11人</t>
  </si>
  <si>
    <t>負担限度額（日額）</t>
  </si>
  <si>
    <t>居住費</t>
  </si>
  <si>
    <t>多床室</t>
  </si>
  <si>
    <t>従来型個室</t>
  </si>
  <si>
    <t>ユニット型
準個室</t>
  </si>
  <si>
    <t>ユニット型
個室</t>
  </si>
  <si>
    <t>特養</t>
  </si>
  <si>
    <t>老健・療養型</t>
  </si>
  <si>
    <t>合計所得金額＋課税年金収入金額が80万円超</t>
  </si>
  <si>
    <t>３　合議体は、長が招集し、その会議の議長となる。</t>
  </si>
  <si>
    <t>４　長に事故があるときは、あらかじめその指名する委員が、その職務を代理する。</t>
  </si>
  <si>
    <t>［５］</t>
  </si>
  <si>
    <t>老齢福祉年金受給者等</t>
  </si>
  <si>
    <t>１９，４８０</t>
  </si>
  <si>
    <t>２６，７５０</t>
  </si>
  <si>
    <t>３０，６００</t>
  </si>
  <si>
    <t>［４］［５］［６］</t>
  </si>
  <si>
    <t>２　前項の給付割合は、次項の規定による申請のあった日の属する月から６月間適用する。［１］</t>
  </si>
  <si>
    <t>２　条例第５条各号（第４号を除く。）に定める額は、前項の規定による端数処理前の額を用いて算定する。［５］［６］</t>
  </si>
  <si>
    <t>３　前項の規定により算定した額に100円未満の端数があるときは、第１項の規定の例による。</t>
  </si>
  <si>
    <t>３　減免の額に10円未満の端数があるときは、これを切り上げるものとする。</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</si>
  <si>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</si>
  <si>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</si>
  <si>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</si>
  <si>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</si>
  <si>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</si>
  <si>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［１］［５］［６］</t>
  </si>
  <si>
    <t>［１］［２］［３］［５］［６］</t>
  </si>
  <si>
    <t>　　　○西宮市介護保険施行規則</t>
  </si>
  <si>
    <t>　　　　　平成12年12月28日　規則37号［１］</t>
  </si>
  <si>
    <t>　　　　　平成13年10月30日　規則23号［２］</t>
  </si>
  <si>
    <t>福祉部</t>
  </si>
  <si>
    <t>基準額×1.25</t>
  </si>
  <si>
    <t>平成18～
20年度(※3)</t>
  </si>
  <si>
    <t>減免額</t>
  </si>
  <si>
    <t>基準額×0.5</t>
  </si>
  <si>
    <t>基準額×1.0</t>
  </si>
  <si>
    <t>平成14年度</t>
  </si>
  <si>
    <t>区分</t>
  </si>
  <si>
    <t>通所型介護予防事業</t>
  </si>
  <si>
    <t>特定高齢者把握事業</t>
  </si>
  <si>
    <t>介護予防普及啓発事業</t>
  </si>
  <si>
    <t>通所サービス</t>
  </si>
  <si>
    <t>福祉用具・住宅改修サービス</t>
  </si>
  <si>
    <t>施設給付の見直し</t>
  </si>
  <si>
    <t>（平成15年度～平成17年度の保険料率設定）</t>
  </si>
  <si>
    <t>（平成18年度～平成20年度の保険料率設定）</t>
  </si>
  <si>
    <t>住宅改修</t>
  </si>
  <si>
    <t>介護保険法等の一部を改正する法律公布</t>
  </si>
  <si>
    <t>平成17年10月 1日</t>
  </si>
  <si>
    <t>介護老人保健施設</t>
  </si>
  <si>
    <t>第１期高齢者保健福祉計画</t>
  </si>
  <si>
    <t>生活困窮者に対する介護保険料減免開始</t>
  </si>
  <si>
    <t>　　及び介護保険事業計画の策定</t>
  </si>
  <si>
    <t>第２期高齢者保健福祉計画</t>
  </si>
  <si>
    <t>第３期高齢者保健福祉計画</t>
  </si>
  <si>
    <t>　　及び介護保険事業計画の策定</t>
  </si>
  <si>
    <t>居宅
サービス</t>
  </si>
  <si>
    <t>地域密着型
サービス</t>
  </si>
  <si>
    <t>特定入所者介護
サービス</t>
  </si>
  <si>
    <t>生活困窮者</t>
  </si>
  <si>
    <t>Ⅰ　介護保険制度の沿革</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</si>
  <si>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</si>
  <si>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</si>
  <si>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</si>
  <si>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</si>
  <si>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</si>
  <si>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</si>
  <si>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</si>
  <si>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</si>
  <si>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</si>
  <si>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</si>
  <si>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</si>
  <si>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</si>
  <si>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</si>
  <si>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</si>
  <si>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</si>
  <si>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</si>
  <si>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</si>
  <si>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</si>
  <si>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</si>
  <si>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</si>
  <si>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</si>
  <si>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</si>
  <si>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介護給付費負担金</t>
  </si>
  <si>
    <t>相互財政安定化事業負担金</t>
  </si>
  <si>
    <t>保健福祉事業費</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</si>
  <si>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</si>
  <si>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</si>
  <si>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</si>
  <si>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</si>
  <si>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</si>
  <si>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</si>
  <si>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</si>
  <si>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</si>
  <si>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</si>
  <si>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</si>
  <si>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</si>
  <si>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</si>
  <si>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</si>
  <si>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</si>
  <si>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</si>
  <si>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</si>
  <si>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</si>
  <si>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</si>
  <si>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</si>
  <si>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</si>
  <si>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</si>
  <si>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</si>
  <si>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</si>
  <si>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</si>
  <si>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歳入歳出差引残額</t>
  </si>
  <si>
    <t>円</t>
  </si>
  <si>
    <t>　うち基金繰入額</t>
  </si>
  <si>
    <t>介護給付費準備基金保有額</t>
  </si>
  <si>
    <t>１　保険料額の状況</t>
  </si>
  <si>
    <t>［１］</t>
  </si>
  <si>
    <t>：２８２０４</t>
  </si>
  <si>
    <t>食費</t>
  </si>
  <si>
    <t>備考</t>
  </si>
  <si>
    <t>［１］［２］</t>
  </si>
  <si>
    <t>減免額
(別掲)</t>
  </si>
  <si>
    <t>刑務所等
施設収監</t>
  </si>
  <si>
    <t>災害等</t>
  </si>
  <si>
    <t>失業等</t>
  </si>
  <si>
    <t>海外
滞在者</t>
  </si>
  <si>
    <t>　（賦課期日後において第１号被保険者の資格取得、喪失等があった場合の端数処理）</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</si>
  <si>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</si>
  <si>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</si>
  <si>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t>　（保険料の過誤納金の取扱い）</t>
  </si>
  <si>
    <r>
      <t>　　　</t>
    </r>
    <r>
      <rPr>
        <b/>
        <sz val="10"/>
        <rFont val="ＭＳ Ｐゴシック"/>
        <family val="3"/>
      </rPr>
      <t>付　則</t>
    </r>
  </si>
  <si>
    <t>相談会等</t>
  </si>
  <si>
    <t xml:space="preserve"> (1) 介護給付・予防給付</t>
  </si>
  <si>
    <t>要支援計</t>
  </si>
  <si>
    <t>要介護計</t>
  </si>
  <si>
    <t xml:space="preserve"> (1) 介護給付・予防給付</t>
  </si>
  <si>
    <t>要支援１</t>
  </si>
  <si>
    <t>要支援２</t>
  </si>
  <si>
    <t>地域密着型介護老人福祉施設
入所者生活介護</t>
  </si>
  <si>
    <t>③ 総数（再掲：介護給付、介護予防給付の特例分）</t>
  </si>
  <si>
    <t xml:space="preserve"> (2) 特定入所者介護（介護予防）サービス費（別掲）</t>
  </si>
  <si>
    <t>：西宮市</t>
  </si>
  <si>
    <t>保険者番号</t>
  </si>
  <si>
    <t>保険者名</t>
  </si>
  <si>
    <t>保険者名</t>
  </si>
  <si>
    <t>介護保険事業状況報告</t>
  </si>
  <si>
    <t>保険者番号</t>
  </si>
  <si>
    <t>保険者名</t>
  </si>
  <si>
    <t>その他</t>
  </si>
  <si>
    <t>増減数(Ｂ-Ａ)</t>
  </si>
  <si>
    <t>区　分</t>
  </si>
  <si>
    <t>サ　ー　ビ　ス　内　容</t>
  </si>
  <si>
    <t>一般</t>
  </si>
  <si>
    <t>介護老人福祉施設</t>
  </si>
  <si>
    <t>介護老人保健施設</t>
  </si>
  <si>
    <t>介護療養型医療施設</t>
  </si>
  <si>
    <t>計</t>
  </si>
  <si>
    <t>要介護１</t>
  </si>
  <si>
    <t>要介護２</t>
  </si>
  <si>
    <t>調整交付金</t>
  </si>
  <si>
    <t>財政安定化基金拠出金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</si>
  <si>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</si>
  <si>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</si>
  <si>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</si>
  <si>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</si>
  <si>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</si>
  <si>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</si>
  <si>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</si>
  <si>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</si>
  <si>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</si>
  <si>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</si>
  <si>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</si>
  <si>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</si>
  <si>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</si>
  <si>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</si>
  <si>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</si>
  <si>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</si>
  <si>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</si>
  <si>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</si>
  <si>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</si>
  <si>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</si>
  <si>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</si>
  <si>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</si>
  <si>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</si>
  <si>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</si>
  <si>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</si>
  <si>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</si>
  <si>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</si>
  <si>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</si>
  <si>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</si>
  <si>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平成21年 3月</t>
  </si>
  <si>
    <t>第４期高齢者保健福祉計画</t>
  </si>
  <si>
    <t>（平成21年度～平成23年度の保険料率設定）</t>
  </si>
  <si>
    <t>　(1)　当該診断命令に係る診断を行う医師の氏名並びにその者が現に従事する病院又は診療所の名称及び所在</t>
  </si>
  <si>
    <t>　　地</t>
  </si>
  <si>
    <t>　(2)　診断を受けるべき期日又は期間</t>
  </si>
  <si>
    <t>　(3)　診断を受けるべき場所</t>
  </si>
  <si>
    <t>　(4)　前３号に掲げるもののほか、市長が必要があると認める事項</t>
  </si>
  <si>
    <t>　（特例居宅介護サービス費等の額）</t>
  </si>
  <si>
    <r>
      <t>第５条</t>
    </r>
    <r>
      <rPr>
        <sz val="10"/>
        <rFont val="ＭＳ Ｐゴシック"/>
        <family val="3"/>
      </rPr>
      <t>　次の各号に掲げる介護給付の額は、当該各号に定める額とする。</t>
    </r>
  </si>
  <si>
    <t>　(1)　法第42条第２項に規定する特例居宅介護サービス費の額　同項に規定する基準の額</t>
  </si>
  <si>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</si>
  <si>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</si>
  <si>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</si>
  <si>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</si>
  <si>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　（特例介護予防サービス費等の額）［５］</t>
  </si>
  <si>
    <r>
      <t>第６条</t>
    </r>
    <r>
      <rPr>
        <sz val="10"/>
        <rFont val="ＭＳ Ｐゴシック"/>
        <family val="3"/>
      </rPr>
      <t>　次の各号に掲げる予防給付の額は、当該各号に定める額とする。</t>
    </r>
  </si>
  <si>
    <t>　(1)　法第54条第２項に規定する特例介護予防サービス費の額　同項に規定する基準の額</t>
  </si>
  <si>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</si>
  <si>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</si>
  <si>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</si>
  <si>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</si>
  <si>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</si>
  <si>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</si>
  <si>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</si>
  <si>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(1)　氏名、性別、生年月日及び住所並びに被保険者証の番号</t>
  </si>
  <si>
    <t>　(2)　法第50条又は法第60条に規定する費用を負担することが困難である理由</t>
  </si>
  <si>
    <t>　(3)　前２号に掲げるもののほか、市長が必要と認める事項</t>
  </si>
  <si>
    <t>４　市長は、前項の申請書の提出があった場合において、法第50条又は法第60条の規定による認定をしたときは、</t>
  </si>
  <si>
    <t>５　市長は、第３項の申請書の提出があった場合において、法第50条又は法第60条の規定による認定をしないとき</t>
  </si>
  <si>
    <t>　は、理由を付して、その旨を書面により当該申請者に通知しなければならない。</t>
  </si>
  <si>
    <t>　（条例第12条の規定による申告）</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</si>
  <si>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</si>
  <si>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</si>
  <si>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</si>
  <si>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</si>
  <si>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</si>
  <si>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</si>
  <si>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</si>
  <si>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</si>
  <si>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ア 現役並み所得者（上位所得者）</t>
  </si>
  <si>
    <t>イ 一般</t>
  </si>
  <si>
    <t>ウ 低所得者Ⅱ</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</si>
  <si>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</si>
  <si>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</si>
  <si>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</si>
  <si>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</si>
  <si>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</si>
  <si>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</si>
  <si>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</si>
  <si>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</si>
  <si>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</si>
  <si>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</si>
  <si>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</si>
  <si>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</si>
  <si>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</si>
  <si>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要支援１</t>
  </si>
  <si>
    <t>要支援２</t>
  </si>
  <si>
    <t>ア 件数</t>
  </si>
  <si>
    <t>イ 単位数</t>
  </si>
  <si>
    <t>ウ 費用額</t>
  </si>
  <si>
    <t>エ 給付費</t>
  </si>
  <si>
    <t>２．保険給付決定状況（続き）</t>
  </si>
  <si>
    <t>種類</t>
  </si>
  <si>
    <t>要支援１</t>
  </si>
  <si>
    <t>要支援２</t>
  </si>
  <si>
    <t>ア　件数</t>
  </si>
  <si>
    <t>食費</t>
  </si>
  <si>
    <t>介護老人福祉施設</t>
  </si>
  <si>
    <t>介護療養型医療施設</t>
  </si>
  <si>
    <t>短期入所生活介護</t>
  </si>
  <si>
    <t>居住費（滞在費）</t>
  </si>
  <si>
    <t>イ　給付費</t>
  </si>
  <si>
    <t>食費</t>
  </si>
  <si>
    <t>総計</t>
  </si>
  <si>
    <t>① 総数</t>
  </si>
  <si>
    <t xml:space="preserve">イ 利用者負担第三段階 </t>
  </si>
  <si>
    <t>オ 合計</t>
  </si>
  <si>
    <t>（3）高額介護（介護予防）サービス費</t>
  </si>
  <si>
    <t>ウ 利用者負担第二段階</t>
  </si>
  <si>
    <t>エ 利用者負担第一段階</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</si>
  <si>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</si>
  <si>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</si>
  <si>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</si>
  <si>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</si>
  <si>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</si>
  <si>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</si>
  <si>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</si>
  <si>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</si>
  <si>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</si>
  <si>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</si>
  <si>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</si>
  <si>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</si>
  <si>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</si>
  <si>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</si>
  <si>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</si>
  <si>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</si>
  <si>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</si>
  <si>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</si>
  <si>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</si>
  <si>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</si>
  <si>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</si>
  <si>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</si>
  <si>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福祉用具・住宅改修サービス</t>
  </si>
  <si>
    <t>第１号
被保険者
１人当り
給付額</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</si>
  <si>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</si>
  <si>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</si>
  <si>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</si>
  <si>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</si>
  <si>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</si>
  <si>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</si>
  <si>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</si>
  <si>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</si>
  <si>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</si>
  <si>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</si>
  <si>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</si>
  <si>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</si>
  <si>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</si>
  <si>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</si>
  <si>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</si>
  <si>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介護保険制度の沿革</t>
  </si>
  <si>
    <t>事務体制</t>
  </si>
  <si>
    <t>＜歳入＞</t>
  </si>
  <si>
    <t>介護保険料</t>
  </si>
  <si>
    <t>国庫支出金</t>
  </si>
  <si>
    <t>国庫負担金</t>
  </si>
  <si>
    <t>介護給付費負担金</t>
  </si>
  <si>
    <t>国庫補助金</t>
  </si>
  <si>
    <t>調整交付金</t>
  </si>
  <si>
    <t>支払基金交付金</t>
  </si>
  <si>
    <t>県支出金</t>
  </si>
  <si>
    <t>県負担金</t>
  </si>
  <si>
    <t>　この条例中第１条から第３条までの規定は平成21年10月１日から〔中略〕施行する。</t>
  </si>
  <si>
    <t>(8) 食費・居住費に係る負担限度額認定（再掲：第２号被保険者分）</t>
  </si>
  <si>
    <t>(9) 利用者負担減額・免除認定（再掲：第２号被保険者分）</t>
  </si>
  <si>
    <t>延相談件数</t>
  </si>
  <si>
    <t>ネットワーク会議開催数</t>
  </si>
  <si>
    <t>0回</t>
  </si>
  <si>
    <t>団体担当チーム</t>
  </si>
  <si>
    <t>３５，８３０</t>
  </si>
  <si>
    <t>A</t>
  </si>
  <si>
    <t>B</t>
  </si>
  <si>
    <t>（平成２２年度実績）</t>
  </si>
  <si>
    <t>（平成23年4月1日現在）</t>
  </si>
  <si>
    <t>介護認定グループ</t>
  </si>
  <si>
    <t>認定調査支援チーム</t>
  </si>
  <si>
    <t>健康づくり支援チーム</t>
  </si>
  <si>
    <t>1. 被保険者の資格管理に関すること。</t>
  </si>
  <si>
    <t>2. 被保険者証の交付及び回収に関すること。</t>
  </si>
  <si>
    <t>3. 保険料の賦課及び徴収に関すること。</t>
  </si>
  <si>
    <t>4. 保険給付に関すること。</t>
  </si>
  <si>
    <t>5. 保険料率算定に関すること。</t>
  </si>
  <si>
    <t>6. 国、県負担金その他補助金、支払基金交付金に関すること。</t>
  </si>
  <si>
    <t>7. 財政安定化基金に関すること。</t>
  </si>
  <si>
    <t>8. 介護従事者処遇改善臨時特例基金に関すること。</t>
  </si>
  <si>
    <t>9. 高齢者の低所得利用者対策事業に関すること。</t>
  </si>
  <si>
    <t>10. 介護保険事業計画の作成及び施策の調整に関すること。</t>
  </si>
  <si>
    <t>11. 介護保険制度の広報及び啓発に関すること。</t>
  </si>
  <si>
    <t>12. 介護保険の相談に関すること。</t>
  </si>
  <si>
    <t>13. 介護保険システムに関すること。</t>
  </si>
  <si>
    <t>14. 介護保険における地域密着型サービス等事業者の指定に関すること。</t>
  </si>
  <si>
    <t>15. 介護保険における介護サービス事業者の指導及び監督等に関すること。</t>
  </si>
  <si>
    <t>16. 県、国民健康保険団体連合会その他関係機関との連絡調整に関すること。</t>
  </si>
  <si>
    <t>18. 地域包括支援センター運営協議会等に関すること。</t>
  </si>
  <si>
    <t>19. 民間の老人居宅生活支援事業の届出の受理等に関すること。</t>
  </si>
  <si>
    <t>20. 高齢者福祉計画に関すること。</t>
  </si>
  <si>
    <t>21. 民間の老人福祉施設の許認可等及び指導監督に関すること。</t>
  </si>
  <si>
    <t>22. 社会福祉審議会高齢者福祉専門分科会に関すること。</t>
  </si>
  <si>
    <t>（２）介護認定グループ</t>
  </si>
  <si>
    <t>1. 介護保険事業計画の作成及び施策の調整に関すること。</t>
  </si>
  <si>
    <t>2. 介護保険制度の広報及び啓発に関すること。</t>
  </si>
  <si>
    <t>3. 介護保険の相談に関すること。</t>
  </si>
  <si>
    <t>4. 介護認定の申請受付に関すること。</t>
  </si>
  <si>
    <t>5. 介護認定の不服申立ての受付に関すること。</t>
  </si>
  <si>
    <t>6. 介護認定調査に関すること。</t>
  </si>
  <si>
    <t>7. 主治医意見書の作成依頼に関すること。</t>
  </si>
  <si>
    <t>8. 受給者管理に関すること。</t>
  </si>
  <si>
    <t>9. 西宮市介護認定審査会に関すること。</t>
  </si>
  <si>
    <t>10. 自己作成ケアプランの受付及び助言に関すること。</t>
  </si>
  <si>
    <t>11. 介護保険システムに関すること。</t>
  </si>
  <si>
    <t>12. 県、国民健康保険団体連合会その他関係機関との連絡調整に関すること。</t>
  </si>
  <si>
    <t>13. 高齢者福祉計画に関すること。</t>
  </si>
  <si>
    <t>14. 社会福祉審議会高齢者福祉専門分科会に関すること。</t>
  </si>
  <si>
    <t>2. 福祉情報システムの運用に関すること。</t>
  </si>
  <si>
    <t>3. 高齢者福祉サービスの相談及び助言に関すること。</t>
  </si>
  <si>
    <t>4. 高齢者福祉サービスに係る関係団体等への助成等に関すること。</t>
  </si>
  <si>
    <t>5. 高齢者等サービス調整事務に関すること。</t>
  </si>
  <si>
    <t>6. 養護老人ホーム等の入所措置及び費用の徴収に関すること。</t>
  </si>
  <si>
    <t>7. 在宅福祉サービスの措置に関すること。</t>
  </si>
  <si>
    <t>8. 住宅改造費助成事業に関すること。</t>
  </si>
  <si>
    <t>9. 在宅高齢者生活支援事業(ヘルプ・デイ)に関すること。</t>
  </si>
  <si>
    <t>10. 老人日常生活用具給付等事業に関すること。</t>
  </si>
  <si>
    <t>11. 福祉タクシー派遣事業に関すること。</t>
  </si>
  <si>
    <t>12. 老人クラブに関すること。</t>
  </si>
  <si>
    <t>13. 老人いこいの家の管理及び運営に関すること。</t>
  </si>
  <si>
    <t>14. 老人福祉センターに関すること（指定管理者が行うものを除く。）。</t>
  </si>
  <si>
    <t>16. すこやかケア西宮に関すること（指定管理者が行うものを除く。）。</t>
  </si>
  <si>
    <t>17. 敬老行事等に関すること。</t>
  </si>
  <si>
    <t>18. 地域福祉に係る関係機関との連絡調整に関すること。</t>
  </si>
  <si>
    <t>19. 地域福祉活動の推進団体の育成等に関すること。</t>
  </si>
  <si>
    <t>20. その他地域福祉活動の推進に関すること。</t>
  </si>
  <si>
    <t>21. 高齢者交通助成事業に関すること。</t>
  </si>
  <si>
    <t>22. 高齢者住宅整備資金償還事務に関すること。</t>
  </si>
  <si>
    <r>
      <t>地域支援事業繰入金</t>
    </r>
    <r>
      <rPr>
        <sz val="8"/>
        <rFont val="ＭＳ ゴシック"/>
        <family val="3"/>
      </rPr>
      <t>（介護予防事業）</t>
    </r>
  </si>
  <si>
    <r>
      <t>地域支援事業繰入金</t>
    </r>
    <r>
      <rPr>
        <sz val="8"/>
        <rFont val="ＭＳ ゴシック"/>
        <family val="3"/>
      </rPr>
      <t>（包括的支援事業・任意事業）</t>
    </r>
  </si>
  <si>
    <t>※歳入の介護保険料について、年報の様式では保険料還付
　未済額をこの項目で報告することになっているため、13
　ページの決算状況の額とは異なります。</t>
  </si>
  <si>
    <t>西宮市介護保険条例・施行規則</t>
  </si>
  <si>
    <t>５-（２）</t>
  </si>
  <si>
    <t>　（施行期日）</t>
  </si>
  <si>
    <t>地域支援事業チーム</t>
  </si>
  <si>
    <t>事務事業チーム</t>
  </si>
  <si>
    <t>事業者指導チーム</t>
  </si>
  <si>
    <t>介護予防事業</t>
  </si>
  <si>
    <t>事業名等</t>
  </si>
  <si>
    <t>事業額</t>
  </si>
  <si>
    <t>受益者負担・
利用料収入等</t>
  </si>
  <si>
    <t>① 介護予防事業</t>
  </si>
  <si>
    <t>区分変更申請</t>
  </si>
  <si>
    <t>要支援者の要介護申請</t>
  </si>
  <si>
    <t>オ　政令第38条第１項第２号に該当し、かつ、保険料の賦課期日現在に属する世帯のすべての世帯員の当該賦課期日の属する年の前年の収入金額の合計額が60万円（世帯員の数が３以上である場合は、60万円に、当該世帯員の数から２を減じた数に17万5,000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</si>
  <si>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当該年度分の保険料のうち平成13年10月から平成14年３月までの期間に係る保険料の３分の２に相当する額</t>
  </si>
  <si>
    <t>カ　政令第38条第１項第２号に該当し、かつ、保険料の賦課期日現在に属する世帯のすべての世帯員の当該賦課期日の属する年の前年の収入金額の合計額が120万円（世帯員の数が３以上である場合は、120万円に、当該世帯員の数から２を減じた数に35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</si>
  <si>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当該年度分の保険料のうち平成13年10月から平成14年３月までの期間に係る保険料の３分の１に相当する額</t>
  </si>
  <si>
    <t>キ　その他上記の事由に類する事由があるとき</t>
  </si>
  <si>
    <t>　市長が必要と認める額</t>
  </si>
  <si>
    <t>(3)　条例第10条第１項第５号に該当するとき</t>
  </si>
  <si>
    <t>　　なす。</t>
  </si>
  <si>
    <t>　(3)　災害による損害の程度の認定は、消防署長その他官公署の長の証明する書類（火災にあっては現地調査）</t>
  </si>
  <si>
    <t>　　に基づき、市長が行う。</t>
  </si>
  <si>
    <r>
      <t>　　　</t>
    </r>
    <r>
      <rPr>
        <b/>
        <sz val="10"/>
        <rFont val="ＭＳ Ｐゴシック"/>
        <family val="3"/>
      </rPr>
      <t>付　則</t>
    </r>
    <r>
      <rPr>
        <sz val="10"/>
        <rFont val="ＭＳ Ｐゴシック"/>
        <family val="3"/>
      </rPr>
      <t>（平成12年12月28日西宮市規則第37号［１］）</t>
    </r>
  </si>
  <si>
    <t>２　改正後の第７条第２項の規定は平成12年９月25日から、改正後の付則別表第１、付則別表第２及び別表第２の</t>
  </si>
  <si>
    <t>　規定は同年10月１日から適用する。</t>
  </si>
  <si>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</si>
  <si>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</si>
  <si>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t>２　改正後の別表第２の規定は、平成15年度分からの保険料の減免について適用し、平成14年度分までの保険料</t>
  </si>
  <si>
    <t>　の減免については、なお従前の例による。</t>
  </si>
  <si>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</si>
  <si>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</si>
  <si>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</si>
  <si>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別表第１</t>
    </r>
    <r>
      <rPr>
        <sz val="10"/>
        <rFont val="ＭＳ Ｐゴシック"/>
        <family val="3"/>
      </rPr>
      <t>（第７条関係）</t>
    </r>
  </si>
  <si>
    <t xml:space="preserve">　損害の程度が３割以上５割未満のとき　100分の95 </t>
  </si>
  <si>
    <t>１　省令第83条第１項第１号又は省令第97条第１項第１号に規定する特別の事情</t>
  </si>
  <si>
    <t xml:space="preserve">　損害の程度が５割以上のとき　100分の100 </t>
  </si>
  <si>
    <t>【　平成２２年度／決算状況　】</t>
  </si>
  <si>
    <t>平成２２年度末
残高
（平成23年5月末）</t>
  </si>
  <si>
    <t>第１号被保険者１人当たりの額は、決算額及び準備基金の平成２２年度末残高を第１号被保険者数の年間平均</t>
  </si>
  <si>
    <t>人数（平成22年4月末から平成23年3月末）である91,234人で割った額です。</t>
  </si>
  <si>
    <t>生活機能評価受診者</t>
  </si>
  <si>
    <t>　次に掲げる額の合算額
(1)　生計を維持する者の公的年金以外の収入がなくなり、又はこれに準ずる状況に至った最初の月（その月が平成13年３月以前のときは、同年４月）から平成13年９月までの月数に、平成13年度分の保険料額から、当該公的年金の年額を前年の所得であるとして条例付則第３条第２項を適用して算定した保険料額を控除した額を18で除して得た額を乗じて得た額
(2)　生計を維持する者の公的年金以外の収入がなくなり、又はこれに準ずる状況に至った最初の月（その月が平成13年９月以前のときは、同年10月）から平成14年３月までの月数に、平成13年度分の保険料額から、当該公的年金の年額を前年の所得であるとして条例付則第３条第２項を適用して算定した保険料額を控除した額を９で除して得た額を乗じて得た額</t>
  </si>
  <si>
    <t>　条例第10条第１項第２号から第４号までに規定する事由のいずれかによって、平成13年４月以降３月以上引き続いて、生計を維持する者の公的年金以外の収入がなくなった場合又はこれに準ずる状況に至った場合で、当該公的年金の年額を前年の所得であるとして、条例付則第３条第２項の規定を適用したときにおいて、当該第１号被保険者が同条第１号から第４号までのいずれかに該当するとき</t>
  </si>
  <si>
    <t>(2)　条例第10条第１項第２号から第４号までのいずれかに該当するとき</t>
  </si>
  <si>
    <t>(3)　条例第10条第１項第５号に該当するとき</t>
  </si>
  <si>
    <t>ア　法第63条に規定する施設に１月以上拘禁されているとき</t>
  </si>
  <si>
    <t xml:space="preserve">　当該年度分の保険料の２分の１に相当する額 </t>
  </si>
  <si>
    <t>イ　政令第38条第１項第１号イ(1)に該当するとき</t>
  </si>
  <si>
    <t>　（平成13年度における保険料の減免の特例）</t>
  </si>
  <si>
    <t>　（東日本大震災の被災被保険者に対する居宅介護サービス費の額の特例等）［７］</t>
  </si>
  <si>
    <r>
      <t>第６条</t>
    </r>
    <r>
      <rPr>
        <sz val="10"/>
        <rFont val="ＭＳ Ｐゴシック"/>
        <family val="3"/>
      </rPr>
      <t xml:space="preserve">　第７条の規定にかかわらず、東日本大震災により被災した被保険者の平成23年３月11日から平成24年２月
</t>
    </r>
  </si>
  <si>
    <t>　29日までの利用に係る居宅介護サービス費の額の特例等については、市長が別に定める。［７］</t>
  </si>
  <si>
    <t>　（東日本大震災の被災被保険者に対する保険料の減免の特例）［７］</t>
  </si>
  <si>
    <r>
      <t>第７条</t>
    </r>
    <r>
      <rPr>
        <sz val="10"/>
        <rFont val="ＭＳ Ｐゴシック"/>
        <family val="3"/>
      </rPr>
      <t>　第15条の規定にかかわらず、東日本大震災により被災した被保険者の平成22年度分及び平成23年度分の</t>
    </r>
  </si>
  <si>
    <t>　保険料の減免については、市長が別に定める。［７］　</t>
  </si>
  <si>
    <t>　　　　　平成23年６月30日　規則11号［７］</t>
  </si>
  <si>
    <t>　この規則は、公布の日から施行する。</t>
  </si>
  <si>
    <r>
      <t>　　　</t>
    </r>
    <r>
      <rPr>
        <b/>
        <sz val="10"/>
        <rFont val="ＭＳ Ｐゴシック"/>
        <family val="3"/>
      </rPr>
      <t>付　則</t>
    </r>
    <r>
      <rPr>
        <sz val="10"/>
        <rFont val="ＭＳ Ｐゴシック"/>
        <family val="3"/>
      </rPr>
      <t>（平成23年６月30日西宮市規則第11号［７］）</t>
    </r>
  </si>
  <si>
    <t>要介護２</t>
  </si>
  <si>
    <t>要介護３</t>
  </si>
  <si>
    <t>要介護４</t>
  </si>
  <si>
    <t>要介護５</t>
  </si>
  <si>
    <t>（様式１の５）</t>
  </si>
  <si>
    <t>　　介護保険事業状況報告</t>
  </si>
  <si>
    <t xml:space="preserve"> 介護老人福祉施設</t>
  </si>
  <si>
    <t xml:space="preserve"> 介護老人保健施設</t>
  </si>
  <si>
    <t xml:space="preserve"> 介護療養型医療施設</t>
  </si>
  <si>
    <t xml:space="preserve"> 第１号被保険者</t>
  </si>
  <si>
    <t xml:space="preserve"> 第２号被保険者</t>
  </si>
  <si>
    <t>国の特別対策により、保険料の３／４を軽減</t>
  </si>
  <si>
    <t>国の特別対策により、保険料の１／４を軽減</t>
  </si>
  <si>
    <t>(※1)</t>
  </si>
  <si>
    <t>(※2)</t>
  </si>
  <si>
    <t>(※3)</t>
  </si>
  <si>
    <t>平成12年度
(※1)</t>
  </si>
  <si>
    <t>歳入合計（Ａ）</t>
  </si>
  <si>
    <t>歳出合計（Ｂ）</t>
  </si>
  <si>
    <t>介護給付費準備基金</t>
  </si>
  <si>
    <t>（※第１号被保険者１人当たりの額については、１円未満四捨五入の
 ため決算額の値に戻らない場合があります。）</t>
  </si>
  <si>
    <t>Ⅳ　要介護（支援）認定の状況</t>
  </si>
  <si>
    <t>新規申請</t>
  </si>
  <si>
    <t>更新申請</t>
  </si>
  <si>
    <t>4月</t>
  </si>
  <si>
    <t>5月</t>
  </si>
  <si>
    <t>6月</t>
  </si>
  <si>
    <t>7月</t>
  </si>
  <si>
    <t>8月</t>
  </si>
  <si>
    <t>9月</t>
  </si>
  <si>
    <t>10月</t>
  </si>
  <si>
    <t>11月</t>
  </si>
  <si>
    <t>12月</t>
  </si>
  <si>
    <t>1月</t>
  </si>
  <si>
    <t>2月</t>
  </si>
  <si>
    <t>3月</t>
  </si>
  <si>
    <t>９割（償還払）</t>
  </si>
  <si>
    <t>単位：件</t>
  </si>
  <si>
    <t>調査区分</t>
  </si>
  <si>
    <t>直営調査</t>
  </si>
  <si>
    <t>委託調査</t>
  </si>
  <si>
    <t>件数</t>
  </si>
  <si>
    <t>委員数</t>
  </si>
  <si>
    <t>合議体数（合議体は５人の委員で構成）</t>
  </si>
  <si>
    <t>合議体開催回数年度累計</t>
  </si>
  <si>
    <t>Ⅴ　介護サービス費の状況</t>
  </si>
  <si>
    <t>居宅サービス</t>
  </si>
  <si>
    <t>基準額×1.5</t>
  </si>
  <si>
    <t>基準額×1.25</t>
  </si>
  <si>
    <t>基準額×0.75</t>
  </si>
  <si>
    <t>１　組織図</t>
  </si>
  <si>
    <t>健康福祉局</t>
  </si>
  <si>
    <t>人</t>
  </si>
  <si>
    <t>２　事務分掌</t>
  </si>
  <si>
    <t>②</t>
  </si>
  <si>
    <t>１　第１号被保険者の状況</t>
  </si>
  <si>
    <t>介護療養型医療施設</t>
  </si>
  <si>
    <t>人口</t>
  </si>
  <si>
    <t>第１号被保険者</t>
  </si>
  <si>
    <t>第１号被保険者</t>
  </si>
  <si>
    <t>65歳～75歳未満</t>
  </si>
  <si>
    <t>75歳以上</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</si>
  <si>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</si>
  <si>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</si>
  <si>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</si>
  <si>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</si>
  <si>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</si>
  <si>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</si>
  <si>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</si>
  <si>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</si>
  <si>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</si>
  <si>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（平成20年度における保険料激変緩和措置の継続）</t>
  </si>
  <si>
    <t>　　　　　　　　　　医療保険
　所得区分</t>
  </si>
  <si>
    <t xml:space="preserve"> 第１号被保
 険者１人当
 たりの額</t>
  </si>
  <si>
    <t>650円</t>
  </si>
  <si>
    <t>320円</t>
  </si>
  <si>
    <t>820円</t>
  </si>
  <si>
    <t>1,310円</t>
  </si>
  <si>
    <t>1,640円</t>
  </si>
  <si>
    <t>介護保険制度開始</t>
  </si>
  <si>
    <t>増減率(Ｂ/Ａ)</t>
  </si>
  <si>
    <t>特定入所者サービス</t>
  </si>
  <si>
    <t>介護給付費／居宅</t>
  </si>
  <si>
    <t>介護給付費／施設</t>
  </si>
  <si>
    <t>平成２２年度／介護保険事業状況報告（年報）</t>
  </si>
  <si>
    <t>介護老人福祉施設</t>
  </si>
  <si>
    <t>平成15～
17年度</t>
  </si>
  <si>
    <t>受給者数</t>
  </si>
  <si>
    <t>人数・件数</t>
  </si>
  <si>
    <t>（１）介護保険グループ</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</si>
  <si>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</si>
  <si>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</si>
  <si>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</si>
  <si>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</si>
  <si>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要支援１</t>
  </si>
  <si>
    <t>要支援２</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</si>
  <si>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</si>
  <si>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</si>
  <si>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</si>
  <si>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地域密着型介護老人福祉施設
入所者生活介護</t>
  </si>
  <si>
    <t>地域密着型介護老人福祉施設
入所者生活介護</t>
  </si>
  <si>
    <t>（様式２の５）</t>
  </si>
  <si>
    <t>（様式２の６）</t>
  </si>
  <si>
    <t>② 第２号被保険者分（再掲）</t>
  </si>
  <si>
    <t>地域密着型介護老人福祉施設
入所者生活介護</t>
  </si>
  <si>
    <t>　 65歳～75歳未満</t>
  </si>
  <si>
    <t>　 75歳以上</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</si>
  <si>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</si>
  <si>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</si>
  <si>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</si>
  <si>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</si>
  <si>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</si>
  <si>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</si>
  <si>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</si>
  <si>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</si>
  <si>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</si>
  <si>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</si>
  <si>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</si>
  <si>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</si>
  <si>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75歳以上</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</si>
  <si>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</si>
  <si>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</si>
  <si>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</si>
  <si>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</si>
  <si>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</si>
  <si>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</si>
  <si>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</si>
  <si>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</si>
  <si>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</si>
  <si>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</si>
  <si>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</si>
  <si>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</si>
  <si>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</si>
  <si>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</si>
  <si>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</si>
  <si>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</si>
  <si>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</si>
  <si>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</si>
  <si>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</si>
  <si>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</si>
  <si>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</si>
  <si>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</si>
  <si>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</si>
  <si>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</si>
  <si>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</si>
  <si>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</si>
  <si>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</si>
  <si>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　50条又は法第60条に規定する災害その他の厚生労働省令で定める特別の事情があることを証明する書類その</t>
  </si>
  <si>
    <t>　他市長が必要と認める書類を添付して、市長に申請しなければならない。</t>
  </si>
  <si>
    <t>　その旨、その適用期間その他必要な事項を書面により当該申請者に通知するとともに、介護保険利用者負担額</t>
  </si>
  <si>
    <t>　減額・免除認定証を、期限を定めて交付するものとする。</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</si>
  <si>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</si>
  <si>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</si>
  <si>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</si>
  <si>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</si>
  <si>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</si>
  <si>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</si>
  <si>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</si>
  <si>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</si>
  <si>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</si>
  <si>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</si>
  <si>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</si>
  <si>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</si>
  <si>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総計</t>
  </si>
  <si>
    <t>介護予防支援・居宅介護支援</t>
  </si>
  <si>
    <t>保険者番号</t>
  </si>
  <si>
    <t>：２８２０４</t>
  </si>
  <si>
    <t>保険者名</t>
  </si>
  <si>
    <t>：西宮市</t>
  </si>
  <si>
    <t>ア 件数</t>
  </si>
  <si>
    <t>イ 単位数</t>
  </si>
  <si>
    <t>ウ 費用額</t>
  </si>
  <si>
    <t>エ 給付費</t>
  </si>
  <si>
    <t>介護保険グループ</t>
  </si>
  <si>
    <t>平成18年 3月</t>
  </si>
  <si>
    <t>諸収入</t>
  </si>
  <si>
    <t>延滞金</t>
  </si>
  <si>
    <t>雑入</t>
  </si>
  <si>
    <t>第三者納付金</t>
  </si>
  <si>
    <t>返納金</t>
  </si>
  <si>
    <t>①</t>
  </si>
  <si>
    <t>②</t>
  </si>
  <si>
    <t>③</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</si>
  <si>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</si>
  <si>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</si>
  <si>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</si>
  <si>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</si>
  <si>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</si>
  <si>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</si>
  <si>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</si>
  <si>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</si>
  <si>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</si>
  <si>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</si>
  <si>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</si>
  <si>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</si>
  <si>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</si>
  <si>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歳入歳出差引額（Ａ－Ｂ）</t>
  </si>
  <si>
    <t>決算額</t>
  </si>
  <si>
    <t>区分</t>
  </si>
  <si>
    <t>　　　○西宮市介護保険条例</t>
  </si>
  <si>
    <r>
      <t>　　　　</t>
    </r>
    <r>
      <rPr>
        <b/>
        <sz val="10"/>
        <rFont val="ＭＳ Ｐゴシック"/>
        <family val="3"/>
      </rPr>
      <t>沿　革</t>
    </r>
  </si>
  <si>
    <t>　　　　　平成15年３月25日　条例28号［１］</t>
  </si>
  <si>
    <t>　　　　　平成17年３月30日　条例17号［２］</t>
  </si>
  <si>
    <t>　　　　　平成18年３月30日　条例75号［３］</t>
  </si>
  <si>
    <t>　　　　　平成20年３月27日　条例47号［４］</t>
  </si>
  <si>
    <t>　　　　　平成21年３月30日　条例47号［５］</t>
  </si>
  <si>
    <t>　　　　　平成21年９月25日　条例11号［６］</t>
  </si>
  <si>
    <t>　　　　　平成21年12月25日　条例16号［７］</t>
  </si>
  <si>
    <t>　（趣旨）</t>
  </si>
  <si>
    <r>
      <t>第１条</t>
    </r>
    <r>
      <rPr>
        <sz val="10"/>
        <rFont val="ＭＳ Ｐゴシック"/>
        <family val="3"/>
      </rPr>
      <t>　この条例は、介護保険法（平成９年法律第123号。以下「法」という。）その他の法令に定めるもののほか、市</t>
    </r>
  </si>
  <si>
    <t>　が行う介護保険について必要な事項を定める。</t>
  </si>
  <si>
    <t>　（介護認定審査会の委員の定数）</t>
  </si>
  <si>
    <r>
      <t>第２条</t>
    </r>
    <r>
      <rPr>
        <sz val="10"/>
        <rFont val="ＭＳ Ｐゴシック"/>
        <family val="3"/>
      </rPr>
      <t>　法第14条に規定する西宮市介護認定審査会（以下「認定審査会」という。）の委員の定数は、100人以内とす</t>
    </r>
  </si>
  <si>
    <t>　る。［１］</t>
  </si>
  <si>
    <t>　（委員の報酬の額）</t>
  </si>
  <si>
    <r>
      <t>第３条</t>
    </r>
    <r>
      <rPr>
        <sz val="10"/>
        <rFont val="ＭＳ Ｐゴシック"/>
        <family val="3"/>
      </rPr>
      <t>　委員の報酬の額は、日額22,000円とする。［６］</t>
    </r>
  </si>
  <si>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</si>
  <si>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</si>
  <si>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</si>
  <si>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</si>
  <si>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r>
      <t>第５条</t>
    </r>
    <r>
      <rPr>
        <sz val="10"/>
        <rFont val="ＭＳ Ｐゴシック"/>
        <family val="3"/>
      </rPr>
      <t>　平成21年度から平成23年度までの各年度における保険料率は、次の各号に掲げる第１号被保険者（法第９</t>
    </r>
  </si>
  <si>
    <t>　条第１号に規定する第１号被保険者をいう。以下同じ。）の区分に応じ、それぞれ当該各号に定める額とする。</t>
  </si>
  <si>
    <t>　(1)　介護保険法施行令（平成10年政令第412号。以下「令」という。）第39条第１項第１号に掲げる者　24,500円</t>
  </si>
  <si>
    <t>　(2)　令第39条第１項第２号に掲げる者　24,500円</t>
  </si>
  <si>
    <t>　(3)　令第39条第１項第３号に掲げる者　36,800円</t>
  </si>
  <si>
    <t>　(4)　令第39条第１項第４号に掲げる者　49,100円</t>
  </si>
  <si>
    <t>　(5)　次のいずれかに該当する者　55,200円</t>
  </si>
  <si>
    <t>　　ア　地方税法（昭和25年法律第226号）第292条第１項第13号に規定する合計所得金額（以下「合計所得金額」と</t>
  </si>
  <si>
    <t>　　　いう。）が1,250,001円未満である者であり、かつ、前各号のいずれにも該当しないもの</t>
  </si>
  <si>
    <t>　　イ　要保護者（生活保護法（昭和25年法律第144号）第６条第２項に規定する要保護者をいう。以下同じ。）であっ</t>
  </si>
  <si>
    <t>　　　て、その者が課される保険料額についてこの号の区分による額を適用されたならば保護を必要としない状態と</t>
  </si>
  <si>
    <t>　　　なるもの（令第39条第１項第１号イ（(1)に係る部分を除く。）、次号イ、第７号イ、第８号イ又は第９号イに該当す</t>
  </si>
  <si>
    <t>　　　る者を除く。）</t>
  </si>
  <si>
    <t>　(6)　次のいずれかに該当する者　61,300円</t>
  </si>
  <si>
    <t>　　ア　合計所得金額が2,000,000円未満である者であり、かつ、前各号のいずれにも該当しないもの</t>
  </si>
  <si>
    <t>　　イ　要保護者であって、その者が課される保険料額についてこの号の区分による額を適用されたならば保護を必</t>
  </si>
  <si>
    <t>　　　要としない状態となるもの（令第39条第１項第１号イ（(1)に係る部分を除く。）、次号イ、第８号イ又は第９号イに</t>
  </si>
  <si>
    <t>　　　該当する者を除く。）</t>
  </si>
  <si>
    <t>　(7)　次のいずれかに該当する者　73,600円</t>
  </si>
  <si>
    <t>　　ア　合計所得金額が4,000,000円未満である者であり、かつ、前各号のいずれにも該当しないもの</t>
  </si>
  <si>
    <t>　　　要としない状態となるもの（令第39条第１項第１号イ（(1)に係る部分を除く。）、次号イ又は第９号イに該当する者</t>
  </si>
  <si>
    <t>　　　を除く。）</t>
  </si>
  <si>
    <t>　(8)　次のいずれかに該当する者　85,900円</t>
  </si>
  <si>
    <t>　　ア　合計所得金額が6,000,000円未満である者であり、かつ、前各号のいずれにも該当しないもの</t>
  </si>
  <si>
    <t>　　　要としない状態となるもの（令第39条第１項第１号イ（(1)に係る部分を除く。）又は次号イに該当する者を除く。）</t>
  </si>
  <si>
    <t>　(9)　次のいずれかに該当する者　92,000円</t>
  </si>
  <si>
    <t>　　ア　合計所得金額が10,000,000円未満である者であり、かつ、前各号のいずれにも該当しないもの</t>
  </si>
  <si>
    <t>　　　要としない状態となるもの（令第39条第１項第１号イ（(1)に係る部分を除く。）に該当する者を除く。）</t>
  </si>
  <si>
    <t>　(10)　前各号のいずれにも該当しない者　98,100円</t>
  </si>
  <si>
    <t>　（普通徴収に係る納期等）</t>
  </si>
  <si>
    <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</si>
  <si>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t>
  </si>
  <si>
    <t>　５条第１項に規定する日に該当するときは、その翌日を納期限の日とする。</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</si>
  <si>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</si>
  <si>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</si>
  <si>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</si>
  <si>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</si>
  <si>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</si>
  <si>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</si>
  <si>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</si>
  <si>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</si>
  <si>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</si>
  <si>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</si>
  <si>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</si>
  <si>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</si>
  <si>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　（法第132条第２項及び第３項の規定により保険料を連帯して納付する義務を負う者をいう。以下同じ。）に対し、そ</t>
  </si>
  <si>
    <t>　の納期を通知しなければならない。</t>
  </si>
  <si>
    <t>３　第１項に規定する各納期又は前項の規定により別に定める各納期における保険料の額は、当該年度分の保険</t>
  </si>
  <si>
    <t>　料の額を納期の数で除して得た額とする。ただし、市長が特別な理由があると認めるときは、この限りでない。</t>
  </si>
  <si>
    <t>　（賦課期日後において第１号被保険者の資格取得、喪失等があった場合）</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</si>
  <si>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</si>
  <si>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</si>
  <si>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</si>
  <si>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</si>
  <si>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３　保険料の賦課期日後に令第39条第１項第１号イ（同号に規定する老齢福祉年金の受給権を有するに至った者及</t>
  </si>
  <si>
    <t>　び(1)に係る者を除く。）、ロ及びハ、第２号ロ、第３号ロ、第４号ロ、第５号ロ又は第６号ロに該当するに至った第１号</t>
  </si>
  <si>
    <t>　被保険者に係る保険料の額は、当該該当するに至った日の属する月の前月まで月割により算定した当該第１号</t>
  </si>
  <si>
    <t>　被保険者に係る保険料の額と、当該該当するに至った日の属する月から令第39条第１項第１号から第６号までの</t>
  </si>
  <si>
    <t>　いずれかに規定する者として月割により算定した保険料の額の合算額とする。［３］</t>
  </si>
  <si>
    <t>　（保険料の額の通知）</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</si>
  <si>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</si>
  <si>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</si>
  <si>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（延滞金）</t>
  </si>
  <si>
    <r>
      <t>第９条</t>
    </r>
    <r>
      <rPr>
        <sz val="10"/>
        <rFont val="ＭＳ Ｐゴシック"/>
        <family val="3"/>
      </rPr>
      <t>　保険料の納付義務者は、納期限後にその保険料を納付する場合において、当該保険料の額が2,000円以</t>
    </r>
  </si>
  <si>
    <t>　上であるときは、当該保険料の額に、その納期限の翌日から納付の日までの期間に応じ、当該保険料の額（1,000</t>
  </si>
  <si>
    <t>　円未満の端数があるときは、これを切り捨てる。）につき年10.95パーセント（当該納期限の翌日から３月を経過する</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</si>
  <si>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</si>
  <si>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</si>
  <si>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の端数金額又はその全額を切り捨てる。［３］［７］</t>
  </si>
  <si>
    <t>３　市長は、保険料の納付義務者が納期限までに保険料を納付しなかったことについて、やむを得ない理由があると</t>
  </si>
  <si>
    <t>　認める場合は、延滞金を減免することができる。［３］</t>
  </si>
  <si>
    <t>　（保険料の徴収猶予）</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</si>
  <si>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</si>
  <si>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</si>
  <si>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とができないと認められる金額を限度として、６月以内の期間を限って、その保険料の徴収を猶予することができ</t>
  </si>
  <si>
    <t>　る。</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</si>
  <si>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</si>
  <si>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</si>
  <si>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</si>
  <si>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(2)　生計を維持する者が死亡したとき、又はその者が心身に重大な障害を受け、若しくは長期間入院したことによ</t>
  </si>
  <si>
    <t>　　り、その者の収入が著しく減少したとき。</t>
  </si>
  <si>
    <t>(3)　生計を維持する者の収入が、事業又は業務の休廃止、事業における著しい損失、失業その他これらに類する</t>
  </si>
  <si>
    <t>　　理由により著しく減少したとき。</t>
  </si>
  <si>
    <t>(4)　生計を維持する者の収入が、干ばつ、冷害、凍霜害等による農作物の不作その他これらに類する理由により</t>
  </si>
  <si>
    <t>　　著しく減少したとき。</t>
  </si>
  <si>
    <t>２　前項の規定により保険料の徴収猶予を受けようとする者は、次に掲げる事項を記載した申請書に徴収猶予を必</t>
  </si>
  <si>
    <t>　要とする理由を証明する書類を添付して、市長に提出しなければならない。</t>
  </si>
  <si>
    <t>　(1)　被保険者及びその生計を維持する者の氏名及び住所</t>
  </si>
  <si>
    <t>　(2)　納期限及び保険料の額</t>
  </si>
  <si>
    <t>　(3)　徴収猶予を必要とする理由</t>
  </si>
  <si>
    <t>　（保険料の減免）</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</si>
  <si>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</si>
  <si>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</si>
  <si>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</si>
  <si>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</si>
  <si>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</si>
  <si>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t>　滅したときは、直ちにその旨を市長に申告しなければならない。</t>
  </si>
  <si>
    <t>　（保険料に関する申告）</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</si>
  <si>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</si>
  <si>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</si>
  <si>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t>　に、当該第１号被保険者の所得の状況、その属する世帯の世帯員の市民税の課税の有無その他市長が必要と認</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</si>
  <si>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</si>
  <si>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</si>
  <si>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</si>
  <si>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</si>
  <si>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</si>
  <si>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</si>
  <si>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</si>
  <si>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</si>
  <si>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</si>
  <si>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</si>
  <si>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</si>
  <si>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</si>
  <si>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</si>
  <si>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</si>
  <si>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</si>
  <si>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</si>
  <si>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</si>
  <si>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</si>
  <si>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</si>
  <si>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</si>
  <si>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</si>
  <si>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(1)　西宮市介護保険特別会計の歳入歳出決算上生じた剰余金から翌年度に繰越した歳出予算の財源に充てる</t>
  </si>
  <si>
    <t>　　べき金額を控除した額</t>
  </si>
  <si>
    <t>　(2)　基金の運用から生ずる収益金の額</t>
  </si>
  <si>
    <t>　(3)　前２号に掲げるもののほか、予算で定める額</t>
  </si>
  <si>
    <r>
      <t>第16条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</si>
  <si>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</si>
  <si>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</si>
  <si>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</si>
  <si>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</si>
  <si>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r>
      <t>第18条</t>
    </r>
    <r>
      <rPr>
        <sz val="10"/>
        <rFont val="ＭＳ Ｐゴシック"/>
        <family val="3"/>
      </rPr>
      <t>　市長は、財政上必要があると認めるときは、確実な繰戻しの方法、期間及び利率を定めて、基金に属する</t>
    </r>
  </si>
  <si>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</si>
  <si>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</si>
  <si>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</si>
  <si>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</si>
  <si>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</si>
  <si>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</si>
  <si>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</si>
  <si>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</si>
  <si>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t>　第６項後段、法第66条第１項若しくは第２項又は法第68条第１項の規定により被保険者証の提出を求められてこ</t>
  </si>
  <si>
    <t>　れに応じない者は、10万円以下の過料に処する。［３］</t>
  </si>
  <si>
    <r>
      <t>第22条</t>
    </r>
    <r>
      <rPr>
        <sz val="10"/>
        <rFont val="ＭＳ Ｐゴシック"/>
        <family val="3"/>
      </rPr>
      <t>　被保険者、第１号被保険者の配偶者若しくは第１号被保険者の属する世帯の世帯主又はこれらであった者</t>
    </r>
  </si>
  <si>
    <t>　が、正当な理由なしに、法第202条第１項の規定により文書その他の物件の提出若しくは提示を命ぜられてこれに</t>
  </si>
  <si>
    <t>　従わず、又は同項の規定による当該職員の質問に対して答弁せず、若しくは虚偽の答弁をしたときは、10万円以</t>
  </si>
  <si>
    <t>　下の過料に処する。</t>
  </si>
  <si>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</si>
  <si>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</si>
  <si>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t>　額以下の過料に処する。</t>
  </si>
  <si>
    <r>
      <t>第24条</t>
    </r>
    <r>
      <rPr>
        <sz val="10"/>
        <rFont val="ＭＳ Ｐゴシック"/>
        <family val="3"/>
      </rPr>
      <t>　前４条の過料の額は、情状により、市長が定める。</t>
    </r>
  </si>
  <si>
    <t>２　前４条の過料を徴収する場合において発する納額告知書に指定すべき納期限は、その発行の日から起算して10</t>
  </si>
  <si>
    <t>　日以上を経過した日とする。</t>
  </si>
  <si>
    <r>
      <t>　　　</t>
    </r>
    <r>
      <rPr>
        <b/>
        <sz val="10"/>
        <rFont val="ＭＳ Ｐゴシック"/>
        <family val="3"/>
      </rPr>
      <t>付　則</t>
    </r>
  </si>
  <si>
    <t>　（施行期日）</t>
  </si>
  <si>
    <r>
      <t>第１条</t>
    </r>
    <r>
      <rPr>
        <sz val="10"/>
        <rFont val="ＭＳ Ｐゴシック"/>
        <family val="3"/>
      </rPr>
      <t>　この条例は、平成12年４月１日から施行する。</t>
    </r>
  </si>
  <si>
    <t>　（関係条例の廃止）</t>
  </si>
  <si>
    <r>
      <t>第２条</t>
    </r>
    <r>
      <rPr>
        <sz val="10"/>
        <rFont val="ＭＳ Ｐゴシック"/>
        <family val="3"/>
      </rPr>
      <t>　西宮市介護認定審査会条例（平成11年西宮市条例第５号）は、廃止する。</t>
    </r>
  </si>
  <si>
    <r>
      <t>第３条</t>
    </r>
    <r>
      <rPr>
        <sz val="10"/>
        <rFont val="ＭＳ Ｐゴシック"/>
        <family val="3"/>
      </rPr>
      <t>　削除［１］</t>
    </r>
  </si>
  <si>
    <t>　（平成12年度における保険料の納期の特例）</t>
  </si>
  <si>
    <r>
      <t>第４条</t>
    </r>
    <r>
      <rPr>
        <sz val="10"/>
        <rFont val="ＭＳ Ｐゴシック"/>
        <family val="3"/>
      </rPr>
      <t>　平成12年度の普通徴収に係る保険料の納期は、第６条第１項の規定にかかわらず、次のとおりとする。</t>
    </r>
  </si>
  <si>
    <t>　第１期　10月１日から同月末日まで</t>
  </si>
  <si>
    <t>　第２期　11月１日から同月末日まで</t>
  </si>
  <si>
    <t>　第３期　12月１日から同月30日まで</t>
  </si>
  <si>
    <t>　第４期　１月１日から同月末日まで</t>
  </si>
  <si>
    <t>　第５期　２月１日から同月末日まで</t>
  </si>
  <si>
    <t>　第６期　３月１日から同月末日まで</t>
  </si>
  <si>
    <t>２　平成12年度における第６条第２項の規定の適用については、同項中「別に定めることができる」とあるのは「10月</t>
  </si>
  <si>
    <t>　１日以後において別に定める時期とすることができる」とする。</t>
  </si>
  <si>
    <t>　（平成13年度における各納期に納付すべき保険料の額の特例）</t>
  </si>
  <si>
    <r>
      <t>第５条</t>
    </r>
    <r>
      <rPr>
        <sz val="10"/>
        <rFont val="ＭＳ Ｐゴシック"/>
        <family val="3"/>
      </rPr>
      <t>　平成13年10月から平成14年３月までの各納期に納付すべき保険料の額は、平成13年４月から同年９月ま</t>
    </r>
  </si>
  <si>
    <t>　での各納期に納付すべき保険料の額に２を乗じて得た額とすることを基本とする。</t>
  </si>
  <si>
    <t>　（平成12年度及び平成13年度における賦課期日後における第１号被保険者の資格取得、喪失等があった場合の</t>
  </si>
  <si>
    <t>　特例）</t>
  </si>
  <si>
    <r>
      <t>第６条</t>
    </r>
    <r>
      <rPr>
        <sz val="10"/>
        <rFont val="ＭＳ Ｐゴシック"/>
        <family val="3"/>
      </rPr>
      <t>　保険料の賦課期日後に第１号被保険者の資格を取得又は喪失した場合における当該第１号被保険者に係</t>
    </r>
  </si>
  <si>
    <t>　る保険料の額は、第７条第１項及び第２項の規定にかかわらず、平成12年度においては、平成12年度を通じて被</t>
  </si>
  <si>
    <t>　保険者資格を有したとした場合の保険料の額（次条において「平成12年度通年保険料額」という。）を６で除して得</t>
  </si>
  <si>
    <t>　た額に、平成12年10月から平成13年３月までの間において被保険者資格を有する月数（当該被保険者資格を取</t>
  </si>
  <si>
    <t>　得した日が属する月を含み、当該被保険者資格を喪失した日が属する月を除く。以下この条において同じ。）を乗</t>
  </si>
  <si>
    <t>　じて得た額とし、平成13年度においては、次の各号に掲げる額の合算額とする。</t>
  </si>
  <si>
    <t>　(1)　平成13年度を通じて被保険者資格を有したとした場合の保険料の額（以下「平成13年度通年保険料額」とい</t>
  </si>
  <si>
    <t>　　う。）を18で除して得た額に、平成13年４月から同年９月までの間において被保険者資格を有する月数を乗じて得</t>
  </si>
  <si>
    <t>　　た額</t>
  </si>
  <si>
    <t>　(2)　平成13年度通年保険料額を９で除して得た額に、平成13年10月から平成14年３月までの間において被保険者</t>
  </si>
  <si>
    <t>　　資格を有する月数を乗じて得た額</t>
  </si>
  <si>
    <t>　（平成12年度及び平成13年度における賦課期日後における境界層該当者等になった場合の特例）</t>
  </si>
  <si>
    <r>
      <t>第７条</t>
    </r>
    <r>
      <rPr>
        <sz val="10"/>
        <rFont val="ＭＳ Ｐゴシック"/>
        <family val="3"/>
      </rPr>
      <t>　保険料の賦課期日後に令第38条第１項第１号イ（同号に規定する老齢福祉年金の受給権を有するに至った</t>
    </r>
  </si>
  <si>
    <t>　者及び(1)に係る者を除く。以下この条において同じ。）、ロ及びハ、第２号ロ、第３号ロ又は第４号ロに該当するに</t>
  </si>
  <si>
    <t>　至った第１号被保険者に係る保険料の額は、第７条第３項の規定にかかわらず、平成12年度及び平成13年度にお</t>
  </si>
  <si>
    <t>　いては、次の各号に掲げる区分に応じ、それぞれ当該各号に定める額とする。</t>
  </si>
  <si>
    <t>　(1)　当該該当するに至った日が、平成12年４月１日から同年10月31日までの間である場合　該当するに至った令</t>
  </si>
  <si>
    <t>　　第38条第１項第１号から第４号までのいずれかに規定する者として支払うべき平成12年度通年保険料額</t>
  </si>
  <si>
    <t>　(2)　当該該当するに至った日が、平成12年11月１日から平成13年３月31日までの間である場合　令第38条第１項</t>
  </si>
  <si>
    <t>　　第１号イ、ロ及びハ、第２号ロ、第３号ロ又は第４号ロに該当しなかったとした場合の平成12年度通年保険料額を</t>
  </si>
  <si>
    <t>　　６で除して得た額に平成12年10月から当該該当するに至った日が属する月の前月までの月数を乗じて得た額並</t>
  </si>
  <si>
    <t>　　びに該当するに至った令第38条第１項第１号から第４号までのいずれかに規定する者として支払うべき平成12年</t>
  </si>
  <si>
    <t>　　度通年保険料額を６で除して得た額に当該該当するに至った日が属する月から平成13年３月までの月数を乗じ</t>
  </si>
  <si>
    <t>　　て得た額の合算額</t>
  </si>
  <si>
    <t>　(3)　当該該当するに至った日が、平成13年４月１日から同年９月30日までの間である場合　令第38条第１項第１号</t>
  </si>
  <si>
    <t>　　イ、ロ及びハ、第２号ロ、第３号ロ又は第４号ロに該当しなかったとした場合の平成13年度通年保険料額を18で除</t>
  </si>
  <si>
    <t>　　して得た額に平成13年４月から当該該当するに至った日が属する月の前月までの月数を乗じて得た額、該当す</t>
  </si>
  <si>
    <t>　　るに至った令第38条第１項第１号から第４号までのいずれかに規定する者として支払うべき平成13年度通年保</t>
  </si>
  <si>
    <t>　　険料額を18で除して得た額に当該該当するに至った日が属する月から平成13年９月までの月数を乗じて得た額</t>
  </si>
  <si>
    <t>　　並びに該当するに至った令第38条第１項第１号から第４号までのいずれかに規定する者として支払うべき平成13</t>
  </si>
  <si>
    <t>　　年度通年保険料額に３分の２を乗じて得た額の合算額</t>
  </si>
  <si>
    <t>　(4)　当該該当するに至った日が、平成13年10月中である場合　令第38条第１項第１号イ、ロ及びハ、第２号ロ、第</t>
  </si>
  <si>
    <t>　　３号ロ又は第４号ロに該当しなかったとした場合の平成13年度通年保険料額を３で除して得た額並びに当該該</t>
  </si>
  <si>
    <t>　　当するに至った令第38条第１項第１号から第４号までのいずれかに規定する者として支払うべき平成13年度通年</t>
  </si>
  <si>
    <t>　　保険料額に３分の２を乗じて得た額の合算額</t>
  </si>
  <si>
    <t>　(5)　当該該当するに至った日が、平成13年11月１日から平成14年３月31日までの間である場合　令第38条第１項</t>
  </si>
  <si>
    <t>　　第１号イ、ロ及びハ、第２号ロ、第３号ロ又は第４号ロに該当しなかったとした場合の平成13年度通年保険料額を</t>
  </si>
  <si>
    <t>　　３で除して得た額、令第38条第１項第１号イ、ロ及びハ、第２号ロ、第３号ロ又は第４号ロに該当しなかったとした</t>
  </si>
  <si>
    <t>　　場合の平成13年度通年保険料額を９で除して得た額に平成13年10月から当該該当するに至った日が属する月</t>
  </si>
  <si>
    <t>　　の前月までの月数を乗じて得た額並びに該当するに至った令第38条第１項第１号から第４号までのいずれかに</t>
  </si>
  <si>
    <t>　　規定する者として支払うべき平成13年度通年保険料額を９で除して得た額に当該該当するに至った日が属する</t>
  </si>
  <si>
    <t>　　月から平成14年３月までの月数を乗じて得た額の合算額</t>
  </si>
  <si>
    <t>　（平成17年度から平成20年度までにおける委員の報酬の額の特例）</t>
  </si>
  <si>
    <r>
      <t>第８条</t>
    </r>
    <r>
      <rPr>
        <sz val="10"/>
        <rFont val="ＭＳ Ｐゴシック"/>
        <family val="3"/>
      </rPr>
      <t>　平成17年４月１日から平成21年３月31日までの間、委員の報酬の額は、第３条の規定にかかわらず、同条</t>
    </r>
  </si>
  <si>
    <t>　に定める額に100分の95を乗じて得た額とする。［２］</t>
  </si>
  <si>
    <t>　（平成21年度から平成23年度までの各年度における保険料率の特例等）［５］</t>
  </si>
  <si>
    <r>
      <t>第９条</t>
    </r>
    <r>
      <rPr>
        <sz val="10"/>
        <rFont val="ＭＳ Ｐゴシック"/>
        <family val="3"/>
      </rPr>
      <t>　令附則第11条第１項及び第２項（同条第３項及び第４項において準用する場合を含む。以下同じ。）に規定</t>
    </r>
  </si>
  <si>
    <t>　する第１号被保険者の平成21年度から平成23年度までの各年度における保険料率は、第５条の規定にかかわら</t>
  </si>
  <si>
    <t>　ず、42,900円とする。［５］</t>
  </si>
  <si>
    <t>２　平成21年度から平成23年度までの各年度において、保険料の賦課期日後に令附則第11条第２項の規定を適用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</si>
  <si>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</si>
  <si>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</si>
  <si>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</si>
  <si>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xml:space="preserve">（延滞金の割合の特例）［７］
</t>
  </si>
  <si>
    <r>
      <t>第10条</t>
    </r>
    <r>
      <rPr>
        <sz val="10"/>
        <rFont val="ＭＳ Ｐゴシック"/>
        <family val="3"/>
      </rPr>
      <t>　第９条第１項に規定する延滞金の年7.3パーセントの割合は、当分の間、同項の規定にかかわらず、各年の</t>
    </r>
  </si>
  <si>
    <t>　特例基準割合（各年の前年の11月30日を経過する時における日本銀行法（平成９年法律第89号）第15条第１項第</t>
  </si>
  <si>
    <t>　１号の規定により定められる商業手形の基準割引率に年４パーセントの割合を加算した割合をいう。以下この条に</t>
  </si>
  <si>
    <t>　おいて同じ。）が年7.3パーセントの割合に満たない場合には、その年中においては、当該特例基準割合（当該特例</t>
  </si>
  <si>
    <t>　基準割合に0.1パーセント未満の端数があるときは、これを切り捨てる。）とする。［７］</t>
  </si>
  <si>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</si>
  <si>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</si>
  <si>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</si>
  <si>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（平成18年３月30日西宮市条例第75号［３］）</t>
    </r>
  </si>
  <si>
    <r>
      <t xml:space="preserve">　　　　 </t>
    </r>
    <r>
      <rPr>
        <sz val="10"/>
        <rFont val="ＭＳ Ｐゴシック"/>
        <family val="3"/>
      </rPr>
      <t>平成20年３月27日　条例47号［４］</t>
    </r>
  </si>
  <si>
    <r>
      <t>第１条</t>
    </r>
    <r>
      <rPr>
        <sz val="10"/>
        <rFont val="ＭＳ Ｐゴシック"/>
        <family val="3"/>
      </rPr>
      <t>　この条例は、平成18年４月１日から施行する。</t>
    </r>
  </si>
  <si>
    <t>　（経過措置）</t>
  </si>
  <si>
    <r>
      <t>第２条</t>
    </r>
    <r>
      <rPr>
        <sz val="10"/>
        <rFont val="ＭＳ Ｐゴシック"/>
        <family val="3"/>
      </rPr>
      <t>　改正後の第５条及び第９条の規定は、平成18年度以後の年度分の保険料から適用し、平成17年度以前の</t>
    </r>
  </si>
  <si>
    <t>　年度分の保険料については、なお従前の例による。</t>
  </si>
  <si>
    <t>　（平成18年度から平成20年度までの各年度における保険料率の特例）［４］</t>
  </si>
  <si>
    <r>
      <t>第３条</t>
    </r>
    <r>
      <rPr>
        <sz val="10"/>
        <rFont val="ＭＳ Ｐゴシック"/>
        <family val="3"/>
      </rPr>
      <t>　介護保険法施行令及び介護保険の国庫負担金の算定等に関する政令の一部を改正する政令（平成18年</t>
    </r>
  </si>
  <si>
    <t>　政令第28号。以下この条において「平成18年介護保険等改正令」という。）附則第４条第１項第１号又は第２号の</t>
  </si>
  <si>
    <t>　いずれかに該当する第１号被保険者の平成18年度の保険料率は、第５条第１項の規定にかかわらず、次の各号</t>
  </si>
  <si>
    <t>　に掲げる第１号被保険者の区分に応じ、それぞれ当該各号に定める額とする。</t>
  </si>
  <si>
    <t>　(1)　第５条第１項第４号に該当する者であって、その者の属する世帯の世帯主及びすべての世帯員が平成18年度</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</si>
  <si>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</si>
  <si>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</si>
  <si>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</si>
  <si>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</si>
  <si>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</si>
  <si>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(3)　第５条第１項第４号に該当する者であって、その者の属する世帯の世帯主及びすべての世帯員が平成18年度</t>
  </si>
  <si>
    <t>　　分の地方税法の規定による市町村民税が課されていないものとした場合、同項第３号に該当するもの　39,800円</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</si>
  <si>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</si>
  <si>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</si>
  <si>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　　第６条第２項の適用を受ける者（以下この項において「第２項経過措置対象者」という。）に限る。）が平成18年度</t>
  </si>
  <si>
    <t>　　分の地方税法の規定による市町村民税が課されていないものとした場合、第５条第１項第１号に該当するもの　</t>
  </si>
  <si>
    <t>　　35,900円</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</si>
  <si>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</si>
  <si>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</si>
  <si>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</si>
  <si>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　(6)　第５条第１項第５号に該当する者であって、その者の属する世帯の世帯主及びすべての世帯員（第２項経過措</t>
  </si>
  <si>
    <t>　　項第３号に該当するもの　43,600円</t>
  </si>
  <si>
    <t>　(7)　第５条第１項第５号に該当する者であって、その者の属する世帯の世帯主及びすべての世帯員（第２項経過措</t>
  </si>
  <si>
    <t>　　項第４号に該当するもの　51,700円</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</si>
  <si>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</si>
  <si>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</si>
  <si>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ぞれ当該各号に定める額とする。</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</si>
  <si>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</si>
  <si>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</si>
  <si>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</si>
  <si>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</si>
  <si>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(3)　第５条第１項第４号に該当する者であって、その者の属する世帯の世帯主及びすべての世帯員が平成19年度</t>
  </si>
  <si>
    <t>　　分の地方税法の規定による市町村民税が課されていないものとした場合、同項第３号に該当するもの　43,600円</t>
  </si>
  <si>
    <t>　(4)　第５条第１項第５号に該当する者であって、その者の属する世帯の世帯主及びすべての世帯員（平成17年地</t>
  </si>
  <si>
    <t>　　方税法等改正法附則第６条第４項の適用を受ける者（以下この項において「第４項経過措置対象者」という。）に</t>
  </si>
  <si>
    <t>　　限る。）が平成19年度分の地方税法の規定による市町村民税が課されていないものとした場合、第５条第１項第</t>
  </si>
  <si>
    <t>　　１号に該当するもの　47,900円</t>
  </si>
  <si>
    <t>　(5)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</si>
  <si>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</si>
  <si>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　　項第２号に該当するもの　47,900円</t>
  </si>
  <si>
    <t>　(6)　第５条第１項第５号に該当する者であって、その者の属する世帯の世帯主及びすべての世帯員（第４項経過措</t>
  </si>
  <si>
    <t>　　項第３号に該当するもの　51,700円</t>
  </si>
  <si>
    <t>　(7)　第５条第１項第５号に該当する者であって、その者の属する世帯の世帯主及びすべての世帯員（第４項経過措</t>
  </si>
  <si>
    <t>　　項第４号に該当するもの　55,600円</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</si>
  <si>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</si>
  <si>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</si>
  <si>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第５条第１項第４号に該当する者であって、その者の属する世帯の世帯主及びすべての世帯員が平成20年度</t>
  </si>
  <si>
    <t>　(2)　第５条第１項第４号に該当する者であって、その者の属する世帯の世帯主及びすべての世帯員が平成20年度</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</si>
  <si>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</si>
  <si>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</si>
  <si>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</si>
  <si>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が平成20年度分の地方税法の規定による市町村民税が課されていないものとした場合、第５条第１項第１号に</t>
  </si>
  <si>
    <t>　　該当するもの　47,900円</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</si>
  <si>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</si>
  <si>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</si>
  <si>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</si>
  <si>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</si>
  <si>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</si>
  <si>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</si>
  <si>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</si>
  <si>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t>　　該当するもの　55,600円</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</si>
  <si>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</si>
  <si>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</si>
  <si>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</si>
  <si>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</si>
  <si>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</si>
  <si>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</si>
  <si>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</si>
  <si>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</si>
  <si>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</si>
  <si>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t>介護保険課（１３人）及び介護認定課（１８人）設置</t>
  </si>
  <si>
    <t>西宮市介護保険条例及び施行規則施行</t>
  </si>
  <si>
    <t>介護保険料の徴収開始</t>
  </si>
  <si>
    <r>
      <t>第12条</t>
    </r>
    <r>
      <rPr>
        <sz val="10"/>
        <rFont val="ＭＳ Ｐゴシック"/>
        <family val="3"/>
      </rPr>
      <t>　納付義務者の保険料の過納又は誤納に係る徴収金がある場合は、これを納付義務者に還付しなければ</t>
    </r>
  </si>
  <si>
    <t>　ならない。ただし、当該納付義務者の保険料の未納に係る徴収金がある場合は、これに充当する。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</si>
  <si>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</si>
  <si>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</si>
  <si>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t>　（介護保険料等徴収職員証）</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</si>
  <si>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</si>
  <si>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</si>
  <si>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t>　（延滞金の減免）［５］</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</si>
  <si>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</si>
  <si>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t>
  </si>
  <si>
    <t>　（保険料の減免）</t>
  </si>
  <si>
    <t>　に応じ、それぞれ同表適用範囲の欄に定める場合に行う。［５］</t>
  </si>
  <si>
    <r>
      <t>第15条</t>
    </r>
    <r>
      <rPr>
        <sz val="10"/>
        <rFont val="ＭＳ Ｐゴシック"/>
        <family val="3"/>
      </rPr>
      <t>　条例第11条第１項の規定による保険料の減免は、別表第２区分の欄に掲げる保険料減免の事由の区分</t>
    </r>
  </si>
  <si>
    <t>２　前項の規定による減免の額は、別表第２適用範囲の欄に定める場合の区分に応じ、それぞれ同表減免の額の</t>
  </si>
  <si>
    <t>　欄に定める額とする。</t>
  </si>
  <si>
    <t>　（過料）</t>
  </si>
  <si>
    <r>
      <t>第16条</t>
    </r>
    <r>
      <rPr>
        <sz val="10"/>
        <rFont val="ＭＳ Ｐゴシック"/>
        <family val="3"/>
      </rPr>
      <t>　条例第20条から第23条までに規定する過料を徴収する場合は、介護保険過料処分通知書によるものとす</t>
    </r>
  </si>
  <si>
    <t>　る。［５］</t>
  </si>
  <si>
    <t>　（様式）</t>
  </si>
  <si>
    <r>
      <t>第17条</t>
    </r>
    <r>
      <rPr>
        <sz val="10"/>
        <rFont val="ＭＳ Ｐゴシック"/>
        <family val="3"/>
      </rPr>
      <t>　法令、条例及びこの規則の規定による申請書その他の書類の様式は、市長が別に定める。［５］</t>
    </r>
  </si>
  <si>
    <t>　（施行細目の委任）</t>
  </si>
  <si>
    <r>
      <t>第18条</t>
    </r>
    <r>
      <rPr>
        <sz val="10"/>
        <rFont val="ＭＳ Ｐゴシック"/>
        <family val="3"/>
      </rPr>
      <t>　前各条に規定するもののほか、この規則の施行に関し必要な事項は、市長が別に定める。［５］</t>
    </r>
  </si>
  <si>
    <r>
      <t>第１条</t>
    </r>
    <r>
      <rPr>
        <sz val="10"/>
        <rFont val="ＭＳ Ｐゴシック"/>
        <family val="3"/>
      </rPr>
      <t>　この規則は、平成12年４月１日から施行する。</t>
    </r>
  </si>
  <si>
    <t>　（平成12年度における保険料の額の端数処理の特例）</t>
  </si>
  <si>
    <r>
      <t>第２条</t>
    </r>
    <r>
      <rPr>
        <sz val="10"/>
        <rFont val="ＭＳ Ｐゴシック"/>
        <family val="3"/>
      </rPr>
      <t>　平成12年度の各納期ごとの分割金額に10円未満の端数があるとき、又はその分割金額の全額が10円未</t>
    </r>
  </si>
  <si>
    <t>　満であるときは、その端数金額又はその全額は、条例付則第４条に規定する第１期に係る分割金額に合算するも</t>
  </si>
  <si>
    <t>　のとする。</t>
  </si>
  <si>
    <t>　（平成12年度における保険料の減免の特例）</t>
  </si>
  <si>
    <r>
      <t>第３条</t>
    </r>
    <r>
      <rPr>
        <sz val="10"/>
        <rFont val="ＭＳ Ｐゴシック"/>
        <family val="3"/>
      </rPr>
      <t>　平成12年度における条例第11条第１項の規定による保険料の減免は、第14条の規定にかかわらず、付則</t>
    </r>
  </si>
  <si>
    <t>　別表第１区分の欄に掲げる保険料減免の事由の区分に応じ、それぞれ同表適用範囲の欄に定める場合に行う。</t>
  </si>
  <si>
    <t>　［１］</t>
  </si>
  <si>
    <t>２　前項の規定による減免の額は、付則別表第１適用範囲の欄に定める場合の区分に応じ、それぞれ同表減免の</t>
  </si>
  <si>
    <t>　額の欄に定める額とする。</t>
  </si>
  <si>
    <r>
      <t>第４条</t>
    </r>
    <r>
      <rPr>
        <sz val="10"/>
        <rFont val="ＭＳ Ｐゴシック"/>
        <family val="3"/>
      </rPr>
      <t>　平成13年度における条例第11条第１項の規定による保険料の減免は、第14条の規定にかかわらず、付則</t>
    </r>
  </si>
  <si>
    <t>　別表第２区分の欄に掲げる保険料減免の事由の区分に応じ、それぞれ同表適用範囲の欄に定める場合に行う。</t>
  </si>
  <si>
    <t>２　前項の規定による減免の額は、付則別表第２適用範囲の欄に定める場合の区分に応じ、それぞれ同表減免の</t>
  </si>
  <si>
    <t>　（関係規則の廃止）</t>
  </si>
  <si>
    <r>
      <t>第５条</t>
    </r>
    <r>
      <rPr>
        <sz val="10"/>
        <rFont val="ＭＳ Ｐゴシック"/>
        <family val="3"/>
      </rPr>
      <t>　西宮市介護認定審査会条例施行規則（平成11年西宮市規則第24号）は、廃止する。</t>
    </r>
  </si>
  <si>
    <r>
      <t>付則別表第１</t>
    </r>
    <r>
      <rPr>
        <sz val="10"/>
        <rFont val="ＭＳ Ｐゴシック"/>
        <family val="3"/>
      </rPr>
      <t>（付則第３条関係）</t>
    </r>
  </si>
  <si>
    <t>適用範囲</t>
  </si>
  <si>
    <t>地域介護予防活動支援事業</t>
  </si>
  <si>
    <t>　（趣旨）</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</si>
  <si>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</si>
  <si>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</si>
  <si>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</si>
  <si>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</si>
  <si>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　（用語の意義）</t>
  </si>
  <si>
    <r>
      <t>第２条</t>
    </r>
    <r>
      <rPr>
        <sz val="10"/>
        <rFont val="ＭＳ Ｐゴシック"/>
        <family val="3"/>
      </rPr>
      <t>　この規則における用語の意義は、法及び政令の例による。</t>
    </r>
  </si>
  <si>
    <t>　（認定審査会に係る合議体）</t>
  </si>
  <si>
    <r>
      <t>第３条</t>
    </r>
    <r>
      <rPr>
        <sz val="10"/>
        <rFont val="ＭＳ Ｐゴシック"/>
        <family val="3"/>
      </rPr>
      <t>　政令第９条第１項に規定する合議体（以下「合議体」という。）の数は、40以内とする。［１］［３］</t>
    </r>
  </si>
  <si>
    <t>５　政令及び前２項に定めるもののほか、合議体の運営に関し必要な事項は、認定審査会の会長が認定審査会に</t>
  </si>
  <si>
    <t>　諮って定める。</t>
  </si>
  <si>
    <t>　（診断命令）</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</si>
  <si>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</si>
  <si>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</si>
  <si>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て準用する場合を含む。）の規定による被保険者に対する診断命令は、次に掲げる事項を書面により被保険者に</t>
  </si>
  <si>
    <t>　通知して行うものとする。</t>
  </si>
  <si>
    <t>（平成２２年度）</t>
  </si>
  <si>
    <t>　　　（平成２２年度）</t>
  </si>
  <si>
    <t>（平成２２年度）</t>
  </si>
  <si>
    <t>　　（平成２２年度）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</si>
</sst>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s>
  <fonts count="31">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11"/>
      <name val="ＭＳ 明朝"/>
      <family val="1"/>
    </font>
    <font>
      <sz val="6"/>
      <name val="ＭＳ ゴシック"/>
      <family val="3"/>
    </font>
    <font>
      <sz val="8"/>
      <name val="ＭＳ Ｐゴシック"/>
      <family val="3"/>
    </font>
    <font>
      <sz val="9"/>
      <color indexed="9"/>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b/>
      <sz val="8"/>
      <name val="ＭＳ Ｐゴシック"/>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2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medium"/>
      <top>
        <color indexed="63"/>
      </top>
      <bottom style="thin"/>
    </border>
    <border>
      <left style="thin"/>
      <right>
        <color indexed="63"/>
      </right>
      <top>
        <color indexed="63"/>
      </top>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border>
    <border>
      <left style="thin"/>
      <right style="medium"/>
      <top>
        <color indexed="63"/>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thin"/>
      <bottom style="medium"/>
    </border>
    <border diagonalUp="1">
      <left style="thin"/>
      <right style="thin"/>
      <top style="thin"/>
      <bottom style="medium"/>
      <diagonal style="thin"/>
    </border>
    <border>
      <left style="thin"/>
      <right style="thin"/>
      <top>
        <color indexed="63"/>
      </top>
      <bottom style="double"/>
    </border>
    <border>
      <left style="thin"/>
      <right style="medium"/>
      <top>
        <color indexed="63"/>
      </top>
      <bottom style="double"/>
    </border>
    <border>
      <left style="thin"/>
      <right style="thin"/>
      <top>
        <color indexed="63"/>
      </top>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thin"/>
      <right style="double"/>
      <top>
        <color indexed="63"/>
      </top>
      <bottom style="thin"/>
    </border>
    <border>
      <left style="thin"/>
      <right style="double"/>
      <top>
        <color indexed="63"/>
      </top>
      <bottom style="medium"/>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diagonalUp="1">
      <left style="thin"/>
      <right>
        <color indexed="63"/>
      </right>
      <top style="hair"/>
      <bottom style="hair"/>
      <diagonal style="thin"/>
    </border>
    <border diagonalUp="1">
      <left style="thin"/>
      <right style="thin"/>
      <top style="hair"/>
      <bottom style="hair"/>
      <diagonal style="thin"/>
    </border>
    <border diagonalUp="1">
      <left style="double"/>
      <right style="thin"/>
      <top style="hair"/>
      <bottom style="hair"/>
      <diagonal style="thin"/>
    </border>
    <border diagonalUp="1">
      <left style="thin"/>
      <right style="thin"/>
      <top style="hair"/>
      <bottom style="hair"/>
      <diagonal style="hair"/>
    </border>
    <border>
      <left style="thin"/>
      <right style="thin"/>
      <top style="hair"/>
      <bottom style="hair"/>
    </border>
    <border diagonalUp="1">
      <left style="thin"/>
      <right>
        <color indexed="63"/>
      </right>
      <top style="hair"/>
      <bottom style="hair"/>
      <diagonal style="hair"/>
    </border>
    <border diagonalUp="1">
      <left style="double"/>
      <right style="thin"/>
      <top>
        <color indexed="63"/>
      </top>
      <bottom style="hair"/>
      <diagonal style="thin"/>
    </border>
    <border diagonalUp="1">
      <left style="double"/>
      <right style="thin"/>
      <top>
        <color indexed="63"/>
      </top>
      <bottom style="thin"/>
      <diagonal style="thin"/>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thin"/>
      <top style="hair"/>
      <bottom style="thin"/>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style="medium"/>
      <right style="thin"/>
      <top>
        <color indexed="63"/>
      </top>
      <bottom style="medium"/>
    </border>
    <border>
      <left>
        <color indexed="63"/>
      </left>
      <right>
        <color indexed="63"/>
      </right>
      <top style="medium"/>
      <bottom style="mediu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diagonalUp="1">
      <left style="thin"/>
      <right style="double"/>
      <top style="hair"/>
      <bottom style="hair"/>
      <diagonal style="thin"/>
    </border>
    <border diagonalUp="1">
      <left style="thin"/>
      <right style="double"/>
      <top style="hair"/>
      <bottom style="hair"/>
      <diagonal style="hair"/>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double"/>
      <top style="medium"/>
      <bottom style="medium"/>
    </border>
    <border>
      <left>
        <color indexed="63"/>
      </left>
      <right style="medium"/>
      <top style="medium"/>
      <bottom style="medium"/>
    </border>
    <border>
      <left style="thin"/>
      <right style="double"/>
      <top>
        <color indexed="63"/>
      </top>
      <bottom>
        <color indexed="63"/>
      </bottom>
    </border>
    <border>
      <left style="thin"/>
      <right style="double"/>
      <top style="medium"/>
      <bottom style="thin"/>
    </border>
    <border>
      <left>
        <color indexed="63"/>
      </left>
      <right style="medium"/>
      <top>
        <color indexed="63"/>
      </top>
      <bottom>
        <color indexed="63"/>
      </bottom>
    </border>
    <border diagonalUp="1">
      <left style="double"/>
      <right style="thin"/>
      <top style="medium"/>
      <bottom style="thin"/>
      <diagonal style="hair"/>
    </border>
    <border diagonalUp="1">
      <left style="double"/>
      <right style="thin"/>
      <top>
        <color indexed="63"/>
      </top>
      <bottom style="thin"/>
      <diagonal style="hair"/>
    </border>
    <border diagonalUp="1">
      <left style="double"/>
      <right style="thin"/>
      <top>
        <color indexed="63"/>
      </top>
      <bottom style="medium"/>
      <diagonal style="hair"/>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medium"/>
      <top style="thin"/>
      <bottom>
        <color indexed="63"/>
      </bottom>
    </border>
    <border>
      <left>
        <color indexed="63"/>
      </left>
      <right style="medium"/>
      <top style="thin"/>
      <bottom>
        <color indexed="63"/>
      </bottom>
    </border>
    <border>
      <left style="thin"/>
      <right style="thin"/>
      <top style="medium"/>
      <bottom>
        <color indexed="63"/>
      </bottom>
    </border>
    <border>
      <left style="thin"/>
      <right>
        <color indexed="63"/>
      </right>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dotted"/>
      <top style="thin"/>
      <bottom style="thin"/>
    </border>
    <border>
      <left style="thin"/>
      <right style="dotted"/>
      <top style="thin"/>
      <bottom style="medium"/>
    </border>
    <border>
      <left style="thin"/>
      <right style="thin"/>
      <top style="double"/>
      <bottom style="thin"/>
    </border>
    <border>
      <left>
        <color indexed="63"/>
      </left>
      <right style="medium"/>
      <top style="double"/>
      <bottom style="thin"/>
    </border>
    <border>
      <left style="medium"/>
      <right style="thin"/>
      <top style="double"/>
      <bottom style="thin"/>
    </border>
    <border>
      <left style="thin"/>
      <right style="medium"/>
      <top style="double"/>
      <bottom style="thin"/>
    </border>
    <border>
      <left style="medium"/>
      <right style="thin"/>
      <top>
        <color indexed="63"/>
      </top>
      <bottom style="double"/>
    </border>
    <border>
      <left style="thin"/>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style="thin"/>
      <right>
        <color indexed="63"/>
      </right>
      <top style="double"/>
      <bottom style="thin"/>
    </border>
    <border>
      <left>
        <color indexed="63"/>
      </left>
      <right style="thin"/>
      <top>
        <color indexed="63"/>
      </top>
      <bottom style="double"/>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ouble"/>
    </border>
    <border>
      <left>
        <color indexed="63"/>
      </left>
      <right style="medium"/>
      <top style="thin"/>
      <bottom style="double"/>
    </border>
    <border>
      <left style="thin"/>
      <right>
        <color indexed="63"/>
      </right>
      <top style="double"/>
      <bottom>
        <color indexed="63"/>
      </bottom>
    </border>
    <border>
      <left>
        <color indexed="63"/>
      </left>
      <right style="medium"/>
      <top style="double"/>
      <bottom>
        <color indexed="63"/>
      </bottom>
    </border>
    <border>
      <left style="thin"/>
      <right style="thin"/>
      <top style="double"/>
      <bottom>
        <color indexed="63"/>
      </bottom>
    </border>
    <border>
      <left style="thin"/>
      <right style="medium"/>
      <top style="double"/>
      <bottom>
        <color indexed="63"/>
      </bottom>
    </border>
    <border>
      <left style="double"/>
      <right style="medium"/>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cellStyleXfs>
  <cellXfs count="168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horizontal="left" indent="1"/>
    </xf>
    <xf numFmtId="0" fontId="3" fillId="0" borderId="16"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0" fontId="4" fillId="0" borderId="17" xfId="0" applyFont="1" applyBorder="1" applyAlignment="1" applyProtection="1">
      <alignment shrinkToFit="1"/>
      <protection locked="0"/>
    </xf>
    <xf numFmtId="0" fontId="4" fillId="0" borderId="18"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23" applyFont="1" applyAlignment="1" applyProtection="1">
      <alignment vertical="center"/>
      <protection locked="0"/>
    </xf>
    <xf numFmtId="0" fontId="10" fillId="0" borderId="0" xfId="23" applyFont="1" applyAlignment="1" applyProtection="1">
      <alignment vertical="center"/>
      <protection locked="0"/>
    </xf>
    <xf numFmtId="0" fontId="11" fillId="0" borderId="0" xfId="23" applyFont="1" applyBorder="1" applyAlignment="1" applyProtection="1">
      <alignment vertical="center"/>
      <protection locked="0"/>
    </xf>
    <xf numFmtId="0" fontId="10" fillId="0" borderId="0" xfId="23" applyFont="1" applyBorder="1" applyAlignment="1" applyProtection="1">
      <alignment vertical="center"/>
      <protection locked="0"/>
    </xf>
    <xf numFmtId="0" fontId="12" fillId="0" borderId="0" xfId="23" applyFont="1" applyAlignment="1" applyProtection="1">
      <alignment horizontal="centerContinuous" vertical="center"/>
      <protection locked="0"/>
    </xf>
    <xf numFmtId="0" fontId="13" fillId="0" borderId="0" xfId="23" applyFont="1" applyAlignment="1" applyProtection="1">
      <alignment horizontal="centerContinuous" vertical="center"/>
      <protection locked="0"/>
    </xf>
    <xf numFmtId="0" fontId="10" fillId="0" borderId="0" xfId="23" applyFont="1" applyAlignment="1" applyProtection="1">
      <alignment horizontal="centerContinuous" vertical="center"/>
      <protection locked="0"/>
    </xf>
    <xf numFmtId="0" fontId="11" fillId="0" borderId="0" xfId="23" applyFont="1" applyAlignment="1" applyProtection="1">
      <alignment horizontal="centerContinuous" vertical="center"/>
      <protection locked="0"/>
    </xf>
    <xf numFmtId="0" fontId="11" fillId="0" borderId="0" xfId="23" applyFont="1" applyAlignment="1" applyProtection="1">
      <alignment vertical="center"/>
      <protection locked="0"/>
    </xf>
    <xf numFmtId="0" fontId="10" fillId="0" borderId="0" xfId="23" applyFont="1" applyAlignment="1" applyProtection="1">
      <alignment vertical="center" wrapText="1"/>
      <protection locked="0"/>
    </xf>
    <xf numFmtId="0" fontId="14" fillId="0" borderId="0" xfId="23" applyFont="1" applyAlignment="1" applyProtection="1">
      <alignment vertical="center"/>
      <protection locked="0"/>
    </xf>
    <xf numFmtId="0" fontId="14" fillId="0" borderId="0" xfId="23" applyFont="1" applyBorder="1" applyAlignment="1" applyProtection="1">
      <alignment vertical="center"/>
      <protection locked="0"/>
    </xf>
    <xf numFmtId="0" fontId="14" fillId="0" borderId="0" xfId="23" applyFont="1" applyBorder="1" applyAlignment="1" applyProtection="1">
      <alignment horizontal="centerContinuous" vertical="center"/>
      <protection locked="0"/>
    </xf>
    <xf numFmtId="0" fontId="14" fillId="0" borderId="0" xfId="23" applyFont="1" applyProtection="1">
      <alignment/>
      <protection locked="0"/>
    </xf>
    <xf numFmtId="0" fontId="11" fillId="0" borderId="10" xfId="23" applyFont="1" applyBorder="1" applyAlignment="1" applyProtection="1">
      <alignment horizontal="distributed" vertical="center"/>
      <protection locked="0"/>
    </xf>
    <xf numFmtId="0" fontId="11" fillId="0" borderId="10" xfId="23" applyFont="1" applyBorder="1" applyAlignment="1" applyProtection="1">
      <alignment vertical="center"/>
      <protection locked="0"/>
    </xf>
    <xf numFmtId="0" fontId="11" fillId="0" borderId="19" xfId="23" applyFont="1" applyBorder="1" applyAlignment="1" applyProtection="1">
      <alignment horizontal="center" vertical="center"/>
      <protection locked="0"/>
    </xf>
    <xf numFmtId="0" fontId="11" fillId="0" borderId="20" xfId="23" applyFont="1" applyBorder="1" applyAlignment="1" applyProtection="1">
      <alignment vertical="center"/>
      <protection locked="0"/>
    </xf>
    <xf numFmtId="0" fontId="11" fillId="0" borderId="21" xfId="23" applyFont="1" applyBorder="1" applyAlignment="1" applyProtection="1">
      <alignment horizontal="center" vertical="center" wrapText="1"/>
      <protection locked="0"/>
    </xf>
    <xf numFmtId="0" fontId="11" fillId="0" borderId="22" xfId="23" applyFont="1" applyBorder="1" applyAlignment="1" applyProtection="1">
      <alignment horizontal="center" vertical="center" wrapText="1"/>
      <protection locked="0"/>
    </xf>
    <xf numFmtId="0" fontId="11" fillId="0" borderId="23" xfId="23" applyFont="1" applyBorder="1" applyAlignment="1" applyProtection="1">
      <alignment horizontal="center" vertical="center"/>
      <protection locked="0"/>
    </xf>
    <xf numFmtId="0" fontId="11" fillId="0" borderId="0" xfId="23" applyFont="1" applyBorder="1" applyAlignment="1" applyProtection="1">
      <alignment horizontal="center" vertical="center"/>
      <protection locked="0"/>
    </xf>
    <xf numFmtId="176" fontId="11" fillId="0" borderId="24" xfId="23" applyNumberFormat="1" applyFont="1" applyBorder="1" applyAlignment="1" applyProtection="1">
      <alignment vertical="center"/>
      <protection/>
    </xf>
    <xf numFmtId="0" fontId="11" fillId="0" borderId="24" xfId="23" applyFont="1" applyBorder="1" applyAlignment="1" applyProtection="1">
      <alignment horizontal="center" vertical="center"/>
      <protection locked="0"/>
    </xf>
    <xf numFmtId="0" fontId="9" fillId="0" borderId="0" xfId="23" applyFont="1" applyBorder="1" applyAlignment="1" applyProtection="1">
      <alignment vertical="center"/>
      <protection locked="0"/>
    </xf>
    <xf numFmtId="0" fontId="11" fillId="0" borderId="25" xfId="23" applyFont="1" applyBorder="1" applyAlignment="1" applyProtection="1">
      <alignment horizontal="center" vertical="center" wrapText="1"/>
      <protection locked="0"/>
    </xf>
    <xf numFmtId="0" fontId="11" fillId="0" borderId="21" xfId="23" applyFont="1" applyBorder="1" applyAlignment="1" applyProtection="1">
      <alignment horizontal="centerContinuous" vertical="center" wrapText="1"/>
      <protection locked="0"/>
    </xf>
    <xf numFmtId="0" fontId="11" fillId="0" borderId="22" xfId="23" applyFont="1" applyBorder="1" applyAlignment="1" applyProtection="1">
      <alignment horizontal="centerContinuous" vertical="center" wrapText="1"/>
      <protection locked="0"/>
    </xf>
    <xf numFmtId="0" fontId="14" fillId="0" borderId="21" xfId="23" applyFont="1" applyBorder="1" applyAlignment="1" applyProtection="1">
      <alignment horizontal="centerContinuous" vertical="center"/>
      <protection locked="0"/>
    </xf>
    <xf numFmtId="0" fontId="11" fillId="0" borderId="26" xfId="23" applyFont="1" applyBorder="1" applyAlignment="1" applyProtection="1">
      <alignment horizontal="center" vertical="center"/>
      <protection locked="0"/>
    </xf>
    <xf numFmtId="0" fontId="11" fillId="0" borderId="27" xfId="23" applyFont="1" applyBorder="1" applyAlignment="1" applyProtection="1">
      <alignment horizontal="center" vertical="center"/>
      <protection locked="0"/>
    </xf>
    <xf numFmtId="0" fontId="14" fillId="0" borderId="10" xfId="23" applyFont="1" applyBorder="1" applyProtection="1">
      <alignment/>
      <protection locked="0"/>
    </xf>
    <xf numFmtId="0" fontId="14" fillId="0" borderId="28" xfId="23" applyFont="1" applyBorder="1" applyProtection="1">
      <alignment/>
      <protection locked="0"/>
    </xf>
    <xf numFmtId="0" fontId="14" fillId="0" borderId="19" xfId="23" applyFont="1" applyBorder="1" applyAlignment="1" applyProtection="1">
      <alignment horizontal="centerContinuous" vertical="center"/>
      <protection locked="0"/>
    </xf>
    <xf numFmtId="0" fontId="14" fillId="0" borderId="22" xfId="23" applyFont="1" applyBorder="1" applyAlignment="1" applyProtection="1">
      <alignment horizontal="centerContinuous" vertical="center"/>
      <protection locked="0"/>
    </xf>
    <xf numFmtId="0" fontId="14" fillId="0" borderId="10" xfId="23" applyFont="1" applyBorder="1" applyAlignment="1" applyProtection="1">
      <alignment vertical="center"/>
      <protection locked="0"/>
    </xf>
    <xf numFmtId="0" fontId="14" fillId="0" borderId="10" xfId="23" applyFont="1" applyBorder="1" applyAlignment="1" applyProtection="1">
      <alignment horizontal="centerContinuous" vertical="center"/>
      <protection locked="0"/>
    </xf>
    <xf numFmtId="0" fontId="14" fillId="0" borderId="29" xfId="23" applyFont="1" applyBorder="1" applyAlignment="1" applyProtection="1">
      <alignment vertical="center"/>
      <protection locked="0"/>
    </xf>
    <xf numFmtId="0" fontId="14" fillId="0" borderId="20" xfId="23" applyFont="1" applyBorder="1" applyAlignment="1" applyProtection="1">
      <alignment vertical="center"/>
      <protection locked="0"/>
    </xf>
    <xf numFmtId="0" fontId="14" fillId="0" borderId="30" xfId="23" applyFont="1" applyBorder="1" applyAlignment="1" applyProtection="1">
      <alignment vertical="center"/>
      <protection locked="0"/>
    </xf>
    <xf numFmtId="0" fontId="14" fillId="0" borderId="30" xfId="23" applyFont="1" applyBorder="1" applyAlignment="1" applyProtection="1">
      <alignment horizontal="centerContinuous" vertical="center"/>
      <protection locked="0"/>
    </xf>
    <xf numFmtId="0" fontId="14" fillId="0" borderId="31" xfId="23" applyFont="1" applyBorder="1" applyAlignment="1" applyProtection="1">
      <alignment horizontal="centerContinuous" vertical="center"/>
      <protection locked="0"/>
    </xf>
    <xf numFmtId="0" fontId="14" fillId="0" borderId="32" xfId="23" applyFont="1" applyBorder="1" applyAlignment="1" applyProtection="1">
      <alignment horizontal="centerContinuous" vertical="center"/>
      <protection locked="0"/>
    </xf>
    <xf numFmtId="0" fontId="14" fillId="0" borderId="20" xfId="23" applyFont="1" applyBorder="1" applyAlignment="1" applyProtection="1">
      <alignment horizontal="centerContinuous" vertical="center"/>
      <protection locked="0"/>
    </xf>
    <xf numFmtId="0" fontId="14" fillId="0" borderId="14" xfId="23" applyFont="1" applyBorder="1" applyAlignment="1" applyProtection="1">
      <alignment vertical="center"/>
      <protection locked="0"/>
    </xf>
    <xf numFmtId="0" fontId="14" fillId="0" borderId="0" xfId="23" applyFont="1" applyAlignment="1" applyProtection="1">
      <alignment horizontal="right" vertical="center"/>
      <protection locked="0"/>
    </xf>
    <xf numFmtId="0" fontId="14" fillId="0" borderId="0" xfId="23" applyFont="1" applyBorder="1" applyAlignment="1" applyProtection="1">
      <alignment/>
      <protection locked="0"/>
    </xf>
    <xf numFmtId="0" fontId="14" fillId="0" borderId="0" xfId="23" applyFont="1" applyBorder="1" applyAlignment="1" applyProtection="1">
      <alignment horizontal="centerContinuous"/>
      <protection locked="0"/>
    </xf>
    <xf numFmtId="0" fontId="14" fillId="0" borderId="0" xfId="23" applyFont="1" applyAlignment="1" applyProtection="1">
      <alignment horizontal="centerContinuous" vertical="center"/>
      <protection locked="0"/>
    </xf>
    <xf numFmtId="0" fontId="10" fillId="0" borderId="0" xfId="23" applyFont="1" applyBorder="1" applyAlignment="1" applyProtection="1">
      <alignment horizontal="centerContinuous" vertical="center"/>
      <protection locked="0"/>
    </xf>
    <xf numFmtId="0" fontId="11" fillId="0" borderId="0" xfId="23" applyFont="1" applyAlignment="1" applyProtection="1">
      <alignment horizontal="right" vertical="center"/>
      <protection locked="0"/>
    </xf>
    <xf numFmtId="0" fontId="11" fillId="0" borderId="19" xfId="23" applyFont="1" applyBorder="1" applyAlignment="1" applyProtection="1">
      <alignment horizontal="centerContinuous" vertical="center"/>
      <protection locked="0"/>
    </xf>
    <xf numFmtId="0" fontId="11" fillId="0" borderId="22" xfId="23" applyFont="1" applyBorder="1" applyAlignment="1" applyProtection="1">
      <alignment horizontal="centerContinuous" vertical="center"/>
      <protection locked="0"/>
    </xf>
    <xf numFmtId="0" fontId="11" fillId="0" borderId="23" xfId="23" applyFont="1" applyBorder="1" applyAlignment="1" applyProtection="1">
      <alignment horizontal="center" vertical="center" wrapText="1"/>
      <protection locked="0"/>
    </xf>
    <xf numFmtId="0" fontId="11" fillId="0" borderId="29" xfId="23" applyFont="1" applyBorder="1" applyAlignment="1" applyProtection="1">
      <alignment horizontal="distributed" vertical="center"/>
      <protection locked="0"/>
    </xf>
    <xf numFmtId="0" fontId="11" fillId="0" borderId="14" xfId="23" applyFont="1" applyBorder="1" applyAlignment="1" applyProtection="1">
      <alignment horizontal="center" vertical="center"/>
      <protection locked="0"/>
    </xf>
    <xf numFmtId="176" fontId="14" fillId="0" borderId="14" xfId="23" applyNumberFormat="1" applyFont="1" applyBorder="1" applyAlignment="1" applyProtection="1">
      <alignment vertical="center"/>
      <protection locked="0"/>
    </xf>
    <xf numFmtId="176" fontId="14" fillId="0" borderId="33" xfId="23" applyNumberFormat="1" applyFont="1" applyBorder="1" applyAlignment="1" applyProtection="1">
      <alignment vertical="center"/>
      <protection locked="0"/>
    </xf>
    <xf numFmtId="176" fontId="14" fillId="0" borderId="34" xfId="23" applyNumberFormat="1" applyFont="1" applyBorder="1" applyAlignment="1" applyProtection="1">
      <alignment vertical="center"/>
      <protection locked="0"/>
    </xf>
    <xf numFmtId="176" fontId="14" fillId="0" borderId="35" xfId="23" applyNumberFormat="1" applyFont="1" applyBorder="1" applyAlignment="1" applyProtection="1">
      <alignment vertical="center"/>
      <protection locked="0"/>
    </xf>
    <xf numFmtId="0" fontId="11" fillId="0" borderId="20" xfId="23" applyFont="1" applyBorder="1" applyAlignment="1" applyProtection="1">
      <alignment horizontal="distributed" vertical="center"/>
      <protection locked="0"/>
    </xf>
    <xf numFmtId="176" fontId="14" fillId="0" borderId="14" xfId="23" applyNumberFormat="1" applyFont="1" applyBorder="1" applyAlignment="1" applyProtection="1">
      <alignment vertical="center"/>
      <protection/>
    </xf>
    <xf numFmtId="176" fontId="14" fillId="0" borderId="34" xfId="23" applyNumberFormat="1" applyFont="1" applyBorder="1" applyAlignment="1" applyProtection="1">
      <alignment vertical="center"/>
      <protection/>
    </xf>
    <xf numFmtId="0" fontId="14" fillId="0" borderId="32" xfId="23" applyFont="1" applyBorder="1" applyAlignment="1" applyProtection="1">
      <alignment vertical="center"/>
      <protection locked="0"/>
    </xf>
    <xf numFmtId="0" fontId="11" fillId="0" borderId="36" xfId="23" applyFont="1" applyBorder="1" applyAlignment="1" applyProtection="1">
      <alignment horizontal="center" vertical="center"/>
      <protection locked="0"/>
    </xf>
    <xf numFmtId="176" fontId="14" fillId="0" borderId="36" xfId="23" applyNumberFormat="1" applyFont="1" applyBorder="1" applyAlignment="1" applyProtection="1">
      <alignment vertical="center"/>
      <protection/>
    </xf>
    <xf numFmtId="0" fontId="11" fillId="0" borderId="32" xfId="23" applyFont="1" applyBorder="1" applyAlignment="1" applyProtection="1">
      <alignment horizontal="centerContinuous" vertical="center"/>
      <protection locked="0"/>
    </xf>
    <xf numFmtId="176" fontId="14" fillId="0" borderId="37" xfId="23" applyNumberFormat="1" applyFont="1" applyBorder="1" applyAlignment="1" applyProtection="1">
      <alignment vertical="center"/>
      <protection/>
    </xf>
    <xf numFmtId="0" fontId="11" fillId="0" borderId="0" xfId="23" applyFont="1" applyBorder="1" applyAlignment="1" applyProtection="1">
      <alignment horizontal="left" vertical="center"/>
      <protection locked="0"/>
    </xf>
    <xf numFmtId="0" fontId="11" fillId="0" borderId="10" xfId="23" applyFont="1" applyBorder="1" applyAlignment="1" applyProtection="1">
      <alignment horizontal="left" vertical="center"/>
      <protection locked="0"/>
    </xf>
    <xf numFmtId="0" fontId="11" fillId="0" borderId="0" xfId="23" applyFont="1" applyBorder="1" applyAlignment="1" applyProtection="1">
      <alignment horizontal="distributed" vertical="center"/>
      <protection locked="0"/>
    </xf>
    <xf numFmtId="0" fontId="14" fillId="0" borderId="14" xfId="23" applyFont="1" applyBorder="1" applyAlignment="1" applyProtection="1">
      <alignment horizontal="center" vertical="center"/>
      <protection locked="0"/>
    </xf>
    <xf numFmtId="0" fontId="14" fillId="0" borderId="14" xfId="23" applyFont="1" applyBorder="1" applyAlignment="1" applyProtection="1">
      <alignment horizontal="centerContinuous" vertical="center"/>
      <protection locked="0"/>
    </xf>
    <xf numFmtId="0" fontId="14" fillId="0" borderId="35" xfId="23" applyFont="1" applyBorder="1" applyAlignment="1" applyProtection="1">
      <alignment horizontal="center" vertical="center"/>
      <protection locked="0"/>
    </xf>
    <xf numFmtId="0" fontId="14" fillId="0" borderId="9" xfId="23" applyFont="1" applyBorder="1" applyAlignment="1" applyProtection="1">
      <alignment vertical="center"/>
      <protection locked="0"/>
    </xf>
    <xf numFmtId="0" fontId="14" fillId="0" borderId="38" xfId="23" applyFont="1" applyBorder="1" applyAlignment="1" applyProtection="1">
      <alignment vertical="center"/>
      <protection locked="0"/>
    </xf>
    <xf numFmtId="0" fontId="14" fillId="0" borderId="28" xfId="23" applyFont="1" applyBorder="1" applyAlignment="1" applyProtection="1">
      <alignment vertical="center"/>
      <protection locked="0"/>
    </xf>
    <xf numFmtId="0" fontId="14" fillId="0" borderId="39" xfId="23" applyFont="1" applyBorder="1" applyAlignment="1" applyProtection="1">
      <alignment vertical="center"/>
      <protection locked="0"/>
    </xf>
    <xf numFmtId="0" fontId="14" fillId="0" borderId="40" xfId="23" applyFont="1" applyBorder="1" applyAlignment="1" applyProtection="1">
      <alignment vertical="center"/>
      <protection locked="0"/>
    </xf>
    <xf numFmtId="0" fontId="14" fillId="0" borderId="17" xfId="23" applyFont="1" applyBorder="1" applyAlignment="1" applyProtection="1">
      <alignment vertical="center"/>
      <protection locked="0"/>
    </xf>
    <xf numFmtId="0" fontId="14" fillId="0" borderId="11" xfId="23" applyFont="1" applyBorder="1" applyAlignment="1" applyProtection="1">
      <alignment vertical="center"/>
      <protection locked="0"/>
    </xf>
    <xf numFmtId="0" fontId="14" fillId="0" borderId="41" xfId="23" applyFont="1" applyBorder="1" applyAlignment="1" applyProtection="1">
      <alignment vertical="center"/>
      <protection locked="0"/>
    </xf>
    <xf numFmtId="0" fontId="14" fillId="0" borderId="17" xfId="23" applyFont="1" applyBorder="1" applyAlignment="1" applyProtection="1">
      <alignment vertical="center" shrinkToFit="1"/>
      <protection locked="0"/>
    </xf>
    <xf numFmtId="0" fontId="14" fillId="0" borderId="42" xfId="23" applyFont="1" applyBorder="1" applyAlignment="1" applyProtection="1">
      <alignment horizontal="centerContinuous" vertical="center"/>
      <protection locked="0"/>
    </xf>
    <xf numFmtId="0" fontId="14" fillId="0" borderId="43" xfId="23" applyFont="1" applyBorder="1" applyAlignment="1" applyProtection="1">
      <alignment horizontal="centerContinuous" vertical="center"/>
      <protection locked="0"/>
    </xf>
    <xf numFmtId="176" fontId="14" fillId="0" borderId="44" xfId="23" applyNumberFormat="1" applyFont="1" applyBorder="1" applyAlignment="1" applyProtection="1">
      <alignment vertical="center"/>
      <protection locked="0"/>
    </xf>
    <xf numFmtId="0" fontId="14" fillId="0" borderId="44" xfId="23" applyFont="1" applyBorder="1" applyAlignment="1" applyProtection="1">
      <alignment horizontal="centerContinuous" vertical="center"/>
      <protection locked="0"/>
    </xf>
    <xf numFmtId="176" fontId="14" fillId="0" borderId="37" xfId="23" applyNumberFormat="1" applyFont="1" applyBorder="1" applyAlignment="1" applyProtection="1">
      <alignment vertical="center"/>
      <protection locked="0"/>
    </xf>
    <xf numFmtId="176" fontId="14" fillId="0" borderId="0" xfId="23" applyNumberFormat="1" applyFont="1" applyBorder="1" applyAlignment="1" applyProtection="1">
      <alignment vertical="center"/>
      <protection locked="0"/>
    </xf>
    <xf numFmtId="0" fontId="14" fillId="0" borderId="32" xfId="23" applyFont="1" applyBorder="1" applyAlignment="1" applyProtection="1">
      <alignment horizontal="left" vertical="center"/>
      <protection locked="0"/>
    </xf>
    <xf numFmtId="176" fontId="14" fillId="0" borderId="45" xfId="23" applyNumberFormat="1" applyFont="1" applyBorder="1" applyAlignment="1" applyProtection="1">
      <alignment vertical="center"/>
      <protection locked="0"/>
    </xf>
    <xf numFmtId="0" fontId="3" fillId="0" borderId="0" xfId="0" applyFont="1" applyBorder="1" applyAlignment="1">
      <alignment horizontal="left" vertical="center" indent="1"/>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0" fontId="14" fillId="0" borderId="29" xfId="23" applyFont="1" applyBorder="1" applyAlignment="1" applyProtection="1">
      <alignment vertical="center" shrinkToFit="1"/>
      <protection locked="0"/>
    </xf>
    <xf numFmtId="0" fontId="14" fillId="0" borderId="9" xfId="23" applyFont="1" applyBorder="1" applyAlignment="1" applyProtection="1">
      <alignment vertical="center" shrinkToFit="1"/>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3" fillId="0" borderId="0" xfId="0" applyFont="1" applyBorder="1" applyAlignment="1">
      <alignment horizontal="left" vertical="center" shrinkToFit="1"/>
    </xf>
    <xf numFmtId="49" fontId="3" fillId="0" borderId="0" xfId="0" applyNumberFormat="1" applyFont="1" applyBorder="1" applyAlignment="1">
      <alignment horizontal="right" vertical="center"/>
    </xf>
    <xf numFmtId="0" fontId="3" fillId="0" borderId="30" xfId="0" applyFont="1" applyBorder="1" applyAlignment="1">
      <alignment horizontal="right"/>
    </xf>
    <xf numFmtId="0" fontId="4" fillId="0" borderId="10"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14" xfId="23" applyFont="1" applyBorder="1" applyAlignment="1" applyProtection="1">
      <alignment vertical="center" shrinkToFit="1"/>
      <protection locked="0"/>
    </xf>
    <xf numFmtId="0" fontId="14" fillId="0" borderId="20" xfId="23" applyFont="1" applyBorder="1" applyAlignment="1" applyProtection="1">
      <alignment vertical="center" shrinkToFit="1"/>
      <protection locked="0"/>
    </xf>
    <xf numFmtId="176" fontId="14" fillId="0" borderId="14" xfId="23" applyNumberFormat="1" applyFont="1" applyFill="1" applyBorder="1" applyAlignment="1" applyProtection="1">
      <alignment vertical="center"/>
      <protection locked="0"/>
    </xf>
    <xf numFmtId="176" fontId="14" fillId="0" borderId="24" xfId="23" applyNumberFormat="1" applyFont="1" applyFill="1" applyBorder="1" applyAlignment="1" applyProtection="1">
      <alignment vertical="center"/>
      <protection locked="0"/>
    </xf>
    <xf numFmtId="176" fontId="14" fillId="0" borderId="0" xfId="23" applyNumberFormat="1" applyFont="1" applyAlignment="1" applyProtection="1">
      <alignment vertical="center"/>
      <protection locked="0"/>
    </xf>
    <xf numFmtId="176" fontId="14" fillId="0" borderId="35" xfId="23" applyNumberFormat="1" applyFont="1" applyFill="1" applyBorder="1" applyAlignment="1" applyProtection="1">
      <alignment vertical="center"/>
      <protection locked="0"/>
    </xf>
    <xf numFmtId="0" fontId="14" fillId="0" borderId="46" xfId="23" applyFont="1" applyBorder="1" applyAlignment="1" applyProtection="1">
      <alignment vertical="center"/>
      <protection locked="0"/>
    </xf>
    <xf numFmtId="0" fontId="0" fillId="0" borderId="46" xfId="0" applyBorder="1" applyAlignment="1">
      <alignment vertical="center"/>
    </xf>
    <xf numFmtId="176" fontId="14" fillId="0" borderId="24" xfId="23" applyNumberFormat="1" applyFont="1" applyFill="1" applyBorder="1" applyAlignment="1" applyProtection="1">
      <alignment vertical="center"/>
      <protection/>
    </xf>
    <xf numFmtId="176" fontId="14" fillId="0" borderId="35" xfId="23" applyNumberFormat="1" applyFont="1" applyFill="1" applyBorder="1" applyAlignment="1" applyProtection="1">
      <alignment vertical="center"/>
      <protection/>
    </xf>
    <xf numFmtId="176" fontId="14" fillId="0" borderId="47" xfId="23" applyNumberFormat="1" applyFont="1" applyFill="1" applyBorder="1" applyAlignment="1" applyProtection="1">
      <alignment vertical="center"/>
      <protection/>
    </xf>
    <xf numFmtId="0" fontId="3" fillId="0" borderId="0" xfId="0" applyFont="1" applyFill="1" applyAlignment="1">
      <alignment/>
    </xf>
    <xf numFmtId="0" fontId="3" fillId="0" borderId="48" xfId="0" applyFont="1" applyFill="1" applyBorder="1" applyAlignment="1">
      <alignment/>
    </xf>
    <xf numFmtId="0" fontId="3" fillId="0" borderId="46" xfId="0" applyFont="1" applyFill="1" applyBorder="1" applyAlignment="1">
      <alignment/>
    </xf>
    <xf numFmtId="0" fontId="3" fillId="0" borderId="49" xfId="0" applyFont="1" applyFill="1" applyBorder="1" applyAlignment="1">
      <alignment/>
    </xf>
    <xf numFmtId="0" fontId="3" fillId="0" borderId="32" xfId="0" applyFont="1" applyFill="1" applyBorder="1" applyAlignment="1">
      <alignment/>
    </xf>
    <xf numFmtId="0" fontId="3" fillId="0" borderId="30" xfId="0" applyFont="1" applyFill="1" applyBorder="1" applyAlignment="1">
      <alignment/>
    </xf>
    <xf numFmtId="0" fontId="3" fillId="0" borderId="50"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23" applyFont="1" applyFill="1" applyAlignment="1" applyProtection="1">
      <alignment vertical="top" wrapText="1"/>
      <protection locked="0"/>
    </xf>
    <xf numFmtId="0" fontId="9" fillId="0" borderId="0" xfId="22" applyFont="1" applyAlignment="1">
      <alignment vertical="center"/>
      <protection/>
    </xf>
    <xf numFmtId="0" fontId="10" fillId="0" borderId="0" xfId="22" applyFont="1" applyAlignment="1">
      <alignment vertical="center"/>
      <protection/>
    </xf>
    <xf numFmtId="0" fontId="11" fillId="0" borderId="0" xfId="22" applyFont="1" applyAlignment="1">
      <alignment horizontal="centerContinuous" vertical="center"/>
      <protection/>
    </xf>
    <xf numFmtId="0" fontId="11" fillId="0" borderId="0" xfId="22" applyFont="1" applyAlignment="1">
      <alignment vertical="center"/>
      <protection/>
    </xf>
    <xf numFmtId="0" fontId="14" fillId="0" borderId="0" xfId="22" applyFont="1" applyAlignment="1">
      <alignment vertical="center"/>
      <protection/>
    </xf>
    <xf numFmtId="0" fontId="10" fillId="0" borderId="0" xfId="22" applyFont="1" applyBorder="1" applyAlignment="1">
      <alignment vertical="center"/>
      <protection/>
    </xf>
    <xf numFmtId="0" fontId="13" fillId="0" borderId="0" xfId="22" applyFont="1" applyAlignment="1">
      <alignment horizontal="centerContinuous" vertical="center"/>
      <protection/>
    </xf>
    <xf numFmtId="0" fontId="10" fillId="0" borderId="0" xfId="22" applyFont="1" applyAlignment="1">
      <alignment horizontal="centerContinuous" vertical="center"/>
      <protection/>
    </xf>
    <xf numFmtId="0" fontId="10" fillId="0" borderId="0" xfId="22" applyFont="1" applyBorder="1" applyAlignment="1">
      <alignment horizontal="centerContinuous" vertical="center"/>
      <protection/>
    </xf>
    <xf numFmtId="0" fontId="11" fillId="0" borderId="0" xfId="22" applyFont="1" applyBorder="1" applyAlignment="1">
      <alignment vertical="center"/>
      <protection/>
    </xf>
    <xf numFmtId="0" fontId="14" fillId="0" borderId="0" xfId="22" applyFont="1" applyBorder="1" applyAlignment="1">
      <alignment vertical="center"/>
      <protection/>
    </xf>
    <xf numFmtId="0" fontId="14" fillId="0" borderId="48" xfId="22" applyFont="1" applyBorder="1" applyAlignment="1">
      <alignment horizontal="centerContinuous" vertical="center"/>
      <protection/>
    </xf>
    <xf numFmtId="0" fontId="14" fillId="0" borderId="46" xfId="22" applyFont="1" applyBorder="1" applyAlignment="1">
      <alignment horizontal="centerContinuous" vertical="center"/>
      <protection/>
    </xf>
    <xf numFmtId="38" fontId="14" fillId="0" borderId="51" xfId="17" applyFont="1" applyBorder="1" applyAlignment="1">
      <alignment horizontal="centerContinuous" vertical="center"/>
    </xf>
    <xf numFmtId="0" fontId="14" fillId="0" borderId="20" xfId="22" applyFont="1" applyBorder="1" applyAlignment="1">
      <alignment horizontal="centerContinuous" vertical="center"/>
      <protection/>
    </xf>
    <xf numFmtId="0" fontId="14" fillId="0" borderId="10" xfId="22" applyFont="1" applyBorder="1" applyAlignment="1">
      <alignment horizontal="centerContinuous" vertical="center"/>
      <protection/>
    </xf>
    <xf numFmtId="38" fontId="14" fillId="0" borderId="52" xfId="17" applyFont="1" applyBorder="1" applyAlignment="1">
      <alignment horizontal="centerContinuous" vertical="center"/>
    </xf>
    <xf numFmtId="0" fontId="14" fillId="0" borderId="20" xfId="22" applyFont="1" applyBorder="1" applyAlignment="1">
      <alignment vertical="center"/>
      <protection/>
    </xf>
    <xf numFmtId="38" fontId="20" fillId="0" borderId="17" xfId="17" applyFont="1" applyBorder="1" applyAlignment="1">
      <alignment horizontal="center" vertical="center" wrapText="1"/>
    </xf>
    <xf numFmtId="0" fontId="14" fillId="0" borderId="10" xfId="22" applyFont="1" applyBorder="1" applyAlignment="1">
      <alignment vertical="center"/>
      <protection/>
    </xf>
    <xf numFmtId="0" fontId="14" fillId="0" borderId="53" xfId="22" applyFont="1" applyBorder="1" applyAlignment="1">
      <alignment vertical="center"/>
      <protection/>
    </xf>
    <xf numFmtId="0" fontId="14" fillId="0" borderId="7" xfId="22" applyFont="1" applyBorder="1" applyAlignment="1">
      <alignment vertical="center"/>
      <protection/>
    </xf>
    <xf numFmtId="0" fontId="15" fillId="0" borderId="29" xfId="22" applyFont="1" applyBorder="1" applyAlignment="1">
      <alignment vertical="center"/>
      <protection/>
    </xf>
    <xf numFmtId="0" fontId="14" fillId="0" borderId="32" xfId="22" applyFont="1" applyBorder="1" applyAlignment="1">
      <alignment vertical="center"/>
      <protection/>
    </xf>
    <xf numFmtId="0" fontId="14" fillId="0" borderId="30" xfId="22" applyFont="1" applyBorder="1" applyAlignment="1">
      <alignment vertical="center"/>
      <protection/>
    </xf>
    <xf numFmtId="0" fontId="14" fillId="0" borderId="19" xfId="22" applyFont="1" applyBorder="1" applyAlignment="1">
      <alignment horizontal="centerContinuous" vertical="center"/>
      <protection/>
    </xf>
    <xf numFmtId="0" fontId="14" fillId="0" borderId="22" xfId="22" applyFont="1" applyBorder="1" applyAlignment="1">
      <alignment horizontal="centerContinuous" vertical="center"/>
      <protection/>
    </xf>
    <xf numFmtId="0" fontId="14" fillId="0" borderId="54" xfId="22" applyFont="1" applyBorder="1" applyAlignment="1">
      <alignment horizontal="centerContinuous" vertical="center"/>
      <protection/>
    </xf>
    <xf numFmtId="0" fontId="14" fillId="0" borderId="19" xfId="22" applyFont="1" applyBorder="1" applyAlignment="1">
      <alignment vertical="center" wrapText="1"/>
      <protection/>
    </xf>
    <xf numFmtId="0" fontId="14" fillId="0" borderId="22" xfId="22" applyFont="1" applyBorder="1" applyAlignment="1">
      <alignment vertical="center" wrapText="1"/>
      <protection/>
    </xf>
    <xf numFmtId="0" fontId="20" fillId="0" borderId="54" xfId="22" applyFont="1" applyBorder="1" applyAlignment="1">
      <alignment vertical="center" wrapText="1"/>
      <protection/>
    </xf>
    <xf numFmtId="0" fontId="16" fillId="0" borderId="29" xfId="22" applyFont="1" applyBorder="1" applyAlignment="1">
      <alignment horizontal="center" vertical="center" wrapText="1"/>
      <protection/>
    </xf>
    <xf numFmtId="0" fontId="14" fillId="0" borderId="7" xfId="22" applyFont="1" applyBorder="1" applyAlignment="1">
      <alignment horizontal="centerContinuous" vertical="center"/>
      <protection/>
    </xf>
    <xf numFmtId="0" fontId="15" fillId="0" borderId="29" xfId="22" applyFont="1" applyBorder="1" applyAlignment="1">
      <alignment horizontal="centerContinuous" vertical="center"/>
      <protection/>
    </xf>
    <xf numFmtId="0" fontId="14" fillId="0" borderId="55" xfId="22" applyFont="1" applyBorder="1" applyAlignment="1">
      <alignment vertical="center"/>
      <protection/>
    </xf>
    <xf numFmtId="0" fontId="14" fillId="0" borderId="56" xfId="22" applyFont="1" applyBorder="1" applyAlignment="1">
      <alignment horizontal="centerContinuous" vertical="center"/>
      <protection/>
    </xf>
    <xf numFmtId="0" fontId="14" fillId="0" borderId="57" xfId="22" applyFont="1" applyBorder="1" applyAlignment="1">
      <alignment horizontal="centerContinuous" vertical="center"/>
      <protection/>
    </xf>
    <xf numFmtId="0" fontId="14" fillId="0" borderId="0" xfId="22" applyFont="1" applyBorder="1" applyAlignment="1">
      <alignment horizontal="centerContinuous" vertical="center"/>
      <protection/>
    </xf>
    <xf numFmtId="0" fontId="14" fillId="0" borderId="0" xfId="22" applyFont="1" applyBorder="1" applyAlignment="1">
      <alignment horizontal="distributed" vertical="center"/>
      <protection/>
    </xf>
    <xf numFmtId="0" fontId="14" fillId="0" borderId="29" xfId="22" applyFont="1" applyBorder="1" applyAlignment="1">
      <alignment horizontal="distributed" vertical="center"/>
      <protection/>
    </xf>
    <xf numFmtId="0" fontId="14" fillId="0" borderId="29" xfId="22" applyFont="1" applyBorder="1" applyAlignment="1">
      <alignment vertical="center"/>
      <protection/>
    </xf>
    <xf numFmtId="0" fontId="14" fillId="0" borderId="30" xfId="22" applyFont="1" applyBorder="1" applyAlignment="1">
      <alignment horizontal="centerContinuous" vertical="center"/>
      <protection/>
    </xf>
    <xf numFmtId="9" fontId="14" fillId="0" borderId="0" xfId="22" applyNumberFormat="1" applyFont="1" applyBorder="1" applyAlignment="1">
      <alignment vertical="center"/>
      <protection/>
    </xf>
    <xf numFmtId="0" fontId="16" fillId="0" borderId="0" xfId="22" applyFont="1" applyBorder="1" applyAlignment="1">
      <alignment vertical="center" wrapText="1"/>
      <protection/>
    </xf>
    <xf numFmtId="0" fontId="3" fillId="0" borderId="0" xfId="0" applyFont="1" applyBorder="1" applyAlignment="1">
      <alignment shrinkToFit="1"/>
    </xf>
    <xf numFmtId="49" fontId="14" fillId="0" borderId="0" xfId="0" applyNumberFormat="1" applyFont="1" applyBorder="1" applyAlignment="1">
      <alignment shrinkToFit="1"/>
    </xf>
    <xf numFmtId="0" fontId="3" fillId="0" borderId="29" xfId="0" applyFont="1" applyBorder="1" applyAlignment="1">
      <alignment/>
    </xf>
    <xf numFmtId="0" fontId="3" fillId="0" borderId="9" xfId="0" applyFont="1" applyFill="1" applyBorder="1" applyAlignment="1">
      <alignment/>
    </xf>
    <xf numFmtId="0" fontId="3" fillId="0" borderId="14" xfId="0" applyFont="1" applyFill="1" applyBorder="1" applyAlignment="1">
      <alignment/>
    </xf>
    <xf numFmtId="38" fontId="20" fillId="0" borderId="35" xfId="17" applyFont="1" applyBorder="1" applyAlignment="1">
      <alignment horizontal="center" vertical="center" wrapText="1"/>
    </xf>
    <xf numFmtId="176" fontId="3" fillId="0" borderId="0" xfId="0" applyNumberFormat="1" applyFont="1" applyAlignment="1">
      <alignment/>
    </xf>
    <xf numFmtId="0" fontId="4" fillId="0" borderId="0" xfId="0" applyFont="1" applyFill="1" applyAlignment="1" applyProtection="1">
      <alignment vertical="center" wrapText="1"/>
      <protection locked="0"/>
    </xf>
    <xf numFmtId="176" fontId="14" fillId="0" borderId="58" xfId="23" applyNumberFormat="1" applyFont="1" applyFill="1" applyBorder="1" applyAlignment="1" applyProtection="1">
      <alignment vertical="center"/>
      <protection locked="0"/>
    </xf>
    <xf numFmtId="176" fontId="14" fillId="0" borderId="59" xfId="23" applyNumberFormat="1" applyFont="1" applyFill="1" applyBorder="1" applyAlignment="1" applyProtection="1">
      <alignment vertical="center"/>
      <protection locked="0"/>
    </xf>
    <xf numFmtId="176" fontId="14" fillId="0" borderId="41" xfId="23" applyNumberFormat="1" applyFont="1" applyFill="1" applyBorder="1" applyAlignment="1" applyProtection="1">
      <alignment vertical="center"/>
      <protection locked="0"/>
    </xf>
    <xf numFmtId="176" fontId="14" fillId="0" borderId="10" xfId="23" applyNumberFormat="1" applyFont="1" applyFill="1" applyBorder="1" applyAlignment="1" applyProtection="1">
      <alignment vertical="center"/>
      <protection locked="0"/>
    </xf>
    <xf numFmtId="0" fontId="4" fillId="0" borderId="17" xfId="0" applyFont="1" applyBorder="1" applyAlignment="1" applyProtection="1">
      <alignment/>
      <protection locked="0"/>
    </xf>
    <xf numFmtId="0" fontId="11" fillId="0" borderId="28" xfId="23" applyFont="1" applyBorder="1" applyAlignment="1" applyProtection="1">
      <alignment horizontal="center" vertical="center"/>
      <protection locked="0"/>
    </xf>
    <xf numFmtId="0" fontId="11" fillId="0" borderId="22" xfId="23" applyFont="1" applyBorder="1" applyAlignment="1" applyProtection="1">
      <alignment horizontal="center" vertical="center"/>
      <protection locked="0"/>
    </xf>
    <xf numFmtId="0" fontId="11" fillId="0" borderId="28" xfId="23" applyFont="1" applyBorder="1" applyAlignment="1" applyProtection="1">
      <alignment vertical="center"/>
      <protection locked="0"/>
    </xf>
    <xf numFmtId="0" fontId="14" fillId="0" borderId="60" xfId="23" applyFont="1" applyBorder="1" applyAlignment="1" applyProtection="1">
      <alignment vertical="center" wrapText="1"/>
      <protection locked="0"/>
    </xf>
    <xf numFmtId="0" fontId="14" fillId="0" borderId="16" xfId="23" applyFont="1" applyBorder="1" applyAlignment="1" applyProtection="1">
      <alignment vertical="center"/>
      <protection locked="0"/>
    </xf>
    <xf numFmtId="0" fontId="14" fillId="0" borderId="15" xfId="23" applyFont="1" applyBorder="1" applyAlignment="1" applyProtection="1">
      <alignment vertical="center"/>
      <protection locked="0"/>
    </xf>
    <xf numFmtId="0" fontId="3" fillId="0" borderId="22" xfId="0" applyFont="1" applyBorder="1" applyAlignment="1">
      <alignment vertical="center"/>
    </xf>
    <xf numFmtId="0" fontId="3" fillId="0" borderId="28" xfId="0" applyFont="1" applyBorder="1" applyAlignment="1">
      <alignment vertical="center"/>
    </xf>
    <xf numFmtId="0" fontId="3" fillId="0" borderId="43" xfId="0" applyFont="1" applyBorder="1" applyAlignment="1">
      <alignment vertical="center"/>
    </xf>
    <xf numFmtId="0" fontId="3" fillId="0" borderId="31"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29" xfId="0" applyFont="1" applyBorder="1" applyAlignment="1">
      <alignment horizontal="center"/>
    </xf>
    <xf numFmtId="176" fontId="11" fillId="0" borderId="37" xfId="23" applyNumberFormat="1" applyFont="1" applyBorder="1" applyAlignment="1" applyProtection="1">
      <alignment vertical="center"/>
      <protection/>
    </xf>
    <xf numFmtId="0" fontId="11" fillId="0" borderId="26" xfId="23" applyFont="1" applyBorder="1" applyAlignment="1" applyProtection="1">
      <alignment horizontal="center" vertical="center" shrinkToFit="1"/>
      <protection locked="0"/>
    </xf>
    <xf numFmtId="0" fontId="11" fillId="0" borderId="63" xfId="23" applyFont="1" applyBorder="1" applyAlignment="1" applyProtection="1">
      <alignment horizontal="center" vertical="center"/>
      <protection locked="0"/>
    </xf>
    <xf numFmtId="38" fontId="16" fillId="0" borderId="17" xfId="17" applyFont="1" applyBorder="1" applyAlignment="1">
      <alignment horizontal="center" vertical="center" wrapText="1"/>
    </xf>
    <xf numFmtId="38" fontId="14" fillId="0" borderId="64" xfId="17" applyFont="1" applyBorder="1" applyAlignment="1">
      <alignment horizontal="right" vertical="center"/>
    </xf>
    <xf numFmtId="38" fontId="14" fillId="0" borderId="65" xfId="17" applyFont="1" applyBorder="1" applyAlignment="1">
      <alignment horizontal="right" vertical="center"/>
    </xf>
    <xf numFmtId="38" fontId="14" fillId="0" borderId="66" xfId="17" applyFont="1" applyBorder="1" applyAlignment="1">
      <alignment horizontal="right" vertical="center"/>
    </xf>
    <xf numFmtId="38" fontId="14" fillId="0" borderId="47" xfId="17" applyFont="1" applyBorder="1" applyAlignment="1">
      <alignment horizontal="right" vertical="center"/>
    </xf>
    <xf numFmtId="0" fontId="16" fillId="0" borderId="42" xfId="22" applyFont="1" applyBorder="1" applyAlignment="1">
      <alignment vertical="center"/>
      <protection/>
    </xf>
    <xf numFmtId="0" fontId="16" fillId="0" borderId="43" xfId="22" applyFont="1" applyBorder="1" applyAlignment="1">
      <alignment horizontal="centerContinuous" vertical="center"/>
      <protection/>
    </xf>
    <xf numFmtId="38" fontId="16" fillId="0" borderId="67" xfId="17" applyFont="1" applyBorder="1" applyAlignment="1">
      <alignment horizontal="centerContinuous" vertical="center"/>
    </xf>
    <xf numFmtId="0" fontId="16" fillId="0" borderId="20" xfId="22" applyFont="1" applyBorder="1" applyAlignment="1">
      <alignment vertical="center"/>
      <protection/>
    </xf>
    <xf numFmtId="0" fontId="16" fillId="0" borderId="10" xfId="22" applyFont="1" applyBorder="1" applyAlignment="1">
      <alignment horizontal="centerContinuous" vertical="center"/>
      <protection/>
    </xf>
    <xf numFmtId="38" fontId="16" fillId="0" borderId="52" xfId="17" applyFont="1" applyBorder="1" applyAlignment="1">
      <alignment horizontal="centerContinuous" vertical="center"/>
    </xf>
    <xf numFmtId="0" fontId="16" fillId="0" borderId="68" xfId="22" applyFont="1" applyBorder="1" applyAlignment="1">
      <alignment vertical="center"/>
      <protection/>
    </xf>
    <xf numFmtId="0" fontId="16" fillId="0" borderId="12" xfId="22" applyFont="1" applyBorder="1" applyAlignment="1">
      <alignment vertical="center"/>
      <protection/>
    </xf>
    <xf numFmtId="38" fontId="16" fillId="0" borderId="69" xfId="17" applyFont="1" applyBorder="1" applyAlignment="1">
      <alignment vertical="center"/>
    </xf>
    <xf numFmtId="0" fontId="16" fillId="0" borderId="10" xfId="22" applyFont="1" applyBorder="1" applyAlignment="1">
      <alignment vertical="center"/>
      <protection/>
    </xf>
    <xf numFmtId="38" fontId="16" fillId="0" borderId="10" xfId="17" applyFont="1" applyBorder="1" applyAlignment="1">
      <alignment horizontal="centerContinuous" vertical="center"/>
    </xf>
    <xf numFmtId="0" fontId="16" fillId="0" borderId="53" xfId="22" applyFont="1" applyBorder="1" applyAlignment="1">
      <alignment vertical="center"/>
      <protection/>
    </xf>
    <xf numFmtId="0" fontId="16" fillId="0" borderId="7" xfId="22" applyFont="1" applyBorder="1" applyAlignment="1">
      <alignment vertical="center"/>
      <protection/>
    </xf>
    <xf numFmtId="38" fontId="16" fillId="0" borderId="7" xfId="17" applyFont="1" applyBorder="1" applyAlignment="1">
      <alignment horizontal="centerContinuous" vertical="center"/>
    </xf>
    <xf numFmtId="0" fontId="16" fillId="0" borderId="29" xfId="22" applyFont="1" applyBorder="1" applyAlignment="1">
      <alignment vertical="center"/>
      <protection/>
    </xf>
    <xf numFmtId="0" fontId="16" fillId="0" borderId="0" xfId="22" applyFont="1" applyBorder="1" applyAlignment="1">
      <alignment vertical="center"/>
      <protection/>
    </xf>
    <xf numFmtId="38" fontId="16" fillId="0" borderId="0" xfId="17" applyFont="1" applyBorder="1" applyAlignment="1">
      <alignment vertical="center"/>
    </xf>
    <xf numFmtId="0" fontId="16" fillId="0" borderId="32" xfId="22" applyFont="1" applyBorder="1" applyAlignment="1">
      <alignment vertical="center"/>
      <protection/>
    </xf>
    <xf numFmtId="0" fontId="16" fillId="0" borderId="30" xfId="22" applyFont="1" applyBorder="1" applyAlignment="1">
      <alignment vertical="center"/>
      <protection/>
    </xf>
    <xf numFmtId="38" fontId="16" fillId="0" borderId="30" xfId="17" applyFont="1" applyBorder="1" applyAlignment="1">
      <alignment horizontal="centerContinuous" vertical="center"/>
    </xf>
    <xf numFmtId="0" fontId="16" fillId="0" borderId="48" xfId="22" applyFont="1" applyBorder="1" applyAlignment="1">
      <alignment vertical="center"/>
      <protection/>
    </xf>
    <xf numFmtId="0" fontId="16" fillId="0" borderId="46" xfId="22" applyFont="1" applyBorder="1" applyAlignment="1">
      <alignment horizontal="centerContinuous" vertical="center"/>
      <protection/>
    </xf>
    <xf numFmtId="38" fontId="16" fillId="0" borderId="51" xfId="17" applyFont="1" applyBorder="1" applyAlignment="1">
      <alignment horizontal="centerContinuous" vertical="center"/>
    </xf>
    <xf numFmtId="38" fontId="16" fillId="0" borderId="70" xfId="17" applyFont="1" applyBorder="1" applyAlignment="1">
      <alignment horizontal="centerContinuous" vertical="center"/>
    </xf>
    <xf numFmtId="0" fontId="16" fillId="0" borderId="0" xfId="22" applyFont="1" applyBorder="1" applyAlignment="1">
      <alignment horizontal="centerContinuous" vertical="center"/>
      <protection/>
    </xf>
    <xf numFmtId="38" fontId="16" fillId="0" borderId="13" xfId="17" applyFont="1" applyBorder="1" applyAlignment="1">
      <alignment horizontal="centerContinuous" vertical="center"/>
    </xf>
    <xf numFmtId="0" fontId="16" fillId="0" borderId="71" xfId="22" applyFont="1" applyBorder="1" applyAlignment="1">
      <alignment vertical="center"/>
      <protection/>
    </xf>
    <xf numFmtId="0" fontId="16" fillId="0" borderId="72" xfId="22" applyFont="1" applyBorder="1" applyAlignment="1">
      <alignment vertical="center"/>
      <protection/>
    </xf>
    <xf numFmtId="38" fontId="16" fillId="0" borderId="73" xfId="17" applyFont="1" applyBorder="1" applyAlignment="1">
      <alignment horizontal="centerContinuous" vertical="center"/>
    </xf>
    <xf numFmtId="0" fontId="16" fillId="0" borderId="74" xfId="22" applyFont="1" applyBorder="1" applyAlignment="1">
      <alignment vertical="center"/>
      <protection/>
    </xf>
    <xf numFmtId="0" fontId="16" fillId="0" borderId="2" xfId="22" applyFont="1" applyBorder="1" applyAlignment="1">
      <alignment horizontal="centerContinuous" vertical="center"/>
      <protection/>
    </xf>
    <xf numFmtId="38" fontId="16" fillId="0" borderId="75" xfId="17" applyFont="1" applyBorder="1" applyAlignment="1">
      <alignment horizontal="centerContinuous" vertical="center"/>
    </xf>
    <xf numFmtId="0" fontId="14" fillId="0" borderId="68" xfId="23" applyFont="1" applyBorder="1" applyAlignment="1" applyProtection="1">
      <alignment vertical="center"/>
      <protection locked="0"/>
    </xf>
    <xf numFmtId="176" fontId="14" fillId="0" borderId="38" xfId="23" applyNumberFormat="1" applyFont="1" applyFill="1" applyBorder="1" applyAlignment="1" applyProtection="1">
      <alignment vertical="center"/>
      <protection locked="0"/>
    </xf>
    <xf numFmtId="0" fontId="11" fillId="0" borderId="10" xfId="23" applyFont="1" applyBorder="1" applyAlignment="1" applyProtection="1">
      <alignment horizontal="distributed" vertical="center" shrinkToFit="1"/>
      <protection locked="0"/>
    </xf>
    <xf numFmtId="176" fontId="14" fillId="0" borderId="76" xfId="23" applyNumberFormat="1" applyFont="1" applyBorder="1" applyAlignment="1" applyProtection="1">
      <alignment vertical="center"/>
      <protection/>
    </xf>
    <xf numFmtId="176" fontId="14" fillId="0" borderId="10" xfId="23" applyNumberFormat="1" applyFont="1" applyBorder="1" applyAlignment="1" applyProtection="1">
      <alignment vertical="center"/>
      <protection/>
    </xf>
    <xf numFmtId="176" fontId="14" fillId="0" borderId="58" xfId="23" applyNumberFormat="1" applyFont="1" applyBorder="1" applyAlignment="1" applyProtection="1">
      <alignment vertical="center"/>
      <protection/>
    </xf>
    <xf numFmtId="176" fontId="14" fillId="0" borderId="76" xfId="23" applyNumberFormat="1" applyFont="1" applyBorder="1" applyAlignment="1" applyProtection="1">
      <alignment vertical="center"/>
      <protection locked="0"/>
    </xf>
    <xf numFmtId="176" fontId="14" fillId="0" borderId="77" xfId="23" applyNumberFormat="1" applyFont="1" applyBorder="1" applyAlignment="1" applyProtection="1">
      <alignment vertical="center"/>
      <protection/>
    </xf>
    <xf numFmtId="176" fontId="14" fillId="0" borderId="30" xfId="23" applyNumberFormat="1" applyFont="1" applyBorder="1" applyAlignment="1" applyProtection="1">
      <alignment vertical="center"/>
      <protection/>
    </xf>
    <xf numFmtId="176" fontId="14" fillId="0" borderId="50" xfId="23" applyNumberFormat="1" applyFont="1" applyBorder="1" applyAlignment="1" applyProtection="1">
      <alignment vertical="center"/>
      <protection/>
    </xf>
    <xf numFmtId="176" fontId="14" fillId="0" borderId="17" xfId="23" applyNumberFormat="1" applyFont="1" applyBorder="1" applyAlignment="1" applyProtection="1">
      <alignment vertical="center"/>
      <protection/>
    </xf>
    <xf numFmtId="176" fontId="14" fillId="0" borderId="17" xfId="23" applyNumberFormat="1" applyFont="1" applyBorder="1" applyAlignment="1" applyProtection="1">
      <alignment vertical="center"/>
      <protection locked="0"/>
    </xf>
    <xf numFmtId="176" fontId="14" fillId="0" borderId="66" xfId="23" applyNumberFormat="1" applyFont="1" applyBorder="1" applyAlignment="1" applyProtection="1">
      <alignment vertical="center"/>
      <protection/>
    </xf>
    <xf numFmtId="0" fontId="14" fillId="0" borderId="10" xfId="23" applyFont="1" applyBorder="1" applyAlignment="1" applyProtection="1">
      <alignment horizontal="centerContinuous"/>
      <protection locked="0"/>
    </xf>
    <xf numFmtId="176" fontId="14" fillId="0" borderId="0" xfId="23" applyNumberFormat="1" applyFont="1" applyBorder="1" applyAlignment="1" applyProtection="1">
      <alignment vertical="center"/>
      <protection/>
    </xf>
    <xf numFmtId="187" fontId="14" fillId="0" borderId="17" xfId="23" applyNumberFormat="1" applyFont="1" applyBorder="1" applyAlignment="1" applyProtection="1">
      <alignment vertical="center"/>
      <protection locked="0"/>
    </xf>
    <xf numFmtId="187" fontId="14" fillId="0" borderId="14" xfId="23" applyNumberFormat="1" applyFont="1" applyBorder="1" applyAlignment="1" applyProtection="1">
      <alignment vertical="center"/>
      <protection locked="0"/>
    </xf>
    <xf numFmtId="187" fontId="14" fillId="0" borderId="76" xfId="23" applyNumberFormat="1" applyFont="1" applyBorder="1" applyAlignment="1" applyProtection="1">
      <alignment vertical="center"/>
      <protection locked="0"/>
    </xf>
    <xf numFmtId="0" fontId="14" fillId="0" borderId="0" xfId="22" applyFont="1" applyBorder="1">
      <alignment/>
      <protection/>
    </xf>
    <xf numFmtId="0" fontId="9" fillId="0" borderId="0" xfId="22" applyFont="1" applyBorder="1" applyAlignment="1">
      <alignment vertical="center"/>
      <protection/>
    </xf>
    <xf numFmtId="0" fontId="14" fillId="0" borderId="21" xfId="22" applyFont="1" applyBorder="1" applyAlignment="1">
      <alignment horizontal="centerContinuous" vertical="center"/>
      <protection/>
    </xf>
    <xf numFmtId="0" fontId="14" fillId="0" borderId="31" xfId="22" applyFont="1" applyBorder="1" applyAlignment="1">
      <alignment horizontal="centerContinuous" vertical="center"/>
      <protection/>
    </xf>
    <xf numFmtId="0" fontId="14" fillId="0" borderId="32" xfId="22" applyFont="1" applyBorder="1" applyAlignment="1">
      <alignment horizontal="centerContinuous" vertical="center"/>
      <protection/>
    </xf>
    <xf numFmtId="0" fontId="14" fillId="0" borderId="28" xfId="22" applyFont="1" applyBorder="1" applyAlignment="1">
      <alignment horizontal="centerContinuous" vertical="center"/>
      <protection/>
    </xf>
    <xf numFmtId="0" fontId="14" fillId="0" borderId="78" xfId="22" applyFont="1" applyBorder="1" applyAlignment="1">
      <alignment horizontal="centerContinuous" vertical="center"/>
      <protection/>
    </xf>
    <xf numFmtId="0" fontId="14" fillId="0" borderId="79" xfId="22" applyFont="1" applyBorder="1" applyAlignment="1">
      <alignment horizontal="centerContinuous" vertical="center"/>
      <protection/>
    </xf>
    <xf numFmtId="0" fontId="14" fillId="0" borderId="46" xfId="22" applyFont="1" applyBorder="1" applyAlignment="1">
      <alignment vertical="center"/>
      <protection/>
    </xf>
    <xf numFmtId="0" fontId="14" fillId="0" borderId="0" xfId="21" applyFont="1" applyFill="1" applyAlignment="1" applyProtection="1">
      <alignment vertical="center"/>
      <protection/>
    </xf>
    <xf numFmtId="0" fontId="0" fillId="0" borderId="0" xfId="24">
      <alignment vertical="center"/>
      <protection/>
    </xf>
    <xf numFmtId="0" fontId="0" fillId="0" borderId="0" xfId="24" applyFont="1" applyAlignment="1">
      <alignment horizontal="left" vertical="center" indent="4"/>
      <protection/>
    </xf>
    <xf numFmtId="0" fontId="3" fillId="0" borderId="0" xfId="24" applyFont="1" applyAlignment="1">
      <alignment vertical="center"/>
      <protection/>
    </xf>
    <xf numFmtId="0" fontId="0" fillId="0" borderId="0" xfId="24" applyFont="1" applyAlignment="1" applyProtection="1">
      <alignment horizontal="left" vertical="center" indent="4"/>
      <protection locked="0"/>
    </xf>
    <xf numFmtId="0" fontId="16" fillId="0" borderId="48" xfId="21" applyFont="1" applyFill="1" applyBorder="1" applyAlignment="1" applyProtection="1">
      <alignment horizontal="centerContinuous" vertical="center"/>
      <protection/>
    </xf>
    <xf numFmtId="0" fontId="16" fillId="0" borderId="46" xfId="21" applyFont="1" applyFill="1" applyBorder="1" applyAlignment="1" applyProtection="1">
      <alignment horizontal="centerContinuous" vertical="center"/>
      <protection/>
    </xf>
    <xf numFmtId="0" fontId="16" fillId="0" borderId="21" xfId="21" applyFont="1" applyFill="1" applyBorder="1" applyAlignment="1" applyProtection="1">
      <alignment horizontal="centerContinuous" vertical="center"/>
      <protection/>
    </xf>
    <xf numFmtId="0" fontId="16" fillId="0" borderId="22" xfId="21" applyFont="1" applyFill="1" applyBorder="1" applyAlignment="1" applyProtection="1">
      <alignment horizontal="centerContinuous" vertical="center"/>
      <protection/>
    </xf>
    <xf numFmtId="0" fontId="16" fillId="0" borderId="80" xfId="21" applyFont="1" applyFill="1" applyBorder="1" applyAlignment="1" applyProtection="1">
      <alignment horizontal="centerContinuous" vertical="center"/>
      <protection/>
    </xf>
    <xf numFmtId="0" fontId="16" fillId="0" borderId="81" xfId="21" applyFont="1" applyFill="1" applyBorder="1" applyAlignment="1" applyProtection="1">
      <alignment horizontal="centerContinuous" vertical="center"/>
      <protection/>
    </xf>
    <xf numFmtId="0" fontId="16" fillId="0" borderId="82" xfId="21" applyFont="1" applyFill="1" applyBorder="1" applyAlignment="1" applyProtection="1">
      <alignment horizontal="center" vertical="center"/>
      <protection/>
    </xf>
    <xf numFmtId="0" fontId="16" fillId="0" borderId="20" xfId="21" applyFont="1" applyFill="1" applyBorder="1" applyAlignment="1" applyProtection="1">
      <alignment horizontal="center" vertical="center"/>
      <protection/>
    </xf>
    <xf numFmtId="0" fontId="16" fillId="0" borderId="10" xfId="21" applyFont="1" applyFill="1" applyBorder="1" applyAlignment="1" applyProtection="1">
      <alignment horizontal="center" vertical="center"/>
      <protection/>
    </xf>
    <xf numFmtId="0" fontId="16" fillId="0" borderId="17" xfId="21" applyFont="1" applyFill="1" applyBorder="1" applyAlignment="1" applyProtection="1">
      <alignment horizontal="center" vertical="center"/>
      <protection/>
    </xf>
    <xf numFmtId="0" fontId="16" fillId="0" borderId="41" xfId="21" applyFont="1" applyFill="1" applyBorder="1" applyAlignment="1" applyProtection="1">
      <alignment horizontal="center" vertical="center"/>
      <protection/>
    </xf>
    <xf numFmtId="0" fontId="16" fillId="0" borderId="83" xfId="21" applyFont="1" applyFill="1" applyBorder="1" applyAlignment="1" applyProtection="1">
      <alignment horizontal="center" vertical="center"/>
      <protection/>
    </xf>
    <xf numFmtId="0" fontId="16" fillId="0" borderId="84" xfId="21" applyFont="1" applyFill="1" applyBorder="1" applyAlignment="1" applyProtection="1">
      <alignment horizontal="center" vertical="center"/>
      <protection/>
    </xf>
    <xf numFmtId="0" fontId="16" fillId="0" borderId="85" xfId="21" applyFont="1" applyFill="1" applyBorder="1" applyAlignment="1" applyProtection="1">
      <alignment horizontal="center" vertical="center"/>
      <protection/>
    </xf>
    <xf numFmtId="0" fontId="16" fillId="0" borderId="68" xfId="21" applyFont="1" applyFill="1" applyBorder="1" applyAlignment="1" applyProtection="1">
      <alignment vertical="center"/>
      <protection/>
    </xf>
    <xf numFmtId="0" fontId="16" fillId="0" borderId="86" xfId="21" applyFont="1" applyFill="1" applyBorder="1" applyAlignment="1" applyProtection="1">
      <alignment vertical="center"/>
      <protection/>
    </xf>
    <xf numFmtId="0" fontId="16" fillId="0" borderId="29" xfId="21" applyFont="1" applyFill="1" applyBorder="1" applyAlignment="1" applyProtection="1">
      <alignment vertical="center"/>
      <protection/>
    </xf>
    <xf numFmtId="0" fontId="16" fillId="0" borderId="87" xfId="21" applyFont="1" applyFill="1" applyBorder="1" applyAlignment="1" applyProtection="1">
      <alignment vertical="center"/>
      <protection/>
    </xf>
    <xf numFmtId="0" fontId="16" fillId="0" borderId="0" xfId="21" applyFont="1" applyFill="1" applyBorder="1" applyAlignment="1" applyProtection="1">
      <alignment vertical="center"/>
      <protection/>
    </xf>
    <xf numFmtId="0" fontId="16" fillId="0" borderId="88" xfId="21" applyFont="1" applyFill="1" applyBorder="1" applyAlignment="1" applyProtection="1">
      <alignment vertical="center"/>
      <protection/>
    </xf>
    <xf numFmtId="0" fontId="16" fillId="0" borderId="89" xfId="21" applyFont="1" applyFill="1" applyBorder="1" applyAlignment="1" applyProtection="1">
      <alignment vertical="center"/>
      <protection/>
    </xf>
    <xf numFmtId="176" fontId="16" fillId="0" borderId="90" xfId="21" applyNumberFormat="1" applyFont="1" applyFill="1" applyBorder="1" applyAlignment="1" applyProtection="1">
      <alignment vertical="center"/>
      <protection locked="0"/>
    </xf>
    <xf numFmtId="176" fontId="16" fillId="0" borderId="91" xfId="21" applyNumberFormat="1" applyFont="1" applyFill="1" applyBorder="1" applyAlignment="1" applyProtection="1">
      <alignment vertical="center"/>
      <protection locked="0"/>
    </xf>
    <xf numFmtId="176" fontId="16" fillId="0" borderId="92" xfId="21" applyNumberFormat="1" applyFont="1" applyFill="1" applyBorder="1" applyAlignment="1" applyProtection="1">
      <alignment vertical="center"/>
      <protection locked="0"/>
    </xf>
    <xf numFmtId="0" fontId="16" fillId="0" borderId="93" xfId="21" applyFont="1" applyFill="1" applyBorder="1" applyAlignment="1" applyProtection="1">
      <alignment vertical="center"/>
      <protection/>
    </xf>
    <xf numFmtId="0" fontId="16" fillId="0" borderId="94" xfId="21" applyFont="1" applyFill="1" applyBorder="1" applyAlignment="1" applyProtection="1">
      <alignment vertical="center"/>
      <protection/>
    </xf>
    <xf numFmtId="0" fontId="16" fillId="0" borderId="89" xfId="21" applyFont="1" applyFill="1" applyBorder="1" applyAlignment="1" applyProtection="1">
      <alignment vertical="center" wrapText="1"/>
      <protection/>
    </xf>
    <xf numFmtId="0" fontId="16" fillId="0" borderId="95" xfId="21" applyFont="1" applyFill="1" applyBorder="1" applyAlignment="1" applyProtection="1">
      <alignment vertical="center"/>
      <protection/>
    </xf>
    <xf numFmtId="0" fontId="16" fillId="0" borderId="96" xfId="21" applyFont="1" applyFill="1" applyBorder="1" applyAlignment="1" applyProtection="1">
      <alignment vertical="center"/>
      <protection/>
    </xf>
    <xf numFmtId="0" fontId="16" fillId="0" borderId="97" xfId="21" applyFont="1" applyFill="1" applyBorder="1" applyAlignment="1" applyProtection="1">
      <alignment vertical="center"/>
      <protection/>
    </xf>
    <xf numFmtId="0" fontId="16" fillId="0" borderId="98" xfId="21" applyFont="1" applyFill="1" applyBorder="1" applyAlignment="1" applyProtection="1">
      <alignment vertical="center"/>
      <protection/>
    </xf>
    <xf numFmtId="0" fontId="16" fillId="0" borderId="99" xfId="21" applyFont="1" applyFill="1" applyBorder="1" applyAlignment="1" applyProtection="1">
      <alignment vertical="center"/>
      <protection/>
    </xf>
    <xf numFmtId="0" fontId="16" fillId="0" borderId="100" xfId="21" applyFont="1" applyFill="1" applyBorder="1" applyAlignment="1" applyProtection="1">
      <alignment vertical="center"/>
      <protection/>
    </xf>
    <xf numFmtId="0" fontId="16" fillId="0" borderId="101" xfId="21" applyFont="1" applyFill="1" applyBorder="1" applyAlignment="1" applyProtection="1">
      <alignment vertical="center"/>
      <protection/>
    </xf>
    <xf numFmtId="176" fontId="16" fillId="0" borderId="102" xfId="21" applyNumberFormat="1" applyFont="1" applyFill="1" applyBorder="1" applyAlignment="1" applyProtection="1">
      <alignment vertical="center"/>
      <protection locked="0"/>
    </xf>
    <xf numFmtId="176" fontId="16" fillId="0" borderId="103" xfId="21" applyNumberFormat="1" applyFont="1" applyFill="1" applyBorder="1" applyAlignment="1" applyProtection="1">
      <alignment vertical="center"/>
      <protection locked="0"/>
    </xf>
    <xf numFmtId="176" fontId="16" fillId="0" borderId="104" xfId="21" applyNumberFormat="1" applyFont="1" applyFill="1" applyBorder="1" applyAlignment="1" applyProtection="1">
      <alignment vertical="center"/>
      <protection locked="0"/>
    </xf>
    <xf numFmtId="0" fontId="16" fillId="0" borderId="105" xfId="21" applyFont="1" applyFill="1" applyBorder="1" applyAlignment="1" applyProtection="1">
      <alignment vertical="center"/>
      <protection/>
    </xf>
    <xf numFmtId="0" fontId="16" fillId="0" borderId="12" xfId="21" applyFont="1" applyFill="1" applyBorder="1" applyAlignment="1" applyProtection="1">
      <alignment vertical="center"/>
      <protection/>
    </xf>
    <xf numFmtId="176" fontId="16" fillId="0" borderId="106" xfId="21" applyNumberFormat="1" applyFont="1" applyFill="1" applyBorder="1" applyAlignment="1" applyProtection="1">
      <alignment vertical="center"/>
      <protection/>
    </xf>
    <xf numFmtId="176" fontId="16" fillId="0" borderId="107" xfId="21" applyNumberFormat="1" applyFont="1" applyFill="1" applyBorder="1" applyAlignment="1" applyProtection="1">
      <alignment vertical="center"/>
      <protection/>
    </xf>
    <xf numFmtId="176" fontId="16" fillId="0" borderId="108" xfId="21" applyNumberFormat="1" applyFont="1" applyFill="1" applyBorder="1" applyAlignment="1" applyProtection="1">
      <alignment vertical="center"/>
      <protection/>
    </xf>
    <xf numFmtId="176" fontId="16" fillId="0" borderId="109" xfId="21" applyNumberFormat="1" applyFont="1" applyFill="1" applyBorder="1" applyAlignment="1" applyProtection="1">
      <alignment vertical="center"/>
      <protection/>
    </xf>
    <xf numFmtId="176" fontId="16" fillId="0" borderId="110" xfId="21" applyNumberFormat="1" applyFont="1" applyFill="1" applyBorder="1" applyAlignment="1" applyProtection="1">
      <alignment vertical="center"/>
      <protection/>
    </xf>
    <xf numFmtId="176" fontId="16" fillId="0" borderId="111" xfId="21" applyNumberFormat="1" applyFont="1" applyFill="1" applyBorder="1" applyAlignment="1" applyProtection="1">
      <alignment vertical="center"/>
      <protection/>
    </xf>
    <xf numFmtId="176" fontId="16" fillId="0" borderId="112" xfId="21" applyNumberFormat="1" applyFont="1" applyFill="1" applyBorder="1" applyAlignment="1" applyProtection="1">
      <alignment vertical="center"/>
      <protection/>
    </xf>
    <xf numFmtId="0" fontId="16" fillId="0" borderId="20" xfId="21" applyFont="1" applyFill="1" applyBorder="1" applyAlignment="1" applyProtection="1">
      <alignment vertical="center"/>
      <protection/>
    </xf>
    <xf numFmtId="176" fontId="16" fillId="0" borderId="113" xfId="21" applyNumberFormat="1" applyFont="1" applyFill="1" applyBorder="1" applyAlignment="1" applyProtection="1">
      <alignment vertical="center"/>
      <protection/>
    </xf>
    <xf numFmtId="176" fontId="16" fillId="0" borderId="114" xfId="21" applyNumberFormat="1" applyFont="1" applyFill="1" applyBorder="1" applyAlignment="1" applyProtection="1">
      <alignment vertical="center"/>
      <protection/>
    </xf>
    <xf numFmtId="176" fontId="16" fillId="0" borderId="115" xfId="21" applyNumberFormat="1" applyFont="1" applyFill="1" applyBorder="1" applyAlignment="1" applyProtection="1">
      <alignment vertical="center"/>
      <protection/>
    </xf>
    <xf numFmtId="0" fontId="16" fillId="0" borderId="116" xfId="21" applyFont="1" applyFill="1" applyBorder="1" applyAlignment="1" applyProtection="1">
      <alignment vertical="center"/>
      <protection/>
    </xf>
    <xf numFmtId="176" fontId="16" fillId="0" borderId="14" xfId="21" applyNumberFormat="1" applyFont="1" applyFill="1" applyBorder="1" applyAlignment="1" applyProtection="1">
      <alignment vertical="center"/>
      <protection locked="0"/>
    </xf>
    <xf numFmtId="176" fontId="16" fillId="0" borderId="117" xfId="21" applyNumberFormat="1" applyFont="1" applyFill="1" applyBorder="1" applyAlignment="1" applyProtection="1">
      <alignment vertical="center"/>
      <protection/>
    </xf>
    <xf numFmtId="176" fontId="16" fillId="0" borderId="18" xfId="21" applyNumberFormat="1" applyFont="1" applyFill="1" applyBorder="1" applyAlignment="1" applyProtection="1">
      <alignment vertical="center"/>
      <protection locked="0"/>
    </xf>
    <xf numFmtId="176" fontId="16" fillId="0" borderId="9" xfId="21" applyNumberFormat="1" applyFont="1" applyFill="1" applyBorder="1" applyAlignment="1" applyProtection="1">
      <alignment vertical="center"/>
      <protection locked="0"/>
    </xf>
    <xf numFmtId="0" fontId="16" fillId="0" borderId="118" xfId="21" applyFont="1" applyFill="1" applyBorder="1" applyAlignment="1" applyProtection="1">
      <alignment vertical="center"/>
      <protection/>
    </xf>
    <xf numFmtId="176" fontId="16" fillId="0" borderId="110" xfId="21" applyNumberFormat="1" applyFont="1" applyFill="1" applyBorder="1" applyAlignment="1" applyProtection="1">
      <alignment vertical="center"/>
      <protection locked="0"/>
    </xf>
    <xf numFmtId="176" fontId="16" fillId="0" borderId="119" xfId="21" applyNumberFormat="1" applyFont="1" applyFill="1" applyBorder="1" applyAlignment="1" applyProtection="1">
      <alignment vertical="center"/>
      <protection locked="0"/>
    </xf>
    <xf numFmtId="176" fontId="16" fillId="0" borderId="120" xfId="21" applyNumberFormat="1" applyFont="1" applyFill="1" applyBorder="1" applyAlignment="1" applyProtection="1">
      <alignment vertical="center"/>
      <protection locked="0"/>
    </xf>
    <xf numFmtId="176" fontId="16" fillId="0" borderId="17" xfId="21" applyNumberFormat="1" applyFont="1" applyFill="1" applyBorder="1" applyAlignment="1" applyProtection="1">
      <alignment vertical="center"/>
      <protection locked="0"/>
    </xf>
    <xf numFmtId="176" fontId="16" fillId="0" borderId="121" xfId="21" applyNumberFormat="1" applyFont="1" applyFill="1" applyBorder="1" applyAlignment="1" applyProtection="1">
      <alignment vertical="center"/>
      <protection locked="0"/>
    </xf>
    <xf numFmtId="176" fontId="16" fillId="0" borderId="122" xfId="21" applyNumberFormat="1" applyFont="1" applyFill="1" applyBorder="1" applyAlignment="1" applyProtection="1">
      <alignment vertical="center"/>
      <protection locked="0"/>
    </xf>
    <xf numFmtId="176" fontId="16" fillId="0" borderId="13" xfId="21" applyNumberFormat="1" applyFont="1" applyFill="1" applyBorder="1" applyAlignment="1" applyProtection="1">
      <alignment vertical="center"/>
      <protection locked="0"/>
    </xf>
    <xf numFmtId="0" fontId="14" fillId="0" borderId="28" xfId="21" applyFont="1" applyFill="1" applyBorder="1" applyAlignment="1" applyProtection="1">
      <alignment vertical="center"/>
      <protection/>
    </xf>
    <xf numFmtId="0" fontId="14" fillId="0" borderId="61" xfId="21" applyFont="1" applyFill="1" applyBorder="1" applyAlignment="1" applyProtection="1">
      <alignment vertical="center"/>
      <protection/>
    </xf>
    <xf numFmtId="0" fontId="14" fillId="0" borderId="22" xfId="21" applyFont="1" applyFill="1" applyBorder="1" applyAlignment="1" applyProtection="1">
      <alignment vertical="center"/>
      <protection/>
    </xf>
    <xf numFmtId="0" fontId="14" fillId="0" borderId="31" xfId="21" applyFont="1" applyFill="1" applyBorder="1" applyAlignment="1" applyProtection="1">
      <alignment vertical="center"/>
      <protection/>
    </xf>
    <xf numFmtId="0" fontId="14" fillId="0" borderId="10" xfId="21" applyFont="1" applyFill="1" applyBorder="1" applyAlignment="1" applyProtection="1">
      <alignment horizontal="distributed" vertical="center"/>
      <protection/>
    </xf>
    <xf numFmtId="0" fontId="14" fillId="0" borderId="28" xfId="21" applyFont="1" applyFill="1" applyBorder="1" applyAlignment="1" applyProtection="1">
      <alignment horizontal="distributed" vertical="center"/>
      <protection/>
    </xf>
    <xf numFmtId="0" fontId="16" fillId="0" borderId="78" xfId="21" applyFont="1" applyFill="1" applyBorder="1" applyAlignment="1" applyProtection="1">
      <alignment vertical="center"/>
      <protection/>
    </xf>
    <xf numFmtId="0" fontId="16" fillId="0" borderId="19" xfId="21" applyFont="1" applyFill="1" applyBorder="1" applyAlignment="1" applyProtection="1">
      <alignment vertical="center"/>
      <protection/>
    </xf>
    <xf numFmtId="0" fontId="16" fillId="0" borderId="38" xfId="21" applyFont="1" applyFill="1" applyBorder="1" applyAlignment="1" applyProtection="1">
      <alignment horizontal="center" vertical="center"/>
      <protection/>
    </xf>
    <xf numFmtId="0" fontId="16" fillId="0" borderId="28" xfId="21" applyFont="1" applyFill="1" applyBorder="1" applyAlignment="1" applyProtection="1">
      <alignment vertical="center"/>
      <protection/>
    </xf>
    <xf numFmtId="0" fontId="16" fillId="0" borderId="28" xfId="21" applyFont="1" applyFill="1" applyBorder="1" applyAlignment="1" applyProtection="1">
      <alignment vertical="center" wrapText="1"/>
      <protection/>
    </xf>
    <xf numFmtId="0" fontId="16" fillId="0" borderId="61" xfId="21" applyFont="1" applyFill="1" applyBorder="1" applyAlignment="1" applyProtection="1">
      <alignment vertical="center"/>
      <protection/>
    </xf>
    <xf numFmtId="0" fontId="16" fillId="0" borderId="11" xfId="21" applyFont="1" applyFill="1" applyBorder="1" applyAlignment="1" applyProtection="1">
      <alignment vertical="center"/>
      <protection/>
    </xf>
    <xf numFmtId="0" fontId="16" fillId="0" borderId="0" xfId="21" applyFont="1" applyFill="1" applyBorder="1" applyAlignment="1" applyProtection="1">
      <alignment vertical="center" wrapText="1"/>
      <protection/>
    </xf>
    <xf numFmtId="0" fontId="16" fillId="0" borderId="9" xfId="21" applyFont="1" applyFill="1" applyBorder="1" applyAlignment="1" applyProtection="1">
      <alignment vertical="center"/>
      <protection/>
    </xf>
    <xf numFmtId="176" fontId="16" fillId="0" borderId="93" xfId="21" applyNumberFormat="1" applyFont="1" applyFill="1" applyBorder="1" applyAlignment="1" applyProtection="1">
      <alignment vertical="center"/>
      <protection locked="0"/>
    </xf>
    <xf numFmtId="0" fontId="16" fillId="0" borderId="123" xfId="21" applyFont="1" applyFill="1" applyBorder="1" applyAlignment="1" applyProtection="1">
      <alignment vertical="center"/>
      <protection/>
    </xf>
    <xf numFmtId="176" fontId="16" fillId="0" borderId="124" xfId="21" applyNumberFormat="1" applyFont="1" applyFill="1" applyBorder="1" applyAlignment="1" applyProtection="1">
      <alignment vertical="center"/>
      <protection locked="0"/>
    </xf>
    <xf numFmtId="176" fontId="16" fillId="0" borderId="125" xfId="21" applyNumberFormat="1" applyFont="1" applyFill="1" applyBorder="1" applyAlignment="1" applyProtection="1">
      <alignment vertical="center"/>
      <protection locked="0"/>
    </xf>
    <xf numFmtId="176" fontId="16" fillId="0" borderId="126" xfId="21" applyNumberFormat="1" applyFont="1" applyFill="1" applyBorder="1" applyAlignment="1" applyProtection="1">
      <alignment vertical="center"/>
      <protection locked="0"/>
    </xf>
    <xf numFmtId="0" fontId="16" fillId="0" borderId="14" xfId="21" applyFont="1" applyFill="1" applyBorder="1" applyAlignment="1" applyProtection="1">
      <alignment vertical="center"/>
      <protection/>
    </xf>
    <xf numFmtId="0" fontId="16" fillId="0" borderId="100" xfId="21" applyFont="1" applyFill="1" applyBorder="1" applyAlignment="1" applyProtection="1">
      <alignment vertical="center" wrapText="1"/>
      <protection/>
    </xf>
    <xf numFmtId="176" fontId="16" fillId="0" borderId="101" xfId="21" applyNumberFormat="1" applyFont="1" applyFill="1" applyBorder="1" applyAlignment="1" applyProtection="1">
      <alignment vertical="center"/>
      <protection locked="0"/>
    </xf>
    <xf numFmtId="0" fontId="16" fillId="0" borderId="124" xfId="21" applyFont="1" applyFill="1" applyBorder="1" applyAlignment="1" applyProtection="1">
      <alignment vertical="center"/>
      <protection/>
    </xf>
    <xf numFmtId="0" fontId="16" fillId="0" borderId="12" xfId="21" applyFont="1" applyFill="1" applyBorder="1" applyAlignment="1" applyProtection="1">
      <alignment vertical="center" wrapText="1"/>
      <protection/>
    </xf>
    <xf numFmtId="0" fontId="16" fillId="0" borderId="32" xfId="21" applyFont="1" applyFill="1" applyBorder="1" applyAlignment="1" applyProtection="1">
      <alignment vertical="center"/>
      <protection/>
    </xf>
    <xf numFmtId="0" fontId="16" fillId="0" borderId="36" xfId="21" applyFont="1" applyFill="1" applyBorder="1" applyAlignment="1" applyProtection="1">
      <alignment vertical="center"/>
      <protection/>
    </xf>
    <xf numFmtId="0" fontId="16" fillId="0" borderId="127" xfId="21" applyFont="1" applyFill="1" applyBorder="1" applyAlignment="1" applyProtection="1">
      <alignment vertical="center" wrapText="1"/>
      <protection/>
    </xf>
    <xf numFmtId="176" fontId="16" fillId="0" borderId="128" xfId="21" applyNumberFormat="1" applyFont="1" applyFill="1" applyBorder="1" applyAlignment="1" applyProtection="1">
      <alignment vertical="center"/>
      <protection locked="0"/>
    </xf>
    <xf numFmtId="0" fontId="16" fillId="0" borderId="10" xfId="21" applyFont="1" applyFill="1" applyBorder="1" applyAlignment="1" applyProtection="1">
      <alignment vertical="center"/>
      <protection/>
    </xf>
    <xf numFmtId="0" fontId="16" fillId="0" borderId="10" xfId="21" applyFont="1" applyFill="1" applyBorder="1" applyAlignment="1" applyProtection="1">
      <alignment vertical="center" wrapText="1"/>
      <protection/>
    </xf>
    <xf numFmtId="0" fontId="16" fillId="0" borderId="58" xfId="21" applyFont="1" applyFill="1" applyBorder="1" applyAlignment="1" applyProtection="1">
      <alignment vertical="center"/>
      <protection/>
    </xf>
    <xf numFmtId="0" fontId="16" fillId="0" borderId="129" xfId="21" applyFont="1" applyFill="1" applyBorder="1" applyAlignment="1" applyProtection="1">
      <alignment vertical="center"/>
      <protection/>
    </xf>
    <xf numFmtId="0" fontId="16" fillId="0" borderId="42" xfId="21" applyFont="1" applyFill="1" applyBorder="1" applyAlignment="1" applyProtection="1">
      <alignment horizontal="centerContinuous" vertical="center"/>
      <protection/>
    </xf>
    <xf numFmtId="0" fontId="16" fillId="0" borderId="43" xfId="21" applyFont="1" applyFill="1" applyBorder="1" applyAlignment="1" applyProtection="1">
      <alignment horizontal="centerContinuous" vertical="center"/>
      <protection/>
    </xf>
    <xf numFmtId="0" fontId="16" fillId="0" borderId="43" xfId="21" applyFont="1" applyFill="1" applyBorder="1" applyAlignment="1" applyProtection="1">
      <alignment horizontal="centerContinuous" vertical="center" wrapText="1"/>
      <protection/>
    </xf>
    <xf numFmtId="176" fontId="16" fillId="0" borderId="130" xfId="21" applyNumberFormat="1" applyFont="1" applyFill="1" applyBorder="1" applyAlignment="1" applyProtection="1">
      <alignment vertical="center"/>
      <protection locked="0"/>
    </xf>
    <xf numFmtId="176" fontId="16" fillId="0" borderId="131" xfId="21" applyNumberFormat="1" applyFont="1" applyFill="1" applyBorder="1" applyAlignment="1" applyProtection="1">
      <alignment vertical="center"/>
      <protection locked="0"/>
    </xf>
    <xf numFmtId="0" fontId="16" fillId="0" borderId="87" xfId="21" applyFont="1" applyFill="1" applyBorder="1" applyAlignment="1" applyProtection="1">
      <alignment vertical="center" wrapText="1"/>
      <protection/>
    </xf>
    <xf numFmtId="0" fontId="3" fillId="0" borderId="132" xfId="0" applyFont="1" applyBorder="1" applyAlignment="1">
      <alignment horizontal="left" indent="1"/>
    </xf>
    <xf numFmtId="0" fontId="9" fillId="0" borderId="0" xfId="22" applyFont="1" applyAlignment="1">
      <alignment horizontal="centerContinuous" vertical="center"/>
      <protection/>
    </xf>
    <xf numFmtId="49" fontId="3" fillId="0" borderId="0" xfId="0" applyNumberFormat="1" applyFont="1" applyBorder="1" applyAlignment="1">
      <alignment horizontal="center" vertical="center" shrinkToFit="1"/>
    </xf>
    <xf numFmtId="176" fontId="3" fillId="0" borderId="0" xfId="0" applyNumberFormat="1" applyFont="1" applyBorder="1" applyAlignment="1">
      <alignment horizontal="right"/>
    </xf>
    <xf numFmtId="176" fontId="3" fillId="0" borderId="0" xfId="0" applyNumberFormat="1" applyFont="1" applyBorder="1" applyAlignment="1">
      <alignment/>
    </xf>
    <xf numFmtId="49" fontId="3" fillId="0" borderId="133" xfId="0" applyNumberFormat="1" applyFont="1" applyBorder="1" applyAlignment="1">
      <alignment horizontal="center" vertical="center" shrinkToFit="1"/>
    </xf>
    <xf numFmtId="176" fontId="3" fillId="0" borderId="133" xfId="0" applyNumberFormat="1" applyFont="1" applyBorder="1" applyAlignment="1">
      <alignment horizontal="right"/>
    </xf>
    <xf numFmtId="176" fontId="3" fillId="0" borderId="46" xfId="0" applyNumberFormat="1" applyFont="1" applyBorder="1" applyAlignment="1">
      <alignment horizontal="right"/>
    </xf>
    <xf numFmtId="0" fontId="0" fillId="0" borderId="0" xfId="0" applyAlignment="1">
      <alignment/>
    </xf>
    <xf numFmtId="0" fontId="4" fillId="0" borderId="0" xfId="0" applyFont="1" applyFill="1" applyAlignment="1">
      <alignment/>
    </xf>
    <xf numFmtId="0" fontId="9" fillId="0" borderId="0" xfId="23" applyFont="1" applyAlignment="1" applyProtection="1">
      <alignment horizontal="centerContinuous" vertical="center"/>
      <protection locked="0"/>
    </xf>
    <xf numFmtId="0" fontId="3" fillId="0" borderId="0" xfId="0" applyFont="1" applyFill="1" applyAlignment="1">
      <alignment horizontal="right"/>
    </xf>
    <xf numFmtId="0" fontId="3" fillId="0" borderId="19" xfId="0" applyFont="1" applyFill="1" applyBorder="1" applyAlignment="1">
      <alignment/>
    </xf>
    <xf numFmtId="0" fontId="3" fillId="0" borderId="22" xfId="0" applyFont="1" applyFill="1" applyBorder="1" applyAlignment="1">
      <alignment/>
    </xf>
    <xf numFmtId="0" fontId="3" fillId="0" borderId="54" xfId="0" applyFont="1" applyFill="1" applyBorder="1" applyAlignment="1">
      <alignment/>
    </xf>
    <xf numFmtId="0" fontId="3" fillId="0" borderId="78" xfId="0" applyFont="1" applyFill="1" applyBorder="1" applyAlignment="1">
      <alignment/>
    </xf>
    <xf numFmtId="0" fontId="3" fillId="0" borderId="28" xfId="0" applyFont="1" applyFill="1" applyBorder="1" applyAlignment="1">
      <alignment/>
    </xf>
    <xf numFmtId="0" fontId="3" fillId="0" borderId="39" xfId="0" applyFont="1" applyFill="1" applyBorder="1" applyAlignment="1">
      <alignment/>
    </xf>
    <xf numFmtId="0" fontId="3" fillId="0" borderId="38" xfId="0" applyFont="1" applyFill="1" applyBorder="1" applyAlignment="1">
      <alignment/>
    </xf>
    <xf numFmtId="0" fontId="3" fillId="0" borderId="44" xfId="0" applyFont="1" applyFill="1" applyBorder="1" applyAlignment="1">
      <alignment/>
    </xf>
    <xf numFmtId="0" fontId="3" fillId="0" borderId="43" xfId="0" applyFont="1" applyFill="1" applyBorder="1" applyAlignment="1">
      <alignment/>
    </xf>
    <xf numFmtId="0" fontId="3" fillId="0" borderId="67" xfId="0" applyFont="1" applyFill="1" applyBorder="1" applyAlignment="1">
      <alignment/>
    </xf>
    <xf numFmtId="0" fontId="3" fillId="0" borderId="29"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xf>
    <xf numFmtId="0" fontId="3" fillId="0" borderId="52"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69" xfId="0" applyFont="1" applyFill="1" applyBorder="1" applyAlignment="1">
      <alignment/>
    </xf>
    <xf numFmtId="0" fontId="3" fillId="0" borderId="20" xfId="0" applyFont="1" applyFill="1" applyBorder="1" applyAlignment="1">
      <alignment/>
    </xf>
    <xf numFmtId="0" fontId="3" fillId="0" borderId="68" xfId="0" applyFont="1" applyFill="1" applyBorder="1" applyAlignment="1">
      <alignment/>
    </xf>
    <xf numFmtId="0" fontId="3" fillId="0" borderId="70" xfId="0" applyFont="1" applyFill="1" applyBorder="1" applyAlignment="1">
      <alignment/>
    </xf>
    <xf numFmtId="0" fontId="3" fillId="0" borderId="36" xfId="0" applyFont="1" applyFill="1" applyBorder="1" applyAlignment="1">
      <alignment/>
    </xf>
    <xf numFmtId="0" fontId="3" fillId="0" borderId="0" xfId="0" applyFont="1" applyFill="1" applyAlignment="1">
      <alignment/>
    </xf>
    <xf numFmtId="0" fontId="3" fillId="0" borderId="42" xfId="0" applyFont="1" applyFill="1" applyBorder="1" applyAlignment="1">
      <alignment/>
    </xf>
    <xf numFmtId="0" fontId="3" fillId="0" borderId="0" xfId="0" applyFont="1" applyFill="1" applyBorder="1" applyAlignment="1">
      <alignment horizontal="right"/>
    </xf>
    <xf numFmtId="0" fontId="3" fillId="0" borderId="9" xfId="0" applyFont="1" applyFill="1" applyBorder="1" applyAlignment="1">
      <alignment/>
    </xf>
    <xf numFmtId="49" fontId="3" fillId="0" borderId="0" xfId="0" applyNumberFormat="1" applyFont="1" applyAlignment="1">
      <alignment horizontal="right"/>
    </xf>
    <xf numFmtId="0" fontId="3" fillId="0" borderId="29" xfId="0" applyFont="1" applyFill="1" applyBorder="1" applyAlignment="1">
      <alignment vertical="center"/>
    </xf>
    <xf numFmtId="0" fontId="23" fillId="0" borderId="38" xfId="0" applyFont="1" applyFill="1" applyBorder="1" applyAlignment="1">
      <alignment/>
    </xf>
    <xf numFmtId="0" fontId="23" fillId="0" borderId="44" xfId="0" applyFont="1" applyFill="1" applyBorder="1" applyAlignment="1">
      <alignment/>
    </xf>
    <xf numFmtId="176" fontId="16" fillId="2" borderId="134" xfId="21" applyNumberFormat="1" applyFont="1" applyFill="1" applyBorder="1" applyAlignment="1" applyProtection="1">
      <alignment vertical="center"/>
      <protection locked="0"/>
    </xf>
    <xf numFmtId="176" fontId="16" fillId="2" borderId="135" xfId="21" applyNumberFormat="1" applyFont="1" applyFill="1" applyBorder="1" applyAlignment="1" applyProtection="1">
      <alignment vertical="center"/>
      <protection locked="0"/>
    </xf>
    <xf numFmtId="176" fontId="16" fillId="2" borderId="136" xfId="21" applyNumberFormat="1" applyFont="1" applyFill="1" applyBorder="1" applyAlignment="1" applyProtection="1">
      <alignment vertical="center"/>
      <protection locked="0"/>
    </xf>
    <xf numFmtId="176" fontId="16" fillId="2" borderId="137" xfId="21" applyNumberFormat="1" applyFont="1" applyFill="1" applyBorder="1" applyAlignment="1" applyProtection="1">
      <alignment vertical="center"/>
      <protection locked="0"/>
    </xf>
    <xf numFmtId="176" fontId="16" fillId="2" borderId="138" xfId="21" applyNumberFormat="1" applyFont="1" applyFill="1" applyBorder="1" applyAlignment="1" applyProtection="1">
      <alignment vertical="center"/>
      <protection locked="0"/>
    </xf>
    <xf numFmtId="176" fontId="16" fillId="2" borderId="90" xfId="21" applyNumberFormat="1" applyFont="1" applyFill="1" applyBorder="1" applyAlignment="1" applyProtection="1">
      <alignment vertical="center"/>
      <protection locked="0"/>
    </xf>
    <xf numFmtId="176" fontId="16" fillId="2" borderId="92" xfId="21" applyNumberFormat="1" applyFont="1" applyFill="1" applyBorder="1" applyAlignment="1" applyProtection="1">
      <alignment vertical="center"/>
      <protection locked="0"/>
    </xf>
    <xf numFmtId="176" fontId="16" fillId="2" borderId="139" xfId="21" applyNumberFormat="1" applyFont="1" applyFill="1" applyBorder="1" applyAlignment="1" applyProtection="1">
      <alignment vertical="center"/>
      <protection locked="0"/>
    </xf>
    <xf numFmtId="176" fontId="16" fillId="2" borderId="91" xfId="21" applyNumberFormat="1" applyFont="1" applyFill="1" applyBorder="1" applyAlignment="1" applyProtection="1">
      <alignment vertical="center"/>
      <protection locked="0"/>
    </xf>
    <xf numFmtId="176" fontId="16" fillId="2" borderId="140" xfId="21" applyNumberFormat="1" applyFont="1" applyFill="1" applyBorder="1" applyAlignment="1" applyProtection="1">
      <alignment vertical="center"/>
      <protection locked="0"/>
    </xf>
    <xf numFmtId="176" fontId="16" fillId="2" borderId="141" xfId="21" applyNumberFormat="1" applyFont="1" applyFill="1" applyBorder="1" applyAlignment="1" applyProtection="1">
      <alignment vertical="center"/>
      <protection/>
    </xf>
    <xf numFmtId="176" fontId="16" fillId="2" borderId="44" xfId="21" applyNumberFormat="1" applyFont="1" applyFill="1" applyBorder="1" applyAlignment="1" applyProtection="1">
      <alignment vertical="center"/>
      <protection locked="0"/>
    </xf>
    <xf numFmtId="176" fontId="16" fillId="2" borderId="142" xfId="21" applyNumberFormat="1" applyFont="1" applyFill="1" applyBorder="1" applyAlignment="1" applyProtection="1">
      <alignment vertical="center"/>
      <protection locked="0"/>
    </xf>
    <xf numFmtId="176" fontId="16" fillId="2" borderId="143" xfId="21" applyNumberFormat="1" applyFont="1" applyFill="1" applyBorder="1" applyAlignment="1" applyProtection="1">
      <alignment vertical="center"/>
      <protection locked="0"/>
    </xf>
    <xf numFmtId="176" fontId="16" fillId="2" borderId="144" xfId="21" applyNumberFormat="1" applyFont="1" applyFill="1" applyBorder="1" applyAlignment="1" applyProtection="1">
      <alignment vertical="center"/>
      <protection locked="0"/>
    </xf>
    <xf numFmtId="176" fontId="16" fillId="2" borderId="145" xfId="21" applyNumberFormat="1" applyFont="1" applyFill="1" applyBorder="1" applyAlignment="1" applyProtection="1">
      <alignment vertical="center"/>
      <protection locked="0"/>
    </xf>
    <xf numFmtId="176" fontId="16" fillId="2" borderId="146" xfId="21" applyNumberFormat="1" applyFont="1" applyFill="1" applyBorder="1" applyAlignment="1" applyProtection="1">
      <alignment vertical="center"/>
      <protection/>
    </xf>
    <xf numFmtId="176" fontId="16" fillId="2" borderId="147" xfId="21" applyNumberFormat="1" applyFont="1" applyFill="1" applyBorder="1" applyAlignment="1" applyProtection="1">
      <alignment vertical="center"/>
      <protection/>
    </xf>
    <xf numFmtId="176" fontId="16" fillId="2" borderId="76" xfId="21" applyNumberFormat="1" applyFont="1" applyFill="1" applyBorder="1" applyAlignment="1" applyProtection="1">
      <alignment vertical="center"/>
      <protection locked="0"/>
    </xf>
    <xf numFmtId="176" fontId="16" fillId="2" borderId="148" xfId="21" applyNumberFormat="1" applyFont="1" applyFill="1" applyBorder="1" applyAlignment="1" applyProtection="1">
      <alignment vertical="center"/>
      <protection locked="0"/>
    </xf>
    <xf numFmtId="176" fontId="16" fillId="2" borderId="102" xfId="21" applyNumberFormat="1" applyFont="1" applyFill="1" applyBorder="1" applyAlignment="1" applyProtection="1">
      <alignment vertical="center"/>
      <protection locked="0"/>
    </xf>
    <xf numFmtId="176" fontId="16" fillId="2" borderId="9" xfId="21" applyNumberFormat="1" applyFont="1" applyFill="1" applyBorder="1" applyAlignment="1" applyProtection="1">
      <alignment vertical="center"/>
      <protection locked="0"/>
    </xf>
    <xf numFmtId="176" fontId="16" fillId="2" borderId="149" xfId="21" applyNumberFormat="1" applyFont="1" applyFill="1" applyBorder="1" applyAlignment="1" applyProtection="1">
      <alignment vertical="center"/>
      <protection locked="0"/>
    </xf>
    <xf numFmtId="176" fontId="16" fillId="2" borderId="150" xfId="21" applyNumberFormat="1" applyFont="1" applyFill="1" applyBorder="1" applyAlignment="1" applyProtection="1">
      <alignment vertical="center"/>
      <protection locked="0"/>
    </xf>
    <xf numFmtId="176" fontId="16" fillId="2" borderId="151" xfId="21" applyNumberFormat="1" applyFont="1" applyFill="1" applyBorder="1" applyAlignment="1" applyProtection="1">
      <alignment vertical="center"/>
      <protection locked="0"/>
    </xf>
    <xf numFmtId="176" fontId="16" fillId="2" borderId="120" xfId="21" applyNumberFormat="1" applyFont="1" applyFill="1" applyBorder="1" applyAlignment="1" applyProtection="1">
      <alignment vertical="center"/>
      <protection locked="0"/>
    </xf>
    <xf numFmtId="176" fontId="16" fillId="2" borderId="152" xfId="21" applyNumberFormat="1" applyFont="1" applyFill="1" applyBorder="1" applyAlignment="1" applyProtection="1">
      <alignment vertical="center"/>
      <protection locked="0"/>
    </xf>
    <xf numFmtId="176" fontId="16" fillId="2" borderId="153" xfId="21" applyNumberFormat="1" applyFont="1" applyFill="1" applyBorder="1" applyAlignment="1" applyProtection="1">
      <alignment vertical="center"/>
      <protection locked="0"/>
    </xf>
    <xf numFmtId="176" fontId="16" fillId="2" borderId="121" xfId="21" applyNumberFormat="1" applyFont="1" applyFill="1" applyBorder="1" applyAlignment="1" applyProtection="1">
      <alignment vertical="center"/>
      <protection locked="0"/>
    </xf>
    <xf numFmtId="176" fontId="16" fillId="2" borderId="67" xfId="21" applyNumberFormat="1" applyFont="1" applyFill="1" applyBorder="1" applyAlignment="1" applyProtection="1">
      <alignment vertical="center"/>
      <protection locked="0"/>
    </xf>
    <xf numFmtId="176" fontId="16" fillId="2" borderId="110" xfId="21" applyNumberFormat="1" applyFont="1" applyFill="1" applyBorder="1" applyAlignment="1" applyProtection="1">
      <alignment vertical="center"/>
      <protection locked="0"/>
    </xf>
    <xf numFmtId="176" fontId="16" fillId="2" borderId="98" xfId="21" applyNumberFormat="1" applyFont="1" applyFill="1" applyBorder="1" applyAlignment="1" applyProtection="1">
      <alignment vertical="center"/>
      <protection locked="0"/>
    </xf>
    <xf numFmtId="176" fontId="16" fillId="2" borderId="43" xfId="21" applyNumberFormat="1" applyFont="1" applyFill="1" applyBorder="1" applyAlignment="1" applyProtection="1">
      <alignment vertical="center"/>
      <protection locked="0"/>
    </xf>
    <xf numFmtId="176" fontId="16" fillId="2" borderId="154" xfId="21" applyNumberFormat="1" applyFont="1" applyFill="1" applyBorder="1" applyAlignment="1" applyProtection="1">
      <alignment vertical="center"/>
      <protection locked="0"/>
    </xf>
    <xf numFmtId="176" fontId="16" fillId="2" borderId="155" xfId="21" applyNumberFormat="1" applyFont="1" applyFill="1" applyBorder="1" applyAlignment="1" applyProtection="1">
      <alignment vertical="center"/>
      <protection locked="0"/>
    </xf>
    <xf numFmtId="176" fontId="16" fillId="2" borderId="156" xfId="21" applyNumberFormat="1" applyFont="1" applyFill="1" applyBorder="1" applyAlignment="1" applyProtection="1">
      <alignment vertical="center"/>
      <protection locked="0"/>
    </xf>
    <xf numFmtId="176" fontId="16" fillId="2" borderId="157" xfId="21" applyNumberFormat="1" applyFont="1" applyFill="1" applyBorder="1" applyAlignment="1" applyProtection="1">
      <alignment vertical="center"/>
      <protection locked="0"/>
    </xf>
    <xf numFmtId="0" fontId="3" fillId="0" borderId="0" xfId="0" applyFont="1" applyFill="1" applyBorder="1" applyAlignment="1">
      <alignment horizontal="left"/>
    </xf>
    <xf numFmtId="0" fontId="3" fillId="0" borderId="30" xfId="0" applyFont="1" applyBorder="1" applyAlignment="1">
      <alignment/>
    </xf>
    <xf numFmtId="0" fontId="4" fillId="0" borderId="18" xfId="0" applyFont="1" applyBorder="1" applyAlignment="1" applyProtection="1">
      <alignment/>
      <protection locked="0"/>
    </xf>
    <xf numFmtId="49" fontId="18" fillId="0" borderId="0" xfId="0" applyNumberFormat="1" applyFont="1" applyAlignment="1">
      <alignment horizontal="left"/>
    </xf>
    <xf numFmtId="49" fontId="25" fillId="0" borderId="0" xfId="0" applyNumberFormat="1" applyFont="1" applyAlignment="1">
      <alignment/>
    </xf>
    <xf numFmtId="0" fontId="18" fillId="0" borderId="0" xfId="0" applyFont="1" applyAlignment="1">
      <alignment/>
    </xf>
    <xf numFmtId="0" fontId="25" fillId="0" borderId="0" xfId="0" applyFont="1" applyAlignment="1">
      <alignment horizontal="left"/>
    </xf>
    <xf numFmtId="0" fontId="24" fillId="0" borderId="0" xfId="0" applyFont="1" applyAlignment="1">
      <alignment horizontal="left" indent="1"/>
    </xf>
    <xf numFmtId="0" fontId="25" fillId="0" borderId="0" xfId="0" applyFont="1" applyAlignment="1">
      <alignment/>
    </xf>
    <xf numFmtId="0" fontId="25" fillId="0" borderId="0" xfId="0" applyFont="1" applyAlignment="1">
      <alignment/>
    </xf>
    <xf numFmtId="0" fontId="25" fillId="0" borderId="0" xfId="0" applyFont="1" applyBorder="1" applyAlignment="1">
      <alignment/>
    </xf>
    <xf numFmtId="0" fontId="26" fillId="0" borderId="0" xfId="0" applyFont="1" applyFill="1" applyAlignment="1">
      <alignment/>
    </xf>
    <xf numFmtId="0" fontId="28" fillId="0" borderId="0" xfId="0" applyFont="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7" fillId="0" borderId="0" xfId="0" applyFont="1" applyBorder="1" applyAlignment="1">
      <alignment horizontal="centerContinuous"/>
    </xf>
    <xf numFmtId="0" fontId="3" fillId="0" borderId="16" xfId="0" applyFont="1" applyBorder="1" applyAlignment="1">
      <alignment horizontal="center"/>
    </xf>
    <xf numFmtId="49" fontId="4" fillId="0" borderId="11" xfId="0" applyNumberFormat="1" applyFont="1" applyBorder="1" applyAlignment="1" applyProtection="1">
      <alignment/>
      <protection locked="0"/>
    </xf>
    <xf numFmtId="49" fontId="4" fillId="0" borderId="12" xfId="0" applyNumberFormat="1" applyFont="1" applyBorder="1" applyAlignment="1" applyProtection="1">
      <alignment/>
      <protection locked="0"/>
    </xf>
    <xf numFmtId="49" fontId="4" fillId="0" borderId="69"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10" xfId="0" applyNumberFormat="1" applyFont="1" applyBorder="1" applyAlignment="1" applyProtection="1">
      <alignment/>
      <protection locked="0"/>
    </xf>
    <xf numFmtId="49" fontId="4" fillId="0" borderId="52" xfId="0" applyNumberFormat="1" applyFont="1" applyBorder="1" applyAlignment="1" applyProtection="1">
      <alignment/>
      <protection locked="0"/>
    </xf>
    <xf numFmtId="0" fontId="14" fillId="0" borderId="48" xfId="23" applyFont="1" applyBorder="1" applyAlignment="1" applyProtection="1">
      <alignment horizontal="centerContinuous" vertical="center"/>
      <protection locked="0"/>
    </xf>
    <xf numFmtId="0" fontId="14" fillId="0" borderId="46" xfId="23" applyFont="1" applyBorder="1" applyAlignment="1" applyProtection="1">
      <alignment horizontal="centerContinuous" vertical="center"/>
      <protection locked="0"/>
    </xf>
    <xf numFmtId="0" fontId="14" fillId="0" borderId="51" xfId="23" applyFont="1" applyBorder="1" applyAlignment="1" applyProtection="1">
      <alignment horizontal="centerContinuous" vertical="center"/>
      <protection locked="0"/>
    </xf>
    <xf numFmtId="0" fontId="14" fillId="0" borderId="66" xfId="23" applyFont="1" applyBorder="1" applyAlignment="1" applyProtection="1">
      <alignment horizontal="center" vertical="center"/>
      <protection locked="0"/>
    </xf>
    <xf numFmtId="0" fontId="14" fillId="0" borderId="36" xfId="23" applyFont="1" applyBorder="1" applyAlignment="1" applyProtection="1">
      <alignment horizontal="center" vertical="center"/>
      <protection locked="0"/>
    </xf>
    <xf numFmtId="0" fontId="14" fillId="0" borderId="77" xfId="23" applyFont="1" applyBorder="1" applyAlignment="1" applyProtection="1">
      <alignment horizontal="center" vertical="center"/>
      <protection locked="0"/>
    </xf>
    <xf numFmtId="0" fontId="14" fillId="0" borderId="30" xfId="23" applyFont="1" applyBorder="1" applyAlignment="1" applyProtection="1">
      <alignment horizontal="center" vertical="center" shrinkToFit="1"/>
      <protection locked="0"/>
    </xf>
    <xf numFmtId="0" fontId="14" fillId="0" borderId="158" xfId="23" applyFont="1" applyBorder="1" applyAlignment="1" applyProtection="1">
      <alignment horizontal="centerContinuous" vertical="center"/>
      <protection locked="0"/>
    </xf>
    <xf numFmtId="0" fontId="14" fillId="0" borderId="133" xfId="23" applyFont="1" applyBorder="1" applyAlignment="1" applyProtection="1">
      <alignment horizontal="centerContinuous" vertical="center"/>
      <protection locked="0"/>
    </xf>
    <xf numFmtId="0" fontId="14" fillId="0" borderId="159" xfId="23" applyFont="1" applyBorder="1" applyAlignment="1" applyProtection="1">
      <alignment horizontal="center" vertical="center"/>
      <protection locked="0"/>
    </xf>
    <xf numFmtId="0" fontId="14" fillId="0" borderId="160" xfId="23" applyFont="1" applyBorder="1" applyAlignment="1" applyProtection="1">
      <alignment horizontal="center" vertical="center"/>
      <protection locked="0"/>
    </xf>
    <xf numFmtId="0" fontId="14" fillId="0" borderId="161" xfId="23" applyFont="1" applyBorder="1" applyAlignment="1" applyProtection="1">
      <alignment horizontal="center" vertical="center"/>
      <protection locked="0"/>
    </xf>
    <xf numFmtId="0" fontId="14" fillId="0" borderId="133" xfId="23" applyFont="1" applyBorder="1" applyAlignment="1" applyProtection="1">
      <alignment horizontal="center" vertical="center" shrinkToFit="1"/>
      <protection locked="0"/>
    </xf>
    <xf numFmtId="0" fontId="14" fillId="0" borderId="162" xfId="23" applyFont="1" applyBorder="1" applyAlignment="1" applyProtection="1">
      <alignment horizontal="center" vertical="center"/>
      <protection locked="0"/>
    </xf>
    <xf numFmtId="0" fontId="14" fillId="0" borderId="29" xfId="23" applyFont="1" applyBorder="1" applyAlignment="1" applyProtection="1">
      <alignment horizontal="centerContinuous" vertical="center"/>
      <protection locked="0"/>
    </xf>
    <xf numFmtId="0" fontId="14" fillId="0" borderId="18" xfId="23" applyFont="1" applyBorder="1" applyAlignment="1" applyProtection="1">
      <alignment horizontal="center" vertical="center"/>
      <protection locked="0"/>
    </xf>
    <xf numFmtId="0" fontId="14" fillId="0" borderId="9" xfId="23" applyFont="1" applyBorder="1" applyAlignment="1" applyProtection="1">
      <alignment horizontal="center" vertical="center"/>
      <protection locked="0"/>
    </xf>
    <xf numFmtId="0" fontId="14" fillId="0" borderId="163" xfId="23" applyFont="1" applyBorder="1" applyAlignment="1" applyProtection="1">
      <alignment horizontal="center" vertical="center"/>
      <protection locked="0"/>
    </xf>
    <xf numFmtId="0" fontId="14" fillId="0" borderId="19" xfId="23" applyFont="1" applyBorder="1" applyAlignment="1" applyProtection="1">
      <alignment vertical="center"/>
      <protection locked="0"/>
    </xf>
    <xf numFmtId="187" fontId="14" fillId="0" borderId="79" xfId="23" applyNumberFormat="1" applyFont="1" applyBorder="1" applyAlignment="1" applyProtection="1">
      <alignment vertical="center"/>
      <protection locked="0"/>
    </xf>
    <xf numFmtId="187" fontId="14" fillId="0" borderId="21" xfId="23" applyNumberFormat="1" applyFont="1" applyBorder="1" applyAlignment="1" applyProtection="1">
      <alignment vertical="center"/>
      <protection locked="0"/>
    </xf>
    <xf numFmtId="187" fontId="14" fillId="0" borderId="164" xfId="23" applyNumberFormat="1" applyFont="1" applyBorder="1" applyAlignment="1" applyProtection="1">
      <alignment vertical="center"/>
      <protection locked="0"/>
    </xf>
    <xf numFmtId="176" fontId="14" fillId="0" borderId="31" xfId="23" applyNumberFormat="1" applyFont="1" applyBorder="1" applyAlignment="1" applyProtection="1">
      <alignment vertical="center"/>
      <protection/>
    </xf>
    <xf numFmtId="176" fontId="14" fillId="0" borderId="36" xfId="23" applyNumberFormat="1" applyFont="1" applyBorder="1" applyAlignment="1" applyProtection="1">
      <alignment vertical="center"/>
      <protection locked="0"/>
    </xf>
    <xf numFmtId="176" fontId="14" fillId="0" borderId="77" xfId="23" applyNumberFormat="1" applyFont="1" applyBorder="1" applyAlignment="1" applyProtection="1">
      <alignment vertical="center"/>
      <protection locked="0"/>
    </xf>
    <xf numFmtId="176" fontId="14" fillId="0" borderId="18" xfId="23" applyNumberFormat="1" applyFont="1" applyBorder="1" applyAlignment="1" applyProtection="1">
      <alignment vertical="center"/>
      <protection/>
    </xf>
    <xf numFmtId="176" fontId="14" fillId="0" borderId="9" xfId="23" applyNumberFormat="1" applyFont="1" applyBorder="1" applyAlignment="1" applyProtection="1">
      <alignment vertical="center"/>
      <protection/>
    </xf>
    <xf numFmtId="176" fontId="14" fillId="0" borderId="163" xfId="23" applyNumberFormat="1" applyFont="1" applyBorder="1" applyAlignment="1" applyProtection="1">
      <alignment vertical="center"/>
      <protection/>
    </xf>
    <xf numFmtId="176" fontId="14" fillId="0" borderId="9" xfId="23" applyNumberFormat="1" applyFont="1" applyBorder="1" applyAlignment="1" applyProtection="1">
      <alignment vertical="center"/>
      <protection locked="0"/>
    </xf>
    <xf numFmtId="176" fontId="14" fillId="0" borderId="163" xfId="23" applyNumberFormat="1" applyFont="1" applyBorder="1" applyAlignment="1" applyProtection="1">
      <alignment vertical="center"/>
      <protection locked="0"/>
    </xf>
    <xf numFmtId="176" fontId="14" fillId="0" borderId="165" xfId="23" applyNumberFormat="1" applyFont="1" applyBorder="1" applyAlignment="1" applyProtection="1">
      <alignment vertical="center"/>
      <protection/>
    </xf>
    <xf numFmtId="49" fontId="18" fillId="0" borderId="0" xfId="0" applyNumberFormat="1" applyFont="1" applyAlignment="1">
      <alignment/>
    </xf>
    <xf numFmtId="49" fontId="25" fillId="0" borderId="0" xfId="0" applyNumberFormat="1" applyFont="1" applyFill="1" applyAlignment="1">
      <alignment/>
    </xf>
    <xf numFmtId="49" fontId="3" fillId="0" borderId="0" xfId="0" applyNumberFormat="1" applyFont="1" applyFill="1" applyAlignment="1">
      <alignment/>
    </xf>
    <xf numFmtId="0" fontId="3" fillId="0" borderId="0" xfId="0" applyFont="1" applyBorder="1" applyAlignment="1">
      <alignment horizontal="center" vertical="center" wrapText="1"/>
    </xf>
    <xf numFmtId="0" fontId="29" fillId="0" borderId="0" xfId="0" applyFont="1" applyFill="1" applyAlignment="1">
      <alignment/>
    </xf>
    <xf numFmtId="0" fontId="14" fillId="0" borderId="0" xfId="23" applyFont="1" applyBorder="1" applyAlignment="1" applyProtection="1">
      <alignment vertical="center" wrapTex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horizontal="right"/>
      <protection/>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23" applyFont="1" applyFill="1" applyAlignment="1" applyProtection="1">
      <alignment vertical="center"/>
      <protection locked="0"/>
    </xf>
    <xf numFmtId="0" fontId="14" fillId="0" borderId="0" xfId="23" applyFont="1" applyFill="1" applyAlignment="1" applyProtection="1">
      <alignment vertical="center"/>
      <protection locked="0"/>
    </xf>
    <xf numFmtId="0" fontId="14" fillId="0" borderId="23" xfId="22" applyFont="1" applyBorder="1" applyAlignment="1">
      <alignment horizontal="centerContinuous" vertical="center"/>
      <protection/>
    </xf>
    <xf numFmtId="49" fontId="0" fillId="0" borderId="0" xfId="0" applyNumberFormat="1" applyAlignment="1">
      <alignment/>
    </xf>
    <xf numFmtId="0" fontId="3" fillId="0" borderId="69" xfId="0" applyFont="1" applyBorder="1" applyAlignment="1">
      <alignment horizontal="right"/>
    </xf>
    <xf numFmtId="0" fontId="3" fillId="0" borderId="12" xfId="0" applyFont="1" applyBorder="1" applyAlignment="1">
      <alignment/>
    </xf>
    <xf numFmtId="0" fontId="3" fillId="0" borderId="38" xfId="0" applyFont="1" applyBorder="1" applyAlignment="1">
      <alignment/>
    </xf>
    <xf numFmtId="0" fontId="14" fillId="0" borderId="79" xfId="23" applyFont="1" applyBorder="1" applyAlignment="1" applyProtection="1">
      <alignment horizontal="centerContinuous" vertical="center"/>
      <protection locked="0"/>
    </xf>
    <xf numFmtId="0" fontId="10" fillId="0" borderId="79" xfId="23" applyFont="1" applyBorder="1" applyAlignment="1" applyProtection="1">
      <alignment horizontal="centerContinuous" vertical="center"/>
      <protection locked="0"/>
    </xf>
    <xf numFmtId="0" fontId="10" fillId="0" borderId="79" xfId="23" applyFont="1" applyBorder="1" applyAlignment="1" applyProtection="1">
      <alignment horizontal="centerContinuous" vertical="center" wrapText="1"/>
      <protection locked="0"/>
    </xf>
    <xf numFmtId="0" fontId="10" fillId="0" borderId="23" xfId="23" applyFont="1" applyBorder="1" applyAlignment="1" applyProtection="1">
      <alignment horizontal="centerContinuous" vertical="center" wrapText="1"/>
      <protection locked="0"/>
    </xf>
    <xf numFmtId="176" fontId="14" fillId="0" borderId="166" xfId="23" applyNumberFormat="1" applyFont="1" applyBorder="1" applyAlignment="1" applyProtection="1">
      <alignment vertical="center"/>
      <protection/>
    </xf>
    <xf numFmtId="176" fontId="14" fillId="0" borderId="167" xfId="23" applyNumberFormat="1" applyFont="1" applyBorder="1" applyAlignment="1" applyProtection="1">
      <alignment vertical="center"/>
      <protection/>
    </xf>
    <xf numFmtId="176" fontId="14" fillId="0" borderId="167" xfId="23" applyNumberFormat="1" applyFont="1" applyBorder="1" applyAlignment="1" applyProtection="1">
      <alignment vertical="center"/>
      <protection locked="0"/>
    </xf>
    <xf numFmtId="176" fontId="14" fillId="0" borderId="168" xfId="23" applyNumberFormat="1" applyFont="1" applyBorder="1" applyAlignment="1" applyProtection="1">
      <alignment vertical="center"/>
      <protection/>
    </xf>
    <xf numFmtId="0" fontId="3" fillId="0" borderId="28" xfId="0" applyFont="1" applyFill="1" applyBorder="1" applyAlignment="1">
      <alignment shrinkToFit="1"/>
    </xf>
    <xf numFmtId="0" fontId="3" fillId="0" borderId="39" xfId="0" applyFont="1" applyFill="1" applyBorder="1" applyAlignment="1">
      <alignment shrinkToFit="1"/>
    </xf>
    <xf numFmtId="0" fontId="4" fillId="0" borderId="38" xfId="0" applyFont="1" applyFill="1" applyBorder="1" applyAlignment="1">
      <alignment/>
    </xf>
    <xf numFmtId="0" fontId="4" fillId="0" borderId="38" xfId="0" applyFont="1" applyFill="1" applyBorder="1" applyAlignment="1">
      <alignment/>
    </xf>
    <xf numFmtId="0" fontId="9" fillId="3" borderId="0" xfId="22" applyFont="1" applyFill="1" applyAlignment="1">
      <alignment vertical="center"/>
      <protection/>
    </xf>
    <xf numFmtId="0" fontId="3" fillId="0" borderId="28" xfId="0" applyFont="1" applyFill="1" applyBorder="1" applyAlignment="1">
      <alignment/>
    </xf>
    <xf numFmtId="0" fontId="3" fillId="0" borderId="39" xfId="0" applyFont="1" applyFill="1" applyBorder="1" applyAlignment="1">
      <alignment/>
    </xf>
    <xf numFmtId="0" fontId="3" fillId="0" borderId="38" xfId="0" applyFont="1" applyBorder="1" applyAlignment="1">
      <alignment horizontal="center"/>
    </xf>
    <xf numFmtId="0" fontId="3" fillId="0" borderId="28" xfId="0" applyFont="1" applyBorder="1" applyAlignment="1">
      <alignment horizontal="center"/>
    </xf>
    <xf numFmtId="0" fontId="3" fillId="0" borderId="39" xfId="0" applyFont="1" applyBorder="1" applyAlignment="1">
      <alignment horizontal="center"/>
    </xf>
    <xf numFmtId="0" fontId="3" fillId="0" borderId="38" xfId="0" applyFont="1" applyFill="1" applyBorder="1" applyAlignment="1">
      <alignment/>
    </xf>
    <xf numFmtId="0" fontId="3" fillId="0" borderId="28" xfId="0" applyFont="1" applyBorder="1" applyAlignment="1">
      <alignment/>
    </xf>
    <xf numFmtId="0" fontId="3" fillId="0" borderId="39" xfId="0" applyFont="1" applyBorder="1" applyAlignment="1">
      <alignment/>
    </xf>
    <xf numFmtId="0" fontId="3" fillId="0" borderId="38" xfId="0" applyFont="1" applyBorder="1" applyAlignment="1">
      <alignment/>
    </xf>
    <xf numFmtId="49" fontId="14" fillId="0" borderId="69" xfId="0" applyNumberFormat="1" applyFont="1" applyBorder="1" applyAlignment="1">
      <alignment shrinkToFit="1"/>
    </xf>
    <xf numFmtId="210" fontId="3" fillId="0" borderId="0" xfId="0" applyNumberFormat="1" applyFont="1" applyAlignment="1">
      <alignment vertical="top" wrapText="1"/>
    </xf>
    <xf numFmtId="49" fontId="14" fillId="0" borderId="11" xfId="0" applyNumberFormat="1" applyFont="1" applyBorder="1" applyAlignment="1">
      <alignment shrinkToFit="1"/>
    </xf>
    <xf numFmtId="49" fontId="14" fillId="0" borderId="12" xfId="0" applyNumberFormat="1" applyFont="1" applyBorder="1" applyAlignment="1">
      <alignment shrinkToFit="1"/>
    </xf>
    <xf numFmtId="0" fontId="3" fillId="0" borderId="52"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69" xfId="0" applyFont="1" applyBorder="1" applyAlignment="1">
      <alignment/>
    </xf>
    <xf numFmtId="0" fontId="0" fillId="0" borderId="10" xfId="0" applyBorder="1" applyAlignment="1">
      <alignment horizontal="center" vertical="center"/>
    </xf>
    <xf numFmtId="0" fontId="0" fillId="0" borderId="52" xfId="0" applyBorder="1" applyAlignment="1">
      <alignment horizontal="center" vertical="center"/>
    </xf>
    <xf numFmtId="0" fontId="3" fillId="0" borderId="11" xfId="0" applyFont="1" applyBorder="1" applyAlignment="1">
      <alignment/>
    </xf>
    <xf numFmtId="0" fontId="3" fillId="0" borderId="12" xfId="0" applyFont="1" applyBorder="1" applyAlignment="1">
      <alignment/>
    </xf>
    <xf numFmtId="0" fontId="0" fillId="0" borderId="69"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49" fontId="3" fillId="0" borderId="10"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49" fontId="3" fillId="0" borderId="9" xfId="0" applyNumberFormat="1" applyFont="1" applyBorder="1" applyAlignment="1">
      <alignment shrinkToFit="1"/>
    </xf>
    <xf numFmtId="49" fontId="3" fillId="0" borderId="0" xfId="0" applyNumberFormat="1" applyFont="1" applyBorder="1" applyAlignment="1">
      <alignment shrinkToFit="1"/>
    </xf>
    <xf numFmtId="49" fontId="3" fillId="0" borderId="13" xfId="0" applyNumberFormat="1" applyFont="1" applyBorder="1" applyAlignment="1">
      <alignment shrinkToFit="1"/>
    </xf>
    <xf numFmtId="49" fontId="14" fillId="0" borderId="9" xfId="0" applyNumberFormat="1" applyFont="1" applyBorder="1" applyAlignment="1">
      <alignment shrinkToFit="1"/>
    </xf>
    <xf numFmtId="49" fontId="14" fillId="0" borderId="0" xfId="0" applyNumberFormat="1" applyFont="1" applyBorder="1" applyAlignment="1">
      <alignment shrinkToFit="1"/>
    </xf>
    <xf numFmtId="49" fontId="14" fillId="0" borderId="13" xfId="0" applyNumberFormat="1" applyFont="1" applyBorder="1" applyAlignment="1">
      <alignment shrinkToFit="1"/>
    </xf>
    <xf numFmtId="0" fontId="3" fillId="0" borderId="17" xfId="0" applyFont="1" applyBorder="1" applyAlignment="1">
      <alignment shrinkToFit="1"/>
    </xf>
    <xf numFmtId="49" fontId="14" fillId="0" borderId="17" xfId="0" applyNumberFormat="1" applyFont="1" applyBorder="1" applyAlignment="1">
      <alignment shrinkToFit="1"/>
    </xf>
    <xf numFmtId="0" fontId="3" fillId="0" borderId="17" xfId="0" applyFont="1" applyBorder="1" applyAlignment="1">
      <alignment/>
    </xf>
    <xf numFmtId="49" fontId="3" fillId="0" borderId="11" xfId="0" applyNumberFormat="1" applyFont="1" applyBorder="1" applyAlignment="1">
      <alignment shrinkToFit="1"/>
    </xf>
    <xf numFmtId="49" fontId="3" fillId="0" borderId="12" xfId="0" applyNumberFormat="1" applyFont="1" applyBorder="1" applyAlignment="1">
      <alignment shrinkToFit="1"/>
    </xf>
    <xf numFmtId="49" fontId="3" fillId="0" borderId="69" xfId="0" applyNumberFormat="1" applyFont="1" applyBorder="1" applyAlignment="1">
      <alignment shrinkToFi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14" xfId="0" applyNumberFormat="1" applyFont="1" applyBorder="1" applyAlignment="1">
      <alignment horizontal="center" vertical="center"/>
    </xf>
    <xf numFmtId="176" fontId="3" fillId="0" borderId="159" xfId="0" applyNumberFormat="1" applyFont="1" applyBorder="1" applyAlignment="1">
      <alignment shrinkToFit="1"/>
    </xf>
    <xf numFmtId="176" fontId="3" fillId="0" borderId="160" xfId="0" applyNumberFormat="1" applyFont="1" applyBorder="1" applyAlignment="1">
      <alignment shrinkToFit="1"/>
    </xf>
    <xf numFmtId="176" fontId="3" fillId="0" borderId="169" xfId="0" applyNumberFormat="1" applyFont="1" applyBorder="1" applyAlignment="1">
      <alignment shrinkToFit="1"/>
    </xf>
    <xf numFmtId="176" fontId="3" fillId="0" borderId="170" xfId="0" applyNumberFormat="1" applyFont="1" applyBorder="1" applyAlignment="1">
      <alignment shrinkToFit="1"/>
    </xf>
    <xf numFmtId="176" fontId="3" fillId="0" borderId="171" xfId="0" applyNumberFormat="1" applyFont="1" applyBorder="1" applyAlignment="1">
      <alignment shrinkToFit="1"/>
    </xf>
    <xf numFmtId="176" fontId="3" fillId="0" borderId="142" xfId="0" applyNumberFormat="1" applyFont="1" applyBorder="1" applyAlignment="1">
      <alignment shrinkToFit="1"/>
    </xf>
    <xf numFmtId="176" fontId="3" fillId="0" borderId="44" xfId="0" applyNumberFormat="1" applyFont="1" applyBorder="1" applyAlignment="1">
      <alignment shrinkToFit="1"/>
    </xf>
    <xf numFmtId="176" fontId="3" fillId="0" borderId="27" xfId="0" applyNumberFormat="1" applyFont="1" applyBorder="1" applyAlignment="1">
      <alignment shrinkToFit="1"/>
    </xf>
    <xf numFmtId="176" fontId="3" fillId="0" borderId="37" xfId="0" applyNumberFormat="1" applyFont="1" applyBorder="1" applyAlignment="1">
      <alignment shrinkToFit="1"/>
    </xf>
    <xf numFmtId="176" fontId="3" fillId="0" borderId="67" xfId="0" applyNumberFormat="1" applyFont="1" applyBorder="1" applyAlignment="1">
      <alignment shrinkToFit="1"/>
    </xf>
    <xf numFmtId="176" fontId="3" fillId="0" borderId="41" xfId="0" applyNumberFormat="1" applyFont="1" applyBorder="1" applyAlignment="1">
      <alignment shrinkToFit="1"/>
    </xf>
    <xf numFmtId="176" fontId="3" fillId="0" borderId="38" xfId="0" applyNumberFormat="1" applyFont="1" applyBorder="1" applyAlignment="1">
      <alignment shrinkToFit="1"/>
    </xf>
    <xf numFmtId="176" fontId="3" fillId="0" borderId="26" xfId="0" applyNumberFormat="1" applyFont="1" applyBorder="1" applyAlignment="1">
      <alignment shrinkToFit="1"/>
    </xf>
    <xf numFmtId="176" fontId="3" fillId="0" borderId="24" xfId="0" applyNumberFormat="1" applyFont="1" applyBorder="1" applyAlignment="1">
      <alignment shrinkToFit="1"/>
    </xf>
    <xf numFmtId="176" fontId="3" fillId="0" borderId="79" xfId="0" applyNumberFormat="1" applyFont="1" applyBorder="1" applyAlignment="1">
      <alignment shrinkToFit="1"/>
    </xf>
    <xf numFmtId="176" fontId="3" fillId="0" borderId="39" xfId="0" applyNumberFormat="1" applyFont="1" applyBorder="1" applyAlignment="1">
      <alignment shrinkToFit="1"/>
    </xf>
    <xf numFmtId="176" fontId="3" fillId="0" borderId="21" xfId="0" applyNumberFormat="1" applyFont="1" applyBorder="1" applyAlignment="1">
      <alignment shrinkToFit="1"/>
    </xf>
    <xf numFmtId="176" fontId="3" fillId="0" borderId="25" xfId="0" applyNumberFormat="1" applyFont="1" applyBorder="1" applyAlignment="1">
      <alignment shrinkToFit="1"/>
    </xf>
    <xf numFmtId="176" fontId="3" fillId="0" borderId="23" xfId="0" applyNumberFormat="1" applyFont="1" applyBorder="1" applyAlignment="1">
      <alignment shrinkToFit="1"/>
    </xf>
    <xf numFmtId="176" fontId="3" fillId="0" borderId="54" xfId="0" applyNumberFormat="1" applyFont="1" applyBorder="1" applyAlignment="1">
      <alignment shrinkToFit="1"/>
    </xf>
    <xf numFmtId="176" fontId="3" fillId="0" borderId="40" xfId="0" applyNumberFormat="1" applyFont="1" applyBorder="1" applyAlignment="1">
      <alignment shrinkToFit="1"/>
    </xf>
    <xf numFmtId="176" fontId="3" fillId="0" borderId="11" xfId="0" applyNumberFormat="1" applyFont="1" applyBorder="1" applyAlignment="1">
      <alignment shrinkToFit="1"/>
    </xf>
    <xf numFmtId="176" fontId="3" fillId="0" borderId="60" xfId="0" applyNumberFormat="1" applyFont="1" applyBorder="1" applyAlignment="1">
      <alignment shrinkToFit="1"/>
    </xf>
    <xf numFmtId="176" fontId="3" fillId="0" borderId="172" xfId="0" applyNumberFormat="1" applyFont="1" applyBorder="1" applyAlignment="1">
      <alignment shrinkToFit="1"/>
    </xf>
    <xf numFmtId="176" fontId="3" fillId="0" borderId="69" xfId="0" applyNumberFormat="1" applyFont="1" applyBorder="1" applyAlignment="1">
      <alignment shrinkToFit="1"/>
    </xf>
    <xf numFmtId="176" fontId="3" fillId="0" borderId="17" xfId="0" applyNumberFormat="1" applyFont="1" applyBorder="1" applyAlignment="1">
      <alignment shrinkToFit="1"/>
    </xf>
    <xf numFmtId="176" fontId="3" fillId="0" borderId="14" xfId="0" applyNumberFormat="1" applyFont="1" applyBorder="1" applyAlignment="1">
      <alignment shrinkToFit="1"/>
    </xf>
    <xf numFmtId="176" fontId="3" fillId="0" borderId="15" xfId="0" applyNumberFormat="1" applyFont="1" applyBorder="1" applyAlignment="1">
      <alignment shrinkToFit="1"/>
    </xf>
    <xf numFmtId="176" fontId="3" fillId="0" borderId="35" xfId="0" applyNumberFormat="1" applyFont="1" applyBorder="1" applyAlignment="1">
      <alignment shrinkToFit="1"/>
    </xf>
    <xf numFmtId="176" fontId="3" fillId="0" borderId="52" xfId="0" applyNumberFormat="1" applyFont="1" applyBorder="1" applyAlignment="1">
      <alignment shrinkToFit="1"/>
    </xf>
    <xf numFmtId="0" fontId="3" fillId="0" borderId="0" xfId="0" applyFont="1" applyBorder="1" applyAlignment="1">
      <alignment horizontal="right"/>
    </xf>
    <xf numFmtId="0" fontId="3" fillId="0" borderId="169" xfId="0" applyFont="1" applyBorder="1" applyAlignment="1">
      <alignment horizontal="center"/>
    </xf>
    <xf numFmtId="0" fontId="3" fillId="0" borderId="159" xfId="0" applyFont="1" applyBorder="1" applyAlignment="1">
      <alignment horizontal="center"/>
    </xf>
    <xf numFmtId="0" fontId="3" fillId="0" borderId="170" xfId="0" applyFont="1" applyBorder="1" applyAlignment="1">
      <alignment horizontal="center"/>
    </xf>
    <xf numFmtId="0" fontId="3" fillId="0" borderId="171" xfId="0" applyFont="1" applyBorder="1" applyAlignment="1">
      <alignment horizontal="center" shrinkToFit="1"/>
    </xf>
    <xf numFmtId="0" fontId="3" fillId="0" borderId="159" xfId="0" applyFont="1" applyBorder="1" applyAlignment="1">
      <alignment horizontal="center" shrinkToFit="1"/>
    </xf>
    <xf numFmtId="0" fontId="3" fillId="0" borderId="160" xfId="0" applyFont="1" applyBorder="1" applyAlignment="1">
      <alignment horizontal="center" shrinkToFit="1"/>
    </xf>
    <xf numFmtId="0" fontId="3" fillId="0" borderId="169" xfId="0" applyFont="1" applyBorder="1" applyAlignment="1">
      <alignment horizontal="center" shrinkToFit="1"/>
    </xf>
    <xf numFmtId="0" fontId="3" fillId="0" borderId="170" xfId="0" applyFont="1" applyBorder="1" applyAlignment="1">
      <alignment horizontal="center" shrinkToFit="1"/>
    </xf>
    <xf numFmtId="0" fontId="3" fillId="0" borderId="68" xfId="0" applyFont="1" applyBorder="1" applyAlignment="1">
      <alignment/>
    </xf>
    <xf numFmtId="0" fontId="3" fillId="0" borderId="12" xfId="0" applyFont="1" applyBorder="1" applyAlignment="1">
      <alignment/>
    </xf>
    <xf numFmtId="0" fontId="3" fillId="0" borderId="173" xfId="0" applyFont="1" applyBorder="1" applyAlignment="1">
      <alignment/>
    </xf>
    <xf numFmtId="0" fontId="3" fillId="0" borderId="20" xfId="0" applyFont="1" applyBorder="1" applyAlignment="1">
      <alignment/>
    </xf>
    <xf numFmtId="0" fontId="3" fillId="0" borderId="10" xfId="0" applyFont="1" applyBorder="1" applyAlignment="1">
      <alignment/>
    </xf>
    <xf numFmtId="0" fontId="3" fillId="0" borderId="58" xfId="0" applyFont="1" applyBorder="1" applyAlignment="1">
      <alignment/>
    </xf>
    <xf numFmtId="0" fontId="3" fillId="0" borderId="26" xfId="0" applyFont="1" applyBorder="1" applyAlignment="1">
      <alignment/>
    </xf>
    <xf numFmtId="0" fontId="3" fillId="0" borderId="41"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79" xfId="0" applyFont="1" applyBorder="1" applyAlignment="1">
      <alignment/>
    </xf>
    <xf numFmtId="0" fontId="3" fillId="0" borderId="23" xfId="0" applyFont="1" applyBorder="1" applyAlignment="1">
      <alignment/>
    </xf>
    <xf numFmtId="0" fontId="3" fillId="0" borderId="27" xfId="0" applyFont="1" applyBorder="1" applyAlignment="1">
      <alignment/>
    </xf>
    <xf numFmtId="0" fontId="3" fillId="0" borderId="142" xfId="0" applyFont="1" applyBorder="1" applyAlignment="1">
      <alignment/>
    </xf>
    <xf numFmtId="0" fontId="3" fillId="0" borderId="37" xfId="0" applyFont="1" applyBorder="1" applyAlignment="1">
      <alignment/>
    </xf>
    <xf numFmtId="0" fontId="3" fillId="0" borderId="15" xfId="0" applyFont="1" applyBorder="1" applyAlignment="1">
      <alignment/>
    </xf>
    <xf numFmtId="0" fontId="3" fillId="0" borderId="17" xfId="0" applyFont="1" applyBorder="1" applyAlignment="1">
      <alignment/>
    </xf>
    <xf numFmtId="0" fontId="3" fillId="0" borderId="35" xfId="0" applyFont="1" applyBorder="1" applyAlignment="1">
      <alignment/>
    </xf>
    <xf numFmtId="0" fontId="3" fillId="0" borderId="30" xfId="0" applyFont="1" applyBorder="1" applyAlignment="1">
      <alignment horizontal="right"/>
    </xf>
    <xf numFmtId="176" fontId="3" fillId="0" borderId="41" xfId="0" applyNumberFormat="1" applyFont="1" applyBorder="1" applyAlignment="1">
      <alignment/>
    </xf>
    <xf numFmtId="10" fontId="3" fillId="0" borderId="41" xfId="0" applyNumberFormat="1" applyFont="1" applyBorder="1" applyAlignment="1">
      <alignment/>
    </xf>
    <xf numFmtId="10" fontId="3" fillId="0" borderId="9" xfId="0" applyNumberFormat="1" applyFont="1" applyBorder="1" applyAlignment="1">
      <alignment horizontal="right" vertical="center"/>
    </xf>
    <xf numFmtId="10" fontId="3" fillId="0" borderId="0" xfId="0" applyNumberFormat="1" applyFont="1" applyBorder="1" applyAlignment="1">
      <alignment horizontal="right" vertical="center"/>
    </xf>
    <xf numFmtId="10" fontId="3" fillId="0" borderId="165" xfId="0" applyNumberFormat="1" applyFont="1" applyBorder="1" applyAlignment="1">
      <alignment horizontal="right" vertical="center"/>
    </xf>
    <xf numFmtId="10" fontId="3" fillId="0" borderId="14" xfId="0" applyNumberFormat="1" applyFont="1" applyBorder="1" applyAlignment="1">
      <alignment horizontal="right" vertical="center"/>
    </xf>
    <xf numFmtId="10" fontId="3" fillId="0" borderId="10" xfId="0" applyNumberFormat="1" applyFont="1" applyBorder="1" applyAlignment="1">
      <alignment horizontal="right" vertical="center"/>
    </xf>
    <xf numFmtId="10" fontId="3" fillId="0" borderId="58" xfId="0" applyNumberFormat="1" applyFont="1" applyBorder="1" applyAlignment="1">
      <alignment horizontal="right" vertical="center"/>
    </xf>
    <xf numFmtId="10" fontId="3" fillId="0" borderId="11" xfId="0" applyNumberFormat="1" applyFont="1" applyBorder="1" applyAlignment="1">
      <alignment horizontal="right" vertical="center"/>
    </xf>
    <xf numFmtId="10" fontId="3" fillId="0" borderId="12" xfId="0" applyNumberFormat="1" applyFont="1" applyBorder="1" applyAlignment="1">
      <alignment horizontal="right" vertical="center"/>
    </xf>
    <xf numFmtId="10" fontId="3" fillId="0" borderId="173"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52" xfId="0" applyNumberFormat="1" applyFont="1" applyBorder="1" applyAlignment="1">
      <alignment horizontal="right" vertical="center"/>
    </xf>
    <xf numFmtId="0" fontId="3" fillId="0" borderId="60" xfId="0" applyFont="1" applyBorder="1" applyAlignment="1">
      <alignment/>
    </xf>
    <xf numFmtId="0" fontId="3" fillId="0" borderId="40" xfId="0" applyFont="1" applyBorder="1" applyAlignment="1">
      <alignment/>
    </xf>
    <xf numFmtId="0" fontId="3" fillId="0" borderId="172" xfId="0" applyFont="1" applyBorder="1" applyAlignment="1">
      <alignment/>
    </xf>
    <xf numFmtId="0" fontId="3" fillId="0" borderId="19" xfId="0" applyFont="1" applyBorder="1" applyAlignment="1">
      <alignment shrinkToFit="1"/>
    </xf>
    <xf numFmtId="0" fontId="3" fillId="0" borderId="22" xfId="0" applyFont="1" applyBorder="1" applyAlignment="1">
      <alignment shrinkToFit="1"/>
    </xf>
    <xf numFmtId="0" fontId="3" fillId="0" borderId="31" xfId="0" applyFont="1" applyBorder="1" applyAlignment="1">
      <alignment shrinkToFit="1"/>
    </xf>
    <xf numFmtId="0" fontId="3" fillId="0" borderId="25" xfId="0" applyFont="1" applyBorder="1" applyAlignment="1">
      <alignment/>
    </xf>
    <xf numFmtId="0" fontId="3" fillId="0" borderId="79" xfId="0" applyFont="1" applyBorder="1" applyAlignment="1">
      <alignment/>
    </xf>
    <xf numFmtId="0" fontId="3" fillId="0" borderId="23" xfId="0" applyFont="1" applyBorder="1" applyAlignment="1">
      <alignment/>
    </xf>
    <xf numFmtId="0" fontId="3" fillId="0" borderId="27" xfId="0" applyFont="1" applyBorder="1" applyAlignment="1">
      <alignment/>
    </xf>
    <xf numFmtId="0" fontId="3" fillId="0" borderId="142" xfId="0" applyFont="1" applyBorder="1" applyAlignment="1">
      <alignment/>
    </xf>
    <xf numFmtId="0" fontId="3" fillId="0" borderId="37" xfId="0" applyFont="1" applyBorder="1" applyAlignment="1">
      <alignment/>
    </xf>
    <xf numFmtId="0" fontId="3" fillId="0" borderId="25" xfId="0" applyFont="1" applyBorder="1" applyAlignment="1">
      <alignment horizontal="center" vertical="center"/>
    </xf>
    <xf numFmtId="0" fontId="3" fillId="0" borderId="79" xfId="0" applyFont="1" applyBorder="1" applyAlignment="1">
      <alignment horizontal="center" vertical="center"/>
    </xf>
    <xf numFmtId="0" fontId="3" fillId="0" borderId="27" xfId="0" applyFont="1" applyBorder="1" applyAlignment="1">
      <alignment horizontal="center" vertical="center"/>
    </xf>
    <xf numFmtId="0" fontId="3" fillId="0" borderId="142" xfId="0" applyFont="1" applyBorder="1" applyAlignment="1">
      <alignment horizontal="center" vertical="center"/>
    </xf>
    <xf numFmtId="0" fontId="3" fillId="0" borderId="174" xfId="0" applyFont="1" applyBorder="1" applyAlignment="1">
      <alignment horizontal="left" indent="1"/>
    </xf>
    <xf numFmtId="0" fontId="3" fillId="0" borderId="79" xfId="0" applyFont="1" applyBorder="1" applyAlignment="1">
      <alignment horizontal="left" indent="1"/>
    </xf>
    <xf numFmtId="0" fontId="3" fillId="0" borderId="15" xfId="0" applyFont="1" applyBorder="1" applyAlignment="1">
      <alignment vertical="center"/>
    </xf>
    <xf numFmtId="0" fontId="3" fillId="0" borderId="17" xfId="0" applyFont="1" applyBorder="1" applyAlignment="1">
      <alignment vertical="center"/>
    </xf>
    <xf numFmtId="0" fontId="3" fillId="0" borderId="35" xfId="0" applyFont="1" applyBorder="1" applyAlignment="1">
      <alignment vertical="center"/>
    </xf>
    <xf numFmtId="0" fontId="3" fillId="0" borderId="26" xfId="0" applyFont="1" applyBorder="1" applyAlignment="1">
      <alignment vertical="center"/>
    </xf>
    <xf numFmtId="0" fontId="3" fillId="0" borderId="41" xfId="0" applyFont="1" applyBorder="1" applyAlignment="1">
      <alignment vertical="center"/>
    </xf>
    <xf numFmtId="0" fontId="3" fillId="0" borderId="24" xfId="0" applyFont="1" applyBorder="1" applyAlignment="1">
      <alignment vertical="center"/>
    </xf>
    <xf numFmtId="0" fontId="3" fillId="0" borderId="66" xfId="0" applyFont="1" applyBorder="1" applyAlignment="1">
      <alignment/>
    </xf>
    <xf numFmtId="176" fontId="3" fillId="0" borderId="17" xfId="0" applyNumberFormat="1" applyFont="1" applyBorder="1" applyAlignment="1">
      <alignment/>
    </xf>
    <xf numFmtId="49" fontId="3" fillId="0" borderId="41" xfId="0" applyNumberFormat="1" applyFont="1" applyBorder="1" applyAlignment="1">
      <alignment horizont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9" xfId="0" applyNumberFormat="1" applyFont="1" applyBorder="1" applyAlignment="1">
      <alignment horizontal="right" vertical="center"/>
    </xf>
    <xf numFmtId="10" fontId="3" fillId="0" borderId="38" xfId="0" applyNumberFormat="1" applyFont="1" applyBorder="1" applyAlignment="1">
      <alignment/>
    </xf>
    <xf numFmtId="10" fontId="3" fillId="0" borderId="28" xfId="0" applyNumberFormat="1" applyFont="1" applyBorder="1" applyAlignment="1">
      <alignment/>
    </xf>
    <xf numFmtId="10" fontId="3" fillId="0" borderId="61" xfId="0" applyNumberFormat="1" applyFont="1" applyBorder="1" applyAlignment="1">
      <alignment/>
    </xf>
    <xf numFmtId="177" fontId="3" fillId="0" borderId="142" xfId="0" applyNumberFormat="1" applyFont="1" applyBorder="1" applyAlignment="1">
      <alignment horizontal="center"/>
    </xf>
    <xf numFmtId="177" fontId="3" fillId="0" borderId="37" xfId="0" applyNumberFormat="1" applyFont="1" applyBorder="1" applyAlignment="1">
      <alignment horizontal="center"/>
    </xf>
    <xf numFmtId="0" fontId="3" fillId="0" borderId="175" xfId="0" applyFont="1" applyBorder="1" applyAlignment="1">
      <alignment horizontal="center" shrinkToFit="1"/>
    </xf>
    <xf numFmtId="0" fontId="3" fillId="0" borderId="46" xfId="0" applyFont="1" applyBorder="1" applyAlignment="1">
      <alignment horizontal="center" shrinkToFit="1"/>
    </xf>
    <xf numFmtId="0" fontId="3" fillId="0" borderId="51" xfId="0" applyFont="1" applyBorder="1" applyAlignment="1">
      <alignment horizontal="center" shrinkToFit="1"/>
    </xf>
    <xf numFmtId="0" fontId="3" fillId="0" borderId="36" xfId="0" applyFont="1" applyBorder="1" applyAlignment="1">
      <alignment horizontal="center" shrinkToFit="1"/>
    </xf>
    <xf numFmtId="0" fontId="3" fillId="0" borderId="30" xfId="0" applyFont="1" applyBorder="1" applyAlignment="1">
      <alignment horizontal="center" shrinkToFit="1"/>
    </xf>
    <xf numFmtId="0" fontId="3" fillId="0" borderId="70" xfId="0" applyFont="1" applyBorder="1" applyAlignment="1">
      <alignment horizontal="center" shrinkToFit="1"/>
    </xf>
    <xf numFmtId="177" fontId="3" fillId="0" borderId="44" xfId="0" applyNumberFormat="1" applyFont="1" applyBorder="1" applyAlignment="1">
      <alignment/>
    </xf>
    <xf numFmtId="177" fontId="3" fillId="0" borderId="43" xfId="0" applyNumberFormat="1" applyFont="1" applyBorder="1" applyAlignment="1">
      <alignment/>
    </xf>
    <xf numFmtId="177" fontId="3" fillId="0" borderId="67" xfId="0" applyNumberFormat="1" applyFont="1" applyBorder="1" applyAlignment="1">
      <alignment/>
    </xf>
    <xf numFmtId="0" fontId="3" fillId="0" borderId="23" xfId="0" applyFont="1" applyBorder="1" applyAlignment="1">
      <alignment horizontal="center" vertical="center"/>
    </xf>
    <xf numFmtId="0" fontId="3" fillId="0" borderId="37" xfId="0" applyFont="1" applyBorder="1" applyAlignment="1">
      <alignment horizontal="center" vertical="center"/>
    </xf>
    <xf numFmtId="10" fontId="3" fillId="0" borderId="142" xfId="0" applyNumberFormat="1" applyFont="1" applyBorder="1" applyAlignment="1">
      <alignment/>
    </xf>
    <xf numFmtId="0" fontId="3" fillId="0" borderId="44" xfId="0" applyFont="1" applyBorder="1" applyAlignment="1">
      <alignment horizontal="center" shrinkToFit="1"/>
    </xf>
    <xf numFmtId="0" fontId="3" fillId="0" borderId="43" xfId="0" applyFont="1" applyBorder="1" applyAlignment="1">
      <alignment horizontal="center" shrinkToFit="1"/>
    </xf>
    <xf numFmtId="0" fontId="3" fillId="0" borderId="67" xfId="0" applyFont="1" applyBorder="1" applyAlignment="1">
      <alignment horizontal="center" shrinkToFit="1"/>
    </xf>
    <xf numFmtId="0" fontId="3" fillId="0" borderId="26" xfId="0" applyFont="1" applyBorder="1" applyAlignment="1">
      <alignment/>
    </xf>
    <xf numFmtId="0" fontId="3" fillId="0" borderId="41" xfId="0" applyFont="1" applyBorder="1" applyAlignment="1">
      <alignment/>
    </xf>
    <xf numFmtId="0" fontId="3" fillId="0" borderId="24" xfId="0" applyFont="1" applyBorder="1" applyAlignment="1">
      <alignment/>
    </xf>
    <xf numFmtId="176" fontId="3" fillId="0" borderId="12"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52" xfId="0" applyNumberFormat="1" applyFont="1" applyFill="1" applyBorder="1" applyAlignment="1">
      <alignment horizontal="right" vertical="center"/>
    </xf>
    <xf numFmtId="176" fontId="3" fillId="0" borderId="39" xfId="0" applyNumberFormat="1" applyFont="1" applyBorder="1" applyAlignment="1">
      <alignment/>
    </xf>
    <xf numFmtId="10" fontId="3" fillId="0" borderId="67" xfId="0" applyNumberFormat="1" applyFont="1" applyBorder="1" applyAlignment="1">
      <alignment/>
    </xf>
    <xf numFmtId="0" fontId="3" fillId="0" borderId="171" xfId="0" applyFont="1" applyFill="1" applyBorder="1" applyAlignment="1">
      <alignment horizontal="center"/>
    </xf>
    <xf numFmtId="0" fontId="3" fillId="0" borderId="159" xfId="0" applyFont="1" applyFill="1" applyBorder="1" applyAlignment="1">
      <alignment horizontal="center"/>
    </xf>
    <xf numFmtId="3" fontId="3" fillId="0" borderId="52" xfId="0" applyNumberFormat="1" applyFont="1" applyFill="1" applyBorder="1" applyAlignment="1">
      <alignment/>
    </xf>
    <xf numFmtId="3" fontId="3" fillId="0" borderId="17" xfId="0" applyNumberFormat="1" applyFont="1" applyFill="1" applyBorder="1" applyAlignment="1">
      <alignment/>
    </xf>
    <xf numFmtId="3" fontId="3" fillId="0" borderId="39" xfId="0" applyNumberFormat="1" applyFont="1" applyFill="1" applyBorder="1" applyAlignment="1">
      <alignment/>
    </xf>
    <xf numFmtId="3" fontId="3" fillId="0" borderId="41" xfId="0" applyNumberFormat="1" applyFont="1" applyFill="1" applyBorder="1" applyAlignment="1">
      <alignment/>
    </xf>
    <xf numFmtId="3" fontId="3" fillId="0" borderId="69" xfId="0" applyNumberFormat="1" applyFont="1" applyFill="1" applyBorder="1" applyAlignment="1">
      <alignment/>
    </xf>
    <xf numFmtId="3" fontId="3" fillId="0" borderId="40" xfId="0" applyNumberFormat="1" applyFont="1" applyFill="1" applyBorder="1" applyAlignment="1">
      <alignment/>
    </xf>
    <xf numFmtId="3" fontId="3" fillId="0" borderId="159" xfId="0" applyNumberFormat="1" applyFont="1" applyFill="1" applyBorder="1" applyAlignment="1">
      <alignment shrinkToFit="1"/>
    </xf>
    <xf numFmtId="3" fontId="3" fillId="0" borderId="38" xfId="0" applyNumberFormat="1" applyFont="1" applyFill="1" applyBorder="1" applyAlignment="1">
      <alignment/>
    </xf>
    <xf numFmtId="3" fontId="3" fillId="0" borderId="11" xfId="0" applyNumberFormat="1" applyFont="1" applyFill="1" applyBorder="1" applyAlignment="1">
      <alignment/>
    </xf>
    <xf numFmtId="0" fontId="3" fillId="0" borderId="0" xfId="0" applyFont="1" applyFill="1" applyAlignment="1">
      <alignment horizontal="right"/>
    </xf>
    <xf numFmtId="0" fontId="3" fillId="0" borderId="169" xfId="0" applyFont="1" applyFill="1" applyBorder="1" applyAlignment="1">
      <alignment horizontal="center"/>
    </xf>
    <xf numFmtId="0" fontId="3" fillId="0" borderId="170" xfId="0" applyFont="1" applyFill="1" applyBorder="1" applyAlignment="1">
      <alignment horizontal="center"/>
    </xf>
    <xf numFmtId="0" fontId="3" fillId="0" borderId="15" xfId="0" applyFont="1" applyFill="1" applyBorder="1" applyAlignment="1">
      <alignment horizontal="center"/>
    </xf>
    <xf numFmtId="0" fontId="3" fillId="0" borderId="17" xfId="0" applyFont="1" applyFill="1" applyBorder="1" applyAlignment="1">
      <alignment horizontal="center"/>
    </xf>
    <xf numFmtId="0" fontId="3" fillId="0" borderId="35" xfId="0" applyFont="1" applyFill="1" applyBorder="1" applyAlignment="1">
      <alignment horizontal="center"/>
    </xf>
    <xf numFmtId="0" fontId="3" fillId="0" borderId="60" xfId="0" applyFont="1" applyFill="1" applyBorder="1" applyAlignment="1">
      <alignment horizontal="center"/>
    </xf>
    <xf numFmtId="0" fontId="3" fillId="0" borderId="40" xfId="0" applyFont="1" applyFill="1" applyBorder="1" applyAlignment="1">
      <alignment horizontal="center"/>
    </xf>
    <xf numFmtId="0" fontId="3" fillId="0" borderId="172" xfId="0" applyFont="1" applyFill="1" applyBorder="1" applyAlignment="1">
      <alignment horizontal="center"/>
    </xf>
    <xf numFmtId="177" fontId="3" fillId="0" borderId="17" xfId="0" applyNumberFormat="1" applyFont="1" applyFill="1" applyBorder="1" applyAlignment="1">
      <alignment/>
    </xf>
    <xf numFmtId="177" fontId="3" fillId="0" borderId="35" xfId="0" applyNumberFormat="1" applyFont="1" applyFill="1" applyBorder="1" applyAlignment="1">
      <alignment/>
    </xf>
    <xf numFmtId="177" fontId="3" fillId="0" borderId="40" xfId="0" applyNumberFormat="1" applyFont="1" applyFill="1" applyBorder="1" applyAlignment="1">
      <alignment/>
    </xf>
    <xf numFmtId="177" fontId="3" fillId="0" borderId="172" xfId="0" applyNumberFormat="1" applyFont="1" applyFill="1" applyBorder="1" applyAlignment="1">
      <alignment/>
    </xf>
    <xf numFmtId="3" fontId="3" fillId="0" borderId="160" xfId="0" applyNumberFormat="1" applyFont="1" applyFill="1" applyBorder="1" applyAlignment="1">
      <alignment shrinkToFit="1"/>
    </xf>
    <xf numFmtId="0" fontId="3" fillId="0" borderId="160" xfId="0" applyFont="1" applyFill="1" applyBorder="1" applyAlignment="1">
      <alignment horizontal="center"/>
    </xf>
    <xf numFmtId="3" fontId="3" fillId="0" borderId="14" xfId="0" applyNumberFormat="1" applyFont="1" applyFill="1" applyBorder="1" applyAlignment="1">
      <alignment/>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165" xfId="0" applyFont="1" applyFill="1" applyBorder="1" applyAlignment="1">
      <alignment horizontal="center"/>
    </xf>
    <xf numFmtId="3" fontId="3" fillId="0" borderId="169" xfId="0" applyNumberFormat="1" applyFont="1" applyFill="1" applyBorder="1" applyAlignment="1">
      <alignment/>
    </xf>
    <xf numFmtId="3" fontId="3" fillId="0" borderId="159" xfId="0" applyNumberFormat="1" applyFont="1" applyFill="1" applyBorder="1" applyAlignment="1">
      <alignment/>
    </xf>
    <xf numFmtId="0" fontId="3" fillId="0" borderId="174" xfId="0" applyFont="1" applyFill="1" applyBorder="1" applyAlignment="1">
      <alignment horizontal="center"/>
    </xf>
    <xf numFmtId="3" fontId="3" fillId="0" borderId="79" xfId="0" applyNumberFormat="1" applyFont="1" applyFill="1" applyBorder="1" applyAlignment="1">
      <alignment/>
    </xf>
    <xf numFmtId="0" fontId="3" fillId="0" borderId="175" xfId="0" applyFont="1" applyFill="1" applyBorder="1" applyAlignment="1">
      <alignment horizontal="center"/>
    </xf>
    <xf numFmtId="3" fontId="3" fillId="0" borderId="54" xfId="0" applyNumberFormat="1" applyFont="1" applyFill="1" applyBorder="1" applyAlignment="1">
      <alignment/>
    </xf>
    <xf numFmtId="3" fontId="3" fillId="0" borderId="21" xfId="0" applyNumberFormat="1" applyFont="1" applyFill="1" applyBorder="1" applyAlignment="1">
      <alignment/>
    </xf>
    <xf numFmtId="0" fontId="3" fillId="0" borderId="158" xfId="0" applyFont="1" applyFill="1" applyBorder="1" applyAlignment="1">
      <alignment horizontal="center"/>
    </xf>
    <xf numFmtId="0" fontId="3" fillId="0" borderId="133" xfId="0" applyFont="1" applyFill="1" applyBorder="1" applyAlignment="1">
      <alignment horizontal="center"/>
    </xf>
    <xf numFmtId="0" fontId="3" fillId="0" borderId="162" xfId="0" applyFont="1" applyFill="1" applyBorder="1" applyAlignment="1">
      <alignment horizontal="center"/>
    </xf>
    <xf numFmtId="3" fontId="3" fillId="0" borderId="170" xfId="0" applyNumberFormat="1" applyFont="1" applyFill="1" applyBorder="1" applyAlignment="1">
      <alignment/>
    </xf>
    <xf numFmtId="9" fontId="3" fillId="0" borderId="159" xfId="0" applyNumberFormat="1" applyFont="1" applyFill="1" applyBorder="1" applyAlignment="1">
      <alignment/>
    </xf>
    <xf numFmtId="9" fontId="3" fillId="0" borderId="170" xfId="0" applyNumberFormat="1" applyFont="1" applyFill="1" applyBorder="1" applyAlignment="1">
      <alignment/>
    </xf>
    <xf numFmtId="0" fontId="3" fillId="0" borderId="42" xfId="0" applyFont="1" applyFill="1" applyBorder="1" applyAlignment="1">
      <alignment horizontal="center" shrinkToFit="1"/>
    </xf>
    <xf numFmtId="0" fontId="3" fillId="0" borderId="43" xfId="0" applyFont="1" applyFill="1" applyBorder="1" applyAlignment="1">
      <alignment horizontal="center" shrinkToFit="1"/>
    </xf>
    <xf numFmtId="0" fontId="3" fillId="0" borderId="62" xfId="0" applyFont="1" applyFill="1" applyBorder="1" applyAlignment="1">
      <alignment horizontal="center" shrinkToFit="1"/>
    </xf>
    <xf numFmtId="0" fontId="3" fillId="0" borderId="19" xfId="0" applyFont="1" applyFill="1" applyBorder="1" applyAlignment="1">
      <alignment horizontal="center"/>
    </xf>
    <xf numFmtId="0" fontId="3" fillId="0" borderId="22" xfId="0" applyFont="1" applyFill="1" applyBorder="1" applyAlignment="1">
      <alignment horizontal="center"/>
    </xf>
    <xf numFmtId="0" fontId="3" fillId="0" borderId="31" xfId="0" applyFont="1" applyFill="1" applyBorder="1" applyAlignment="1">
      <alignment horizontal="center"/>
    </xf>
    <xf numFmtId="0" fontId="3" fillId="0" borderId="51" xfId="0" applyFont="1" applyFill="1" applyBorder="1" applyAlignment="1">
      <alignment horizontal="center"/>
    </xf>
    <xf numFmtId="3" fontId="3" fillId="0" borderId="171" xfId="0" applyNumberFormat="1" applyFont="1" applyFill="1" applyBorder="1" applyAlignment="1">
      <alignment shrinkToFit="1"/>
    </xf>
    <xf numFmtId="0" fontId="3" fillId="0" borderId="78" xfId="0" applyFont="1" applyFill="1" applyBorder="1" applyAlignment="1">
      <alignment horizontal="center"/>
    </xf>
    <xf numFmtId="0" fontId="3" fillId="0" borderId="28" xfId="0" applyFont="1" applyFill="1" applyBorder="1" applyAlignment="1">
      <alignment horizontal="center"/>
    </xf>
    <xf numFmtId="0" fontId="3" fillId="0" borderId="61" xfId="0" applyFont="1" applyFill="1" applyBorder="1" applyAlignment="1">
      <alignment horizontal="center"/>
    </xf>
    <xf numFmtId="0" fontId="3" fillId="0" borderId="78" xfId="0" applyFont="1" applyFill="1" applyBorder="1" applyAlignment="1">
      <alignment horizontal="center" shrinkToFit="1"/>
    </xf>
    <xf numFmtId="0" fontId="3" fillId="0" borderId="28" xfId="0" applyFont="1" applyFill="1" applyBorder="1" applyAlignment="1">
      <alignment horizontal="center" shrinkToFit="1"/>
    </xf>
    <xf numFmtId="0" fontId="3" fillId="0" borderId="61" xfId="0" applyFont="1" applyFill="1" applyBorder="1" applyAlignment="1">
      <alignment horizontal="center" shrinkToFit="1"/>
    </xf>
    <xf numFmtId="3" fontId="3" fillId="0" borderId="19" xfId="0" applyNumberFormat="1" applyFont="1" applyFill="1" applyBorder="1" applyAlignment="1">
      <alignment/>
    </xf>
    <xf numFmtId="3" fontId="3" fillId="0" borderId="22" xfId="0" applyNumberFormat="1" applyFont="1" applyFill="1" applyBorder="1" applyAlignment="1">
      <alignment/>
    </xf>
    <xf numFmtId="3" fontId="3" fillId="0" borderId="31" xfId="0" applyNumberFormat="1" applyFont="1" applyFill="1" applyBorder="1" applyAlignment="1">
      <alignment/>
    </xf>
    <xf numFmtId="3" fontId="3" fillId="0" borderId="158" xfId="0" applyNumberFormat="1" applyFont="1" applyFill="1" applyBorder="1" applyAlignment="1">
      <alignment/>
    </xf>
    <xf numFmtId="3" fontId="3" fillId="0" borderId="133" xfId="0" applyNumberFormat="1" applyFont="1" applyFill="1" applyBorder="1" applyAlignment="1">
      <alignment/>
    </xf>
    <xf numFmtId="3" fontId="3" fillId="0" borderId="162" xfId="0" applyNumberFormat="1" applyFont="1" applyFill="1" applyBorder="1" applyAlignment="1">
      <alignment/>
    </xf>
    <xf numFmtId="3" fontId="3" fillId="0" borderId="42" xfId="0" applyNumberFormat="1" applyFont="1" applyFill="1" applyBorder="1" applyAlignment="1">
      <alignment/>
    </xf>
    <xf numFmtId="3" fontId="3" fillId="0" borderId="43" xfId="0" applyNumberFormat="1" applyFont="1" applyFill="1" applyBorder="1" applyAlignment="1">
      <alignment/>
    </xf>
    <xf numFmtId="3" fontId="3" fillId="0" borderId="62" xfId="0" applyNumberFormat="1" applyFont="1" applyFill="1" applyBorder="1" applyAlignment="1">
      <alignment/>
    </xf>
    <xf numFmtId="3" fontId="3" fillId="0" borderId="78" xfId="0" applyNumberFormat="1" applyFont="1" applyFill="1" applyBorder="1" applyAlignment="1">
      <alignment/>
    </xf>
    <xf numFmtId="3" fontId="3" fillId="0" borderId="28" xfId="0" applyNumberFormat="1" applyFont="1" applyFill="1" applyBorder="1" applyAlignment="1">
      <alignment/>
    </xf>
    <xf numFmtId="3" fontId="3" fillId="0" borderId="61" xfId="0" applyNumberFormat="1" applyFont="1" applyFill="1" applyBorder="1" applyAlignment="1">
      <alignment/>
    </xf>
    <xf numFmtId="187" fontId="3" fillId="0" borderId="142" xfId="0" applyNumberFormat="1" applyFont="1" applyBorder="1" applyAlignment="1">
      <alignment/>
    </xf>
    <xf numFmtId="187" fontId="3" fillId="0" borderId="44" xfId="17" applyNumberFormat="1" applyFont="1" applyBorder="1" applyAlignment="1">
      <alignment/>
    </xf>
    <xf numFmtId="187" fontId="0" fillId="0" borderId="43" xfId="17" applyNumberFormat="1" applyBorder="1" applyAlignment="1">
      <alignment/>
    </xf>
    <xf numFmtId="187" fontId="0" fillId="0" borderId="62" xfId="17" applyNumberFormat="1" applyBorder="1" applyAlignment="1">
      <alignment/>
    </xf>
    <xf numFmtId="0" fontId="3" fillId="0" borderId="27" xfId="0" applyFont="1" applyBorder="1" applyAlignment="1">
      <alignment horizontal="left"/>
    </xf>
    <xf numFmtId="0" fontId="3" fillId="0" borderId="142" xfId="0" applyFont="1" applyBorder="1" applyAlignment="1">
      <alignment horizontal="left"/>
    </xf>
    <xf numFmtId="0" fontId="3" fillId="0" borderId="37" xfId="0" applyFont="1" applyBorder="1" applyAlignment="1">
      <alignment horizontal="left"/>
    </xf>
    <xf numFmtId="176" fontId="3" fillId="0" borderId="42" xfId="0" applyNumberFormat="1" applyFont="1" applyBorder="1" applyAlignment="1">
      <alignment/>
    </xf>
    <xf numFmtId="176" fontId="3" fillId="0" borderId="43" xfId="0" applyNumberFormat="1" applyFont="1" applyBorder="1" applyAlignment="1">
      <alignment/>
    </xf>
    <xf numFmtId="176" fontId="3" fillId="0" borderId="67" xfId="0" applyNumberFormat="1" applyFont="1" applyBorder="1" applyAlignment="1">
      <alignment/>
    </xf>
    <xf numFmtId="176" fontId="3" fillId="0" borderId="142" xfId="0" applyNumberFormat="1" applyFont="1" applyBorder="1" applyAlignment="1">
      <alignment/>
    </xf>
    <xf numFmtId="0" fontId="3" fillId="0" borderId="7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4" xfId="0" applyFont="1" applyBorder="1" applyAlignment="1">
      <alignment horizontal="center" vertical="center" shrinkToFit="1"/>
    </xf>
    <xf numFmtId="176" fontId="3" fillId="0" borderId="78" xfId="0" applyNumberFormat="1" applyFont="1" applyBorder="1" applyAlignment="1">
      <alignment/>
    </xf>
    <xf numFmtId="176" fontId="3" fillId="0" borderId="28" xfId="0" applyNumberFormat="1" applyFont="1" applyBorder="1" applyAlignment="1">
      <alignment/>
    </xf>
    <xf numFmtId="176" fontId="3" fillId="0" borderId="39" xfId="0" applyNumberFormat="1" applyFont="1" applyBorder="1" applyAlignment="1">
      <alignment/>
    </xf>
    <xf numFmtId="176" fontId="3" fillId="0" borderId="38" xfId="0" applyNumberFormat="1" applyFont="1" applyBorder="1" applyAlignment="1">
      <alignment/>
    </xf>
    <xf numFmtId="176" fontId="3" fillId="0" borderId="42" xfId="0" applyNumberFormat="1" applyFont="1" applyBorder="1" applyAlignment="1">
      <alignment/>
    </xf>
    <xf numFmtId="176" fontId="3" fillId="0" borderId="43" xfId="0" applyNumberFormat="1" applyFont="1" applyBorder="1" applyAlignment="1">
      <alignment/>
    </xf>
    <xf numFmtId="176" fontId="3" fillId="0" borderId="67" xfId="0" applyNumberFormat="1" applyFont="1" applyBorder="1" applyAlignment="1">
      <alignment/>
    </xf>
    <xf numFmtId="176" fontId="3" fillId="0" borderId="44" xfId="0" applyNumberFormat="1" applyFont="1" applyBorder="1" applyAlignment="1">
      <alignment/>
    </xf>
    <xf numFmtId="176" fontId="3" fillId="0" borderId="21" xfId="0" applyNumberFormat="1" applyFont="1" applyBorder="1" applyAlignment="1">
      <alignment horizontal="right"/>
    </xf>
    <xf numFmtId="176" fontId="3" fillId="0" borderId="22" xfId="0" applyNumberFormat="1" applyFont="1" applyBorder="1" applyAlignment="1">
      <alignment horizontal="right"/>
    </xf>
    <xf numFmtId="176" fontId="3" fillId="0" borderId="54" xfId="0" applyNumberFormat="1" applyFont="1" applyBorder="1" applyAlignment="1">
      <alignment horizontal="right"/>
    </xf>
    <xf numFmtId="179" fontId="3" fillId="0" borderId="79" xfId="0" applyNumberFormat="1" applyFont="1" applyBorder="1" applyAlignment="1">
      <alignment/>
    </xf>
    <xf numFmtId="176" fontId="3" fillId="0" borderId="37" xfId="0" applyNumberFormat="1" applyFont="1" applyBorder="1" applyAlignment="1">
      <alignment/>
    </xf>
    <xf numFmtId="179" fontId="3" fillId="0" borderId="142" xfId="0" applyNumberFormat="1" applyFont="1" applyBorder="1" applyAlignment="1">
      <alignment/>
    </xf>
    <xf numFmtId="179" fontId="3" fillId="0" borderId="41" xfId="0" applyNumberFormat="1" applyFont="1" applyBorder="1" applyAlignment="1">
      <alignment/>
    </xf>
    <xf numFmtId="176" fontId="3" fillId="0" borderId="0" xfId="0" applyNumberFormat="1" applyFont="1" applyFill="1" applyAlignment="1">
      <alignment horizontal="right"/>
    </xf>
    <xf numFmtId="176" fontId="3" fillId="0" borderId="24" xfId="0" applyNumberFormat="1" applyFont="1" applyBorder="1" applyAlignment="1">
      <alignment/>
    </xf>
    <xf numFmtId="176" fontId="3" fillId="0" borderId="79" xfId="0" applyNumberFormat="1" applyFont="1" applyBorder="1" applyAlignment="1">
      <alignment/>
    </xf>
    <xf numFmtId="176" fontId="3" fillId="0" borderId="23" xfId="0" applyNumberFormat="1" applyFont="1" applyBorder="1" applyAlignment="1">
      <alignment/>
    </xf>
    <xf numFmtId="0" fontId="3" fillId="0" borderId="25"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42" xfId="0" applyFont="1" applyBorder="1" applyAlignment="1">
      <alignment horizontal="left" vertical="center" shrinkToFit="1"/>
    </xf>
    <xf numFmtId="176" fontId="3" fillId="0" borderId="38" xfId="0" applyNumberFormat="1" applyFont="1" applyBorder="1" applyAlignment="1">
      <alignment horizontal="right"/>
    </xf>
    <xf numFmtId="176" fontId="3" fillId="0" borderId="28" xfId="0" applyNumberFormat="1" applyFont="1" applyBorder="1" applyAlignment="1">
      <alignment horizontal="right"/>
    </xf>
    <xf numFmtId="176" fontId="3" fillId="0" borderId="39" xfId="0" applyNumberFormat="1" applyFont="1" applyBorder="1" applyAlignment="1">
      <alignment horizontal="right"/>
    </xf>
    <xf numFmtId="0" fontId="3" fillId="0" borderId="158" xfId="0" applyFont="1" applyBorder="1" applyAlignment="1">
      <alignment horizontal="center" vertical="center"/>
    </xf>
    <xf numFmtId="0" fontId="3" fillId="0" borderId="133" xfId="0" applyFont="1" applyBorder="1" applyAlignment="1">
      <alignment horizontal="center" vertical="center"/>
    </xf>
    <xf numFmtId="0" fontId="3" fillId="0" borderId="162"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65"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50" xfId="0" applyFont="1" applyBorder="1" applyAlignment="1">
      <alignment horizontal="center" vertical="center"/>
    </xf>
    <xf numFmtId="0" fontId="3" fillId="0" borderId="171" xfId="0" applyFont="1" applyBorder="1" applyAlignment="1">
      <alignment horizontal="center" vertical="center"/>
    </xf>
    <xf numFmtId="0" fontId="3" fillId="0" borderId="43" xfId="0" applyFont="1" applyBorder="1" applyAlignment="1">
      <alignment horizontal="left" vertical="center"/>
    </xf>
    <xf numFmtId="0" fontId="3" fillId="0" borderId="67" xfId="0" applyFont="1" applyBorder="1" applyAlignment="1">
      <alignment horizontal="left" vertical="center"/>
    </xf>
    <xf numFmtId="0" fontId="3" fillId="0" borderId="46" xfId="0" applyFont="1" applyBorder="1" applyAlignment="1">
      <alignment horizontal="left" vertical="center"/>
    </xf>
    <xf numFmtId="0" fontId="3" fillId="0" borderId="51" xfId="0" applyFont="1" applyBorder="1" applyAlignment="1">
      <alignment horizontal="left" vertical="center"/>
    </xf>
    <xf numFmtId="0" fontId="3" fillId="0" borderId="38" xfId="0" applyFont="1" applyBorder="1" applyAlignment="1">
      <alignment vertical="center"/>
    </xf>
    <xf numFmtId="0" fontId="3" fillId="0" borderId="28" xfId="0" applyFont="1" applyBorder="1" applyAlignment="1">
      <alignment vertical="center"/>
    </xf>
    <xf numFmtId="0" fontId="3" fillId="0" borderId="39" xfId="0" applyFont="1" applyBorder="1" applyAlignment="1">
      <alignment vertical="center"/>
    </xf>
    <xf numFmtId="0" fontId="3" fillId="0" borderId="79" xfId="0" applyFont="1" applyBorder="1" applyAlignment="1">
      <alignment horizontal="left" vertical="center" indent="1"/>
    </xf>
    <xf numFmtId="0" fontId="3" fillId="0" borderId="23" xfId="0" applyFont="1" applyBorder="1" applyAlignment="1">
      <alignment horizontal="left" vertical="center" indent="1"/>
    </xf>
    <xf numFmtId="0" fontId="3" fillId="0" borderId="41" xfId="0" applyFont="1" applyBorder="1" applyAlignment="1">
      <alignment horizontal="left" vertical="center" indent="1"/>
    </xf>
    <xf numFmtId="0" fontId="3" fillId="0" borderId="24" xfId="0" applyFont="1" applyBorder="1" applyAlignment="1">
      <alignment horizontal="left" vertical="center" indent="1"/>
    </xf>
    <xf numFmtId="0" fontId="3" fillId="0" borderId="142" xfId="0" applyFont="1" applyBorder="1" applyAlignment="1">
      <alignment horizontal="left" vertical="center" indent="1"/>
    </xf>
    <xf numFmtId="0" fontId="3" fillId="0" borderId="37"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73"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165" xfId="0" applyFont="1" applyBorder="1" applyAlignment="1">
      <alignment horizontal="left" vertical="center" indent="1"/>
    </xf>
    <xf numFmtId="0" fontId="3" fillId="0" borderId="175" xfId="0" applyFont="1" applyBorder="1" applyAlignment="1">
      <alignment horizontal="left" vertical="center" indent="1"/>
    </xf>
    <xf numFmtId="0" fontId="3" fillId="0" borderId="46" xfId="0" applyFont="1" applyBorder="1" applyAlignment="1">
      <alignment horizontal="left" vertical="center" indent="1"/>
    </xf>
    <xf numFmtId="0" fontId="3" fillId="0" borderId="49" xfId="0" applyFont="1" applyBorder="1" applyAlignment="1">
      <alignment horizontal="left" vertical="center" indent="1"/>
    </xf>
    <xf numFmtId="0" fontId="3" fillId="0" borderId="36" xfId="0" applyFont="1" applyBorder="1" applyAlignment="1">
      <alignment horizontal="left" vertical="center" indent="1"/>
    </xf>
    <xf numFmtId="0" fontId="3" fillId="0" borderId="30" xfId="0" applyFont="1" applyBorder="1" applyAlignment="1">
      <alignment horizontal="left" vertical="center" indent="1"/>
    </xf>
    <xf numFmtId="0" fontId="3" fillId="0" borderId="50" xfId="0" applyFont="1" applyBorder="1" applyAlignment="1">
      <alignment horizontal="left" vertical="center" indent="1"/>
    </xf>
    <xf numFmtId="0" fontId="3" fillId="0" borderId="4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0" xfId="0" applyFont="1" applyBorder="1" applyAlignment="1">
      <alignment horizontal="center" vertical="center" wrapText="1"/>
    </xf>
    <xf numFmtId="49" fontId="3" fillId="0" borderId="41" xfId="0" applyNumberFormat="1" applyFont="1" applyBorder="1" applyAlignment="1">
      <alignment horizontal="right" vertical="center"/>
    </xf>
    <xf numFmtId="0" fontId="3" fillId="0" borderId="67" xfId="0" applyFont="1" applyBorder="1" applyAlignment="1">
      <alignment vertical="center"/>
    </xf>
    <xf numFmtId="0" fontId="3" fillId="0" borderId="14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54" xfId="0" applyFont="1" applyBorder="1" applyAlignment="1">
      <alignment vertical="center"/>
    </xf>
    <xf numFmtId="0" fontId="3" fillId="0" borderId="41"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24" xfId="0" applyNumberFormat="1" applyFont="1" applyBorder="1" applyAlignment="1">
      <alignment horizontal="right" vertical="center"/>
    </xf>
    <xf numFmtId="49" fontId="3" fillId="0" borderId="142" xfId="0" applyNumberFormat="1" applyFont="1" applyBorder="1" applyAlignment="1">
      <alignment horizontal="right" vertical="center"/>
    </xf>
    <xf numFmtId="187" fontId="3" fillId="0" borderId="38" xfId="17" applyNumberFormat="1" applyFont="1" applyBorder="1" applyAlignment="1">
      <alignment/>
    </xf>
    <xf numFmtId="187" fontId="0" fillId="0" borderId="28" xfId="17" applyNumberFormat="1" applyBorder="1" applyAlignment="1">
      <alignment/>
    </xf>
    <xf numFmtId="187" fontId="0" fillId="0" borderId="61" xfId="17" applyNumberFormat="1" applyBorder="1" applyAlignment="1">
      <alignment/>
    </xf>
    <xf numFmtId="187" fontId="3" fillId="0" borderId="160" xfId="0" applyNumberFormat="1" applyFont="1" applyBorder="1" applyAlignment="1">
      <alignment/>
    </xf>
    <xf numFmtId="187" fontId="3" fillId="0" borderId="133" xfId="0" applyNumberFormat="1" applyFont="1" applyBorder="1" applyAlignment="1">
      <alignment/>
    </xf>
    <xf numFmtId="187" fontId="3" fillId="0" borderId="162" xfId="0" applyNumberFormat="1" applyFont="1" applyBorder="1" applyAlignment="1">
      <alignment/>
    </xf>
    <xf numFmtId="187" fontId="3" fillId="0" borderId="171" xfId="0" applyNumberFormat="1" applyFont="1" applyBorder="1" applyAlignment="1">
      <alignment/>
    </xf>
    <xf numFmtId="179" fontId="3" fillId="0" borderId="160" xfId="0" applyNumberFormat="1" applyFont="1" applyBorder="1" applyAlignment="1">
      <alignment/>
    </xf>
    <xf numFmtId="179" fontId="3" fillId="0" borderId="133" xfId="0" applyNumberFormat="1" applyFont="1" applyBorder="1" applyAlignment="1">
      <alignment/>
    </xf>
    <xf numFmtId="179" fontId="3" fillId="0" borderId="171" xfId="0" applyNumberFormat="1" applyFont="1" applyBorder="1" applyAlignment="1">
      <alignment/>
    </xf>
    <xf numFmtId="187" fontId="3" fillId="0" borderId="41" xfId="0" applyNumberFormat="1" applyFont="1" applyBorder="1" applyAlignment="1">
      <alignment/>
    </xf>
    <xf numFmtId="176" fontId="3" fillId="0" borderId="160" xfId="0" applyNumberFormat="1" applyFont="1" applyBorder="1" applyAlignment="1">
      <alignment/>
    </xf>
    <xf numFmtId="176" fontId="3" fillId="0" borderId="133" xfId="0" applyNumberFormat="1" applyFont="1" applyBorder="1" applyAlignment="1">
      <alignment/>
    </xf>
    <xf numFmtId="176" fontId="3" fillId="0" borderId="171" xfId="0" applyNumberFormat="1" applyFont="1" applyBorder="1" applyAlignment="1">
      <alignment/>
    </xf>
    <xf numFmtId="0" fontId="3" fillId="0" borderId="12" xfId="0" applyFont="1" applyBorder="1" applyAlignment="1">
      <alignment horizontal="center" vertical="center"/>
    </xf>
    <xf numFmtId="0" fontId="3" fillId="0" borderId="173" xfId="0" applyFont="1" applyBorder="1" applyAlignment="1">
      <alignment horizontal="center" vertical="center"/>
    </xf>
    <xf numFmtId="176" fontId="3" fillId="0" borderId="19" xfId="0" applyNumberFormat="1" applyFont="1" applyBorder="1" applyAlignment="1">
      <alignment/>
    </xf>
    <xf numFmtId="176" fontId="3" fillId="0" borderId="22" xfId="0" applyNumberFormat="1" applyFont="1" applyBorder="1" applyAlignment="1">
      <alignment/>
    </xf>
    <xf numFmtId="176" fontId="3" fillId="0" borderId="54" xfId="0" applyNumberFormat="1" applyFont="1" applyBorder="1" applyAlignment="1">
      <alignment/>
    </xf>
    <xf numFmtId="49" fontId="3" fillId="0" borderId="175" xfId="0" applyNumberFormat="1" applyFont="1" applyBorder="1" applyAlignment="1">
      <alignment horizontal="left" vertical="center" wrapText="1" indent="1"/>
    </xf>
    <xf numFmtId="49" fontId="3" fillId="0" borderId="46" xfId="0" applyNumberFormat="1" applyFont="1" applyBorder="1" applyAlignment="1">
      <alignment horizontal="left" vertical="center" wrapText="1" indent="1"/>
    </xf>
    <xf numFmtId="49" fontId="3" fillId="0" borderId="49" xfId="0" applyNumberFormat="1" applyFont="1" applyBorder="1" applyAlignment="1">
      <alignment horizontal="left" vertical="center" wrapText="1" indent="1"/>
    </xf>
    <xf numFmtId="49" fontId="3" fillId="0" borderId="9"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165" xfId="0" applyNumberFormat="1" applyFont="1" applyBorder="1" applyAlignment="1">
      <alignment horizontal="left" vertical="center" wrapText="1" indent="1"/>
    </xf>
    <xf numFmtId="49" fontId="3" fillId="0" borderId="66" xfId="0" applyNumberFormat="1" applyFont="1" applyBorder="1" applyAlignment="1">
      <alignment horizontal="right" vertical="center" wrapText="1"/>
    </xf>
    <xf numFmtId="49" fontId="3" fillId="0" borderId="47" xfId="0" applyNumberFormat="1" applyFont="1" applyBorder="1" applyAlignment="1">
      <alignment horizontal="right" vertical="center" wrapText="1"/>
    </xf>
    <xf numFmtId="49" fontId="3" fillId="0" borderId="37" xfId="0" applyNumberFormat="1" applyFont="1" applyBorder="1" applyAlignment="1">
      <alignment horizontal="right" vertical="center"/>
    </xf>
    <xf numFmtId="0" fontId="3" fillId="0" borderId="38"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75" xfId="0" applyFont="1" applyBorder="1" applyAlignment="1">
      <alignment horizontal="center" vertical="center"/>
    </xf>
    <xf numFmtId="0" fontId="0" fillId="0" borderId="46" xfId="0" applyBorder="1" applyAlignment="1">
      <alignment/>
    </xf>
    <xf numFmtId="0" fontId="0" fillId="0" borderId="49" xfId="0" applyBorder="1" applyAlignment="1">
      <alignment/>
    </xf>
    <xf numFmtId="0" fontId="0" fillId="0" borderId="36" xfId="0" applyBorder="1" applyAlignment="1">
      <alignment/>
    </xf>
    <xf numFmtId="0" fontId="0" fillId="0" borderId="30" xfId="0" applyBorder="1" applyAlignment="1">
      <alignment/>
    </xf>
    <xf numFmtId="0" fontId="0" fillId="0" borderId="50" xfId="0" applyBorder="1" applyAlignment="1">
      <alignment/>
    </xf>
    <xf numFmtId="187" fontId="3" fillId="0" borderId="21" xfId="17" applyNumberFormat="1" applyFont="1" applyBorder="1" applyAlignment="1">
      <alignment/>
    </xf>
    <xf numFmtId="187" fontId="0" fillId="0" borderId="22" xfId="17" applyNumberFormat="1" applyBorder="1" applyAlignment="1">
      <alignment/>
    </xf>
    <xf numFmtId="187" fontId="0" fillId="0" borderId="31" xfId="17" applyNumberFormat="1" applyBorder="1" applyAlignment="1">
      <alignment/>
    </xf>
    <xf numFmtId="0" fontId="3" fillId="0" borderId="159" xfId="0" applyFont="1" applyFill="1" applyBorder="1" applyAlignment="1">
      <alignment horizontal="center" vertical="center" shrinkToFit="1"/>
    </xf>
    <xf numFmtId="0" fontId="3" fillId="0" borderId="170" xfId="0" applyFont="1" applyFill="1" applyBorder="1" applyAlignment="1">
      <alignment horizontal="center" vertical="center" shrinkToFit="1"/>
    </xf>
    <xf numFmtId="0" fontId="3" fillId="0" borderId="28" xfId="0" applyFont="1" applyBorder="1" applyAlignment="1">
      <alignment horizontal="center" vertical="center"/>
    </xf>
    <xf numFmtId="0" fontId="3" fillId="0" borderId="61" xfId="0" applyFont="1" applyBorder="1" applyAlignment="1">
      <alignment horizontal="center" vertical="center"/>
    </xf>
    <xf numFmtId="0" fontId="3" fillId="0" borderId="158"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6" xfId="0" applyFont="1" applyBorder="1" applyAlignment="1">
      <alignment vertical="center" wrapText="1"/>
    </xf>
    <xf numFmtId="0" fontId="3" fillId="0" borderId="177" xfId="0" applyFont="1" applyBorder="1" applyAlignment="1">
      <alignment vertical="center"/>
    </xf>
    <xf numFmtId="0" fontId="3" fillId="0" borderId="178"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39" xfId="0" applyFont="1" applyBorder="1" applyAlignment="1">
      <alignment horizontal="center" vertical="center" wrapText="1"/>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0" borderId="142" xfId="0" applyFont="1" applyBorder="1" applyAlignment="1">
      <alignment horizontal="center" vertical="center" shrinkToFit="1"/>
    </xf>
    <xf numFmtId="0" fontId="3" fillId="0" borderId="37" xfId="0" applyFont="1" applyBorder="1" applyAlignment="1">
      <alignment horizontal="center" vertical="center" shrinkToFit="1"/>
    </xf>
    <xf numFmtId="49" fontId="3" fillId="0" borderId="44" xfId="0" applyNumberFormat="1" applyFont="1" applyBorder="1" applyAlignment="1">
      <alignment horizontal="right" vertical="center"/>
    </xf>
    <xf numFmtId="49" fontId="3" fillId="0" borderId="43" xfId="0" applyNumberFormat="1" applyFont="1" applyBorder="1" applyAlignment="1">
      <alignment horizontal="righ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46" xfId="0" applyFont="1" applyBorder="1" applyAlignment="1">
      <alignment vertical="center"/>
    </xf>
    <xf numFmtId="0" fontId="3" fillId="0" borderId="51" xfId="0" applyFont="1" applyBorder="1" applyAlignment="1">
      <alignment vertical="center"/>
    </xf>
    <xf numFmtId="0" fontId="3" fillId="0" borderId="12" xfId="0" applyFont="1" applyBorder="1" applyAlignment="1">
      <alignment vertical="center"/>
    </xf>
    <xf numFmtId="0" fontId="3" fillId="0" borderId="69" xfId="0" applyFont="1" applyBorder="1" applyAlignment="1">
      <alignment vertical="center"/>
    </xf>
    <xf numFmtId="0" fontId="3" fillId="0" borderId="43" xfId="0" applyFont="1" applyBorder="1" applyAlignment="1">
      <alignment vertical="center"/>
    </xf>
    <xf numFmtId="0" fontId="3" fillId="0" borderId="159" xfId="0" applyFont="1" applyBorder="1" applyAlignment="1">
      <alignment horizontal="center" vertical="center"/>
    </xf>
    <xf numFmtId="0" fontId="3" fillId="0" borderId="170" xfId="0" applyFont="1" applyBorder="1" applyAlignment="1">
      <alignment horizontal="center" vertical="center"/>
    </xf>
    <xf numFmtId="0" fontId="3" fillId="0" borderId="14" xfId="0" applyFont="1" applyBorder="1" applyAlignment="1">
      <alignment horizontal="left" vertical="center" indent="1"/>
    </xf>
    <xf numFmtId="0" fontId="3" fillId="0" borderId="10" xfId="0" applyFont="1" applyBorder="1" applyAlignment="1">
      <alignment horizontal="left" vertical="center" indent="1"/>
    </xf>
    <xf numFmtId="0" fontId="3" fillId="0" borderId="58" xfId="0" applyFont="1" applyBorder="1" applyAlignment="1">
      <alignment horizontal="left" vertical="center" indent="1"/>
    </xf>
    <xf numFmtId="0" fontId="3" fillId="0" borderId="158" xfId="0" applyFont="1" applyBorder="1" applyAlignment="1">
      <alignment horizontal="left" vertical="center" indent="1" shrinkToFit="1"/>
    </xf>
    <xf numFmtId="0" fontId="3" fillId="0" borderId="133" xfId="0" applyFont="1" applyBorder="1" applyAlignment="1">
      <alignment horizontal="left" vertical="center" indent="1" shrinkToFit="1"/>
    </xf>
    <xf numFmtId="0" fontId="3" fillId="0" borderId="171" xfId="0" applyFont="1" applyBorder="1" applyAlignment="1">
      <alignment horizontal="left" vertical="center" indent="1" shrinkToFit="1"/>
    </xf>
    <xf numFmtId="0" fontId="3" fillId="0" borderId="41"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52" xfId="0" applyFont="1" applyBorder="1" applyAlignment="1">
      <alignment vertical="center" wrapText="1"/>
    </xf>
    <xf numFmtId="0" fontId="3" fillId="0" borderId="12" xfId="0" applyFont="1" applyBorder="1" applyAlignment="1">
      <alignment vertical="center" wrapText="1"/>
    </xf>
    <xf numFmtId="0" fontId="3" fillId="0" borderId="69" xfId="0" applyFont="1" applyBorder="1" applyAlignment="1">
      <alignment vertical="center" wrapText="1"/>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40" xfId="0" applyFont="1" applyBorder="1" applyAlignment="1">
      <alignment shrinkToFit="1"/>
    </xf>
    <xf numFmtId="0" fontId="3" fillId="0" borderId="172" xfId="0" applyFont="1" applyBorder="1" applyAlignment="1">
      <alignment shrinkToFit="1"/>
    </xf>
    <xf numFmtId="0" fontId="3" fillId="0" borderId="60" xfId="0" applyFont="1" applyBorder="1" applyAlignment="1">
      <alignment horizontal="left"/>
    </xf>
    <xf numFmtId="0" fontId="3" fillId="0" borderId="41" xfId="0" applyFont="1" applyBorder="1" applyAlignment="1">
      <alignment horizontal="left"/>
    </xf>
    <xf numFmtId="0" fontId="3" fillId="0" borderId="24" xfId="0" applyFont="1" applyBorder="1" applyAlignment="1">
      <alignment horizontal="left"/>
    </xf>
    <xf numFmtId="176" fontId="3" fillId="0" borderId="68" xfId="0" applyNumberFormat="1" applyFont="1" applyBorder="1" applyAlignment="1">
      <alignment/>
    </xf>
    <xf numFmtId="176" fontId="3" fillId="0" borderId="12" xfId="0" applyNumberFormat="1" applyFont="1" applyBorder="1" applyAlignment="1">
      <alignment/>
    </xf>
    <xf numFmtId="176" fontId="3" fillId="0" borderId="69" xfId="0" applyNumberFormat="1" applyFont="1" applyBorder="1" applyAlignment="1">
      <alignment/>
    </xf>
    <xf numFmtId="0" fontId="3" fillId="0" borderId="16" xfId="0" applyFont="1" applyBorder="1" applyAlignment="1">
      <alignment horizontal="left"/>
    </xf>
    <xf numFmtId="0" fontId="3" fillId="0" borderId="17" xfId="0" applyFont="1" applyBorder="1" applyAlignment="1">
      <alignment horizontal="left"/>
    </xf>
    <xf numFmtId="0" fontId="3" fillId="0" borderId="35" xfId="0" applyFont="1" applyBorder="1" applyAlignment="1">
      <alignment horizontal="left"/>
    </xf>
    <xf numFmtId="0" fontId="3" fillId="0" borderId="38" xfId="0" applyFont="1" applyBorder="1" applyAlignment="1">
      <alignment shrinkToFit="1"/>
    </xf>
    <xf numFmtId="0" fontId="3" fillId="0" borderId="28" xfId="0" applyFont="1" applyBorder="1" applyAlignment="1">
      <alignment shrinkToFit="1"/>
    </xf>
    <xf numFmtId="0" fontId="3" fillId="0" borderId="61" xfId="0" applyFont="1" applyBorder="1" applyAlignment="1">
      <alignment shrinkToFit="1"/>
    </xf>
    <xf numFmtId="0" fontId="3" fillId="0" borderId="44" xfId="0" applyFont="1" applyBorder="1" applyAlignment="1">
      <alignment shrinkToFit="1"/>
    </xf>
    <xf numFmtId="0" fontId="3" fillId="0" borderId="43" xfId="0" applyFont="1" applyBorder="1" applyAlignment="1">
      <alignment shrinkToFit="1"/>
    </xf>
    <xf numFmtId="0" fontId="3" fillId="0" borderId="62" xfId="0" applyFont="1" applyBorder="1" applyAlignment="1">
      <alignment shrinkToFit="1"/>
    </xf>
    <xf numFmtId="0" fontId="3" fillId="0" borderId="41" xfId="0" applyFont="1" applyBorder="1" applyAlignment="1">
      <alignment shrinkToFit="1"/>
    </xf>
    <xf numFmtId="0" fontId="3" fillId="0" borderId="24" xfId="0" applyFont="1" applyBorder="1" applyAlignment="1">
      <alignment shrinkToFit="1"/>
    </xf>
    <xf numFmtId="0" fontId="3" fillId="0" borderId="78" xfId="0" applyFont="1" applyBorder="1" applyAlignment="1">
      <alignment shrinkToFit="1"/>
    </xf>
    <xf numFmtId="0" fontId="3" fillId="0" borderId="68" xfId="0" applyFont="1" applyBorder="1" applyAlignment="1">
      <alignment horizontal="center"/>
    </xf>
    <xf numFmtId="0" fontId="3" fillId="0" borderId="12" xfId="0" applyFont="1" applyBorder="1" applyAlignment="1">
      <alignment horizontal="center"/>
    </xf>
    <xf numFmtId="0" fontId="3" fillId="0" borderId="173" xfId="0" applyFont="1" applyBorder="1" applyAlignment="1">
      <alignment horizontal="center"/>
    </xf>
    <xf numFmtId="0" fontId="3" fillId="0" borderId="48" xfId="0" applyFont="1" applyBorder="1" applyAlignment="1">
      <alignment/>
    </xf>
    <xf numFmtId="0" fontId="3" fillId="0" borderId="22" xfId="0" applyFont="1" applyBorder="1" applyAlignment="1">
      <alignment/>
    </xf>
    <xf numFmtId="0" fontId="3" fillId="0" borderId="31" xfId="0" applyFont="1" applyBorder="1" applyAlignment="1">
      <alignment/>
    </xf>
    <xf numFmtId="176" fontId="3" fillId="0" borderId="78" xfId="0" applyNumberFormat="1" applyFont="1" applyBorder="1" applyAlignment="1">
      <alignment/>
    </xf>
    <xf numFmtId="176" fontId="3" fillId="0" borderId="28" xfId="0" applyNumberFormat="1" applyFont="1" applyBorder="1" applyAlignment="1">
      <alignment/>
    </xf>
    <xf numFmtId="176" fontId="3" fillId="0" borderId="35" xfId="0" applyNumberFormat="1" applyFont="1" applyBorder="1" applyAlignment="1">
      <alignment/>
    </xf>
    <xf numFmtId="176" fontId="3" fillId="0" borderId="40" xfId="0" applyNumberFormat="1" applyFont="1" applyBorder="1" applyAlignment="1">
      <alignment/>
    </xf>
    <xf numFmtId="176" fontId="3" fillId="0" borderId="172" xfId="0" applyNumberFormat="1" applyFont="1" applyBorder="1" applyAlignment="1">
      <alignment/>
    </xf>
    <xf numFmtId="176" fontId="3" fillId="0" borderId="159" xfId="0" applyNumberFormat="1" applyFont="1" applyBorder="1" applyAlignment="1">
      <alignment/>
    </xf>
    <xf numFmtId="176" fontId="3" fillId="0" borderId="170" xfId="0" applyNumberFormat="1" applyFont="1" applyBorder="1" applyAlignment="1">
      <alignment/>
    </xf>
    <xf numFmtId="49" fontId="3" fillId="0" borderId="38" xfId="0" applyNumberFormat="1" applyFont="1" applyBorder="1" applyAlignment="1">
      <alignment horizontal="right" vertical="center"/>
    </xf>
    <xf numFmtId="49" fontId="3" fillId="0" borderId="28" xfId="0" applyNumberFormat="1" applyFont="1" applyBorder="1" applyAlignment="1">
      <alignment horizontal="right" vertical="center"/>
    </xf>
    <xf numFmtId="176" fontId="3" fillId="0" borderId="20" xfId="0" applyNumberFormat="1" applyFont="1" applyBorder="1" applyAlignment="1">
      <alignment/>
    </xf>
    <xf numFmtId="176" fontId="3" fillId="0" borderId="10" xfId="0" applyNumberFormat="1" applyFont="1" applyBorder="1" applyAlignment="1">
      <alignment/>
    </xf>
    <xf numFmtId="176" fontId="3" fillId="0" borderId="52" xfId="0" applyNumberFormat="1" applyFont="1" applyBorder="1" applyAlignment="1">
      <alignmen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176" fontId="3" fillId="0" borderId="69" xfId="0" applyNumberFormat="1" applyFont="1" applyBorder="1" applyAlignment="1">
      <alignment horizontal="right"/>
    </xf>
    <xf numFmtId="176" fontId="3" fillId="0" borderId="14" xfId="0" applyNumberFormat="1" applyFont="1" applyBorder="1" applyAlignment="1">
      <alignment horizontal="right"/>
    </xf>
    <xf numFmtId="176" fontId="3" fillId="0" borderId="10" xfId="0" applyNumberFormat="1" applyFont="1" applyBorder="1" applyAlignment="1">
      <alignment horizontal="right"/>
    </xf>
    <xf numFmtId="176" fontId="3" fillId="0" borderId="52" xfId="0" applyNumberFormat="1" applyFont="1" applyBorder="1" applyAlignment="1">
      <alignment horizontal="right"/>
    </xf>
    <xf numFmtId="179" fontId="3" fillId="0" borderId="17" xfId="0" applyNumberFormat="1" applyFont="1" applyBorder="1" applyAlignment="1">
      <alignment/>
    </xf>
    <xf numFmtId="179" fontId="3" fillId="0" borderId="40" xfId="0" applyNumberFormat="1" applyFont="1" applyBorder="1" applyAlignment="1">
      <alignment/>
    </xf>
    <xf numFmtId="176" fontId="3" fillId="0" borderId="158" xfId="0" applyNumberFormat="1" applyFont="1" applyBorder="1" applyAlignment="1">
      <alignment/>
    </xf>
    <xf numFmtId="49" fontId="3" fillId="0" borderId="175" xfId="0" applyNumberFormat="1" applyFont="1" applyBorder="1" applyAlignment="1">
      <alignment vertical="center" wrapText="1"/>
    </xf>
    <xf numFmtId="49" fontId="3" fillId="0" borderId="46" xfId="0" applyNumberFormat="1" applyFont="1" applyBorder="1" applyAlignment="1">
      <alignment vertical="center" wrapText="1"/>
    </xf>
    <xf numFmtId="49" fontId="3" fillId="0" borderId="51"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66" xfId="0" applyNumberFormat="1" applyFont="1" applyBorder="1" applyAlignment="1">
      <alignment horizontal="right" vertical="center" shrinkToFit="1"/>
    </xf>
    <xf numFmtId="0" fontId="3" fillId="0" borderId="158" xfId="0" applyFont="1" applyBorder="1" applyAlignment="1">
      <alignment horizontal="center"/>
    </xf>
    <xf numFmtId="0" fontId="3" fillId="0" borderId="133" xfId="0" applyFont="1" applyBorder="1" applyAlignment="1">
      <alignment horizontal="center"/>
    </xf>
    <xf numFmtId="0" fontId="3" fillId="0" borderId="162" xfId="0" applyFont="1" applyBorder="1" applyAlignment="1">
      <alignment horizontal="center"/>
    </xf>
    <xf numFmtId="0" fontId="3" fillId="0" borderId="26" xfId="0" applyFont="1" applyBorder="1" applyAlignment="1">
      <alignment horizontal="left"/>
    </xf>
    <xf numFmtId="0" fontId="3" fillId="0" borderId="25" xfId="0" applyFont="1" applyBorder="1" applyAlignment="1">
      <alignment horizontal="left"/>
    </xf>
    <xf numFmtId="0" fontId="3" fillId="0" borderId="79" xfId="0" applyFont="1" applyBorder="1" applyAlignment="1">
      <alignment horizontal="left"/>
    </xf>
    <xf numFmtId="0" fontId="3" fillId="0" borderId="23" xfId="0" applyFont="1" applyBorder="1" applyAlignment="1">
      <alignment horizontal="left"/>
    </xf>
    <xf numFmtId="49" fontId="3" fillId="0" borderId="51" xfId="0" applyNumberFormat="1" applyFont="1" applyBorder="1" applyAlignment="1">
      <alignment horizontal="left" vertical="center" wrapText="1" indent="1"/>
    </xf>
    <xf numFmtId="49" fontId="3" fillId="0" borderId="13" xfId="0" applyNumberFormat="1" applyFont="1" applyBorder="1" applyAlignment="1">
      <alignment horizontal="left" vertical="center" wrapText="1" indent="1"/>
    </xf>
    <xf numFmtId="0" fontId="0" fillId="0" borderId="51" xfId="0" applyBorder="1" applyAlignment="1">
      <alignment/>
    </xf>
    <xf numFmtId="0" fontId="0" fillId="0" borderId="32" xfId="0" applyBorder="1" applyAlignment="1">
      <alignment/>
    </xf>
    <xf numFmtId="0" fontId="0" fillId="0" borderId="70" xfId="0" applyBorder="1" applyAlignment="1">
      <alignment/>
    </xf>
    <xf numFmtId="0" fontId="3" fillId="0" borderId="19" xfId="0" applyFont="1" applyBorder="1" applyAlignment="1">
      <alignment horizontal="center" vertical="center"/>
    </xf>
    <xf numFmtId="0" fontId="3" fillId="0" borderId="78" xfId="0" applyFont="1" applyBorder="1" applyAlignment="1">
      <alignment horizontal="center" vertical="center"/>
    </xf>
    <xf numFmtId="0" fontId="3" fillId="0" borderId="39" xfId="0" applyFont="1" applyBorder="1" applyAlignment="1">
      <alignment horizontal="center" vertical="center"/>
    </xf>
    <xf numFmtId="49" fontId="3" fillId="0" borderId="21" xfId="0" applyNumberFormat="1" applyFont="1" applyBorder="1" applyAlignment="1">
      <alignment horizontal="right" vertical="center"/>
    </xf>
    <xf numFmtId="49" fontId="3" fillId="0" borderId="22" xfId="0" applyNumberFormat="1" applyFont="1" applyBorder="1" applyAlignment="1">
      <alignment horizontal="right" vertical="center"/>
    </xf>
    <xf numFmtId="49" fontId="3" fillId="0" borderId="7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179" fontId="3" fillId="0" borderId="159" xfId="0" applyNumberFormat="1" applyFont="1" applyBorder="1" applyAlignment="1">
      <alignment/>
    </xf>
    <xf numFmtId="187" fontId="3" fillId="0" borderId="79" xfId="0" applyNumberFormat="1" applyFont="1" applyBorder="1" applyAlignment="1">
      <alignment/>
    </xf>
    <xf numFmtId="49" fontId="3" fillId="0" borderId="32" xfId="0" applyNumberFormat="1" applyFont="1" applyBorder="1" applyAlignment="1">
      <alignment horizontal="right" vertical="center" wrapText="1"/>
    </xf>
    <xf numFmtId="49" fontId="3" fillId="0" borderId="30" xfId="0" applyNumberFormat="1" applyFont="1" applyBorder="1" applyAlignment="1">
      <alignment horizontal="right" vertical="center" wrapText="1"/>
    </xf>
    <xf numFmtId="49" fontId="3" fillId="0" borderId="70" xfId="0" applyNumberFormat="1" applyFont="1" applyBorder="1" applyAlignment="1">
      <alignment horizontal="right" vertical="center" wrapText="1"/>
    </xf>
    <xf numFmtId="49" fontId="3" fillId="0" borderId="17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182" xfId="0" applyFont="1" applyBorder="1" applyAlignment="1">
      <alignment horizontal="left"/>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7" xfId="0" applyFont="1" applyBorder="1" applyAlignment="1">
      <alignment horizontal="center" vertical="center"/>
    </xf>
    <xf numFmtId="49" fontId="3" fillId="0" borderId="49" xfId="0" applyNumberFormat="1" applyFont="1" applyBorder="1" applyAlignment="1">
      <alignment horizontal="center" vertical="center" wrapText="1"/>
    </xf>
    <xf numFmtId="49" fontId="3" fillId="0" borderId="165" xfId="0" applyNumberFormat="1" applyFont="1" applyBorder="1" applyAlignment="1">
      <alignment horizontal="center" vertical="center" wrapText="1"/>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52" xfId="0" applyFont="1" applyBorder="1" applyAlignment="1">
      <alignment vertical="center"/>
    </xf>
    <xf numFmtId="0" fontId="3" fillId="0" borderId="11" xfId="0" applyFont="1" applyBorder="1" applyAlignment="1">
      <alignment horizontal="center" vertical="center"/>
    </xf>
    <xf numFmtId="0" fontId="3" fillId="0" borderId="69" xfId="0" applyFont="1" applyBorder="1" applyAlignment="1">
      <alignment horizontal="center" vertical="center"/>
    </xf>
    <xf numFmtId="0" fontId="3" fillId="0" borderId="1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8" xfId="0" applyFont="1" applyBorder="1" applyAlignment="1">
      <alignment horizontal="center" vertical="center"/>
    </xf>
    <xf numFmtId="0" fontId="3" fillId="0" borderId="10" xfId="0" applyFont="1" applyBorder="1" applyAlignment="1">
      <alignment horizontal="center" vertical="center" wrapText="1"/>
    </xf>
    <xf numFmtId="0" fontId="3" fillId="0" borderId="28" xfId="0" applyFont="1" applyBorder="1" applyAlignment="1">
      <alignment vertical="center" wrapText="1"/>
    </xf>
    <xf numFmtId="0" fontId="3" fillId="0" borderId="39" xfId="0" applyFont="1" applyBorder="1" applyAlignment="1">
      <alignment vertical="center" wrapText="1"/>
    </xf>
    <xf numFmtId="0" fontId="3" fillId="0" borderId="78" xfId="0" applyFont="1" applyBorder="1" applyAlignment="1">
      <alignment horizontal="left" vertical="center" wrapText="1"/>
    </xf>
    <xf numFmtId="0" fontId="3" fillId="0" borderId="28" xfId="0" applyFont="1" applyBorder="1" applyAlignment="1">
      <alignment horizontal="left" vertical="center" wrapText="1"/>
    </xf>
    <xf numFmtId="0" fontId="3" fillId="0" borderId="39" xfId="0" applyFont="1" applyBorder="1" applyAlignment="1">
      <alignment horizontal="left" vertical="center" wrapText="1"/>
    </xf>
    <xf numFmtId="0" fontId="3" fillId="0" borderId="12" xfId="0" applyFont="1" applyBorder="1" applyAlignment="1">
      <alignment horizontal="center" vertical="center" wrapText="1"/>
    </xf>
    <xf numFmtId="0" fontId="3" fillId="0" borderId="42" xfId="0" applyFont="1" applyBorder="1" applyAlignment="1">
      <alignment vertical="center"/>
    </xf>
    <xf numFmtId="0" fontId="3" fillId="0" borderId="78" xfId="0" applyFont="1" applyBorder="1" applyAlignment="1">
      <alignment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0" xfId="0" applyFont="1" applyAlignment="1">
      <alignment/>
    </xf>
    <xf numFmtId="0" fontId="3" fillId="0" borderId="61" xfId="0" applyFont="1" applyBorder="1" applyAlignment="1">
      <alignment horizontal="center" vertical="center" shrinkToFit="1"/>
    </xf>
    <xf numFmtId="176" fontId="3" fillId="0" borderId="9"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6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50"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wrapText="1"/>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4" xfId="0" applyFont="1" applyBorder="1" applyAlignment="1">
      <alignment horizontal="center" vertical="center" shrinkToFit="1"/>
    </xf>
    <xf numFmtId="176" fontId="3" fillId="0" borderId="44" xfId="0" applyNumberFormat="1" applyFont="1" applyBorder="1" applyAlignment="1">
      <alignment horizontal="center" vertical="center"/>
    </xf>
    <xf numFmtId="176" fontId="3" fillId="0" borderId="43"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54"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67" xfId="0" applyFont="1" applyBorder="1" applyAlignment="1">
      <alignment horizontal="center" vertical="center" shrinkToFit="1"/>
    </xf>
    <xf numFmtId="176" fontId="3" fillId="0" borderId="38"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39" xfId="0" applyNumberFormat="1"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62" xfId="0" applyFont="1" applyBorder="1" applyAlignment="1">
      <alignment horizontal="center" vertical="center"/>
    </xf>
    <xf numFmtId="176" fontId="3" fillId="0" borderId="61" xfId="0" applyNumberFormat="1" applyFont="1" applyBorder="1" applyAlignment="1">
      <alignment horizontal="center" vertical="center"/>
    </xf>
    <xf numFmtId="176" fontId="3" fillId="0" borderId="175"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51"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183" xfId="0" applyNumberFormat="1" applyFont="1" applyBorder="1" applyAlignment="1">
      <alignment horizontal="center" vertical="center"/>
    </xf>
    <xf numFmtId="176" fontId="3" fillId="0" borderId="184" xfId="0" applyNumberFormat="1" applyFont="1" applyBorder="1" applyAlignment="1">
      <alignment horizontal="center" vertical="center"/>
    </xf>
    <xf numFmtId="176" fontId="3" fillId="0" borderId="185" xfId="0" applyNumberFormat="1" applyFont="1" applyBorder="1" applyAlignment="1">
      <alignment horizontal="center" vertical="center"/>
    </xf>
    <xf numFmtId="176" fontId="3" fillId="0" borderId="41" xfId="0" applyNumberFormat="1" applyFont="1" applyBorder="1" applyAlignment="1">
      <alignment vertical="center"/>
    </xf>
    <xf numFmtId="176" fontId="3" fillId="0" borderId="142" xfId="0" applyNumberFormat="1" applyFont="1" applyBorder="1" applyAlignment="1">
      <alignment vertical="center"/>
    </xf>
    <xf numFmtId="176" fontId="3" fillId="0" borderId="24" xfId="0" applyNumberFormat="1" applyFont="1" applyBorder="1" applyAlignment="1">
      <alignment vertical="center"/>
    </xf>
    <xf numFmtId="176" fontId="3" fillId="0" borderId="37" xfId="0" applyNumberFormat="1" applyFont="1" applyBorder="1" applyAlignment="1">
      <alignment vertical="center"/>
    </xf>
    <xf numFmtId="176" fontId="3" fillId="0" borderId="175" xfId="0" applyNumberFormat="1" applyFont="1" applyBorder="1" applyAlignment="1">
      <alignment horizontal="center" vertical="center" shrinkToFit="1"/>
    </xf>
    <xf numFmtId="176" fontId="3" fillId="0" borderId="46" xfId="0" applyNumberFormat="1" applyFont="1" applyBorder="1" applyAlignment="1">
      <alignment horizontal="center" vertical="center" shrinkToFit="1"/>
    </xf>
    <xf numFmtId="176" fontId="3" fillId="0" borderId="49"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58" xfId="0" applyNumberFormat="1" applyFont="1" applyBorder="1" applyAlignment="1">
      <alignment horizontal="center" vertical="center" shrinkToFit="1"/>
    </xf>
    <xf numFmtId="0" fontId="3" fillId="0" borderId="7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9" xfId="0" applyFont="1" applyFill="1" applyBorder="1" applyAlignment="1">
      <alignment horizontal="center" vertical="center"/>
    </xf>
    <xf numFmtId="176" fontId="3" fillId="0" borderId="39" xfId="0" applyNumberFormat="1" applyFont="1" applyBorder="1" applyAlignment="1">
      <alignment vertical="center"/>
    </xf>
    <xf numFmtId="176" fontId="3" fillId="0" borderId="67" xfId="0" applyNumberFormat="1" applyFont="1" applyBorder="1" applyAlignment="1">
      <alignment vertical="center"/>
    </xf>
    <xf numFmtId="0" fontId="3" fillId="0" borderId="189" xfId="0" applyFont="1" applyBorder="1" applyAlignment="1">
      <alignment horizontal="center" vertical="center" shrinkToFit="1"/>
    </xf>
    <xf numFmtId="176" fontId="3" fillId="0" borderId="189" xfId="0" applyNumberFormat="1" applyFont="1" applyBorder="1" applyAlignment="1">
      <alignment vertical="center"/>
    </xf>
    <xf numFmtId="176" fontId="3" fillId="0" borderId="190" xfId="0" applyNumberFormat="1" applyFont="1" applyBorder="1" applyAlignment="1">
      <alignment vertical="center"/>
    </xf>
    <xf numFmtId="176" fontId="3" fillId="0" borderId="38" xfId="0" applyNumberFormat="1" applyFont="1" applyFill="1" applyBorder="1" applyAlignment="1">
      <alignment/>
    </xf>
    <xf numFmtId="176" fontId="3" fillId="0" borderId="28" xfId="0" applyNumberFormat="1" applyFont="1" applyFill="1" applyBorder="1" applyAlignment="1">
      <alignment/>
    </xf>
    <xf numFmtId="176" fontId="3" fillId="0" borderId="39" xfId="0" applyNumberFormat="1" applyFont="1" applyFill="1" applyBorder="1" applyAlignment="1">
      <alignment/>
    </xf>
    <xf numFmtId="176" fontId="3" fillId="0" borderId="13" xfId="0" applyNumberFormat="1" applyFont="1" applyBorder="1" applyAlignment="1">
      <alignment horizontal="center" vertical="center"/>
    </xf>
    <xf numFmtId="176" fontId="3" fillId="0" borderId="70" xfId="0" applyNumberFormat="1" applyFont="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7" xfId="0" applyFont="1" applyFill="1" applyBorder="1" applyAlignment="1">
      <alignment horizontal="center" vertical="center"/>
    </xf>
    <xf numFmtId="176" fontId="3" fillId="0" borderId="44" xfId="0" applyNumberFormat="1" applyFont="1" applyFill="1" applyBorder="1" applyAlignment="1">
      <alignment/>
    </xf>
    <xf numFmtId="176" fontId="3" fillId="0" borderId="43" xfId="0" applyNumberFormat="1" applyFont="1" applyFill="1" applyBorder="1" applyAlignment="1">
      <alignment/>
    </xf>
    <xf numFmtId="176" fontId="3" fillId="0" borderId="67" xfId="0" applyNumberFormat="1" applyFont="1" applyFill="1" applyBorder="1" applyAlignment="1">
      <alignment/>
    </xf>
    <xf numFmtId="176" fontId="3" fillId="0" borderId="17" xfId="0" applyNumberFormat="1" applyFont="1" applyBorder="1" applyAlignment="1">
      <alignment horizontal="center" vertical="center" shrinkToFit="1"/>
    </xf>
    <xf numFmtId="176" fontId="3" fillId="0" borderId="21"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176" fontId="3" fillId="0" borderId="31"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142" xfId="0" applyNumberFormat="1" applyFont="1" applyBorder="1" applyAlignment="1">
      <alignment horizontal="center" vertical="center"/>
    </xf>
    <xf numFmtId="176" fontId="3" fillId="0" borderId="41" xfId="0" applyNumberFormat="1" applyFont="1" applyFill="1" applyBorder="1" applyAlignment="1">
      <alignment/>
    </xf>
    <xf numFmtId="0" fontId="3" fillId="0" borderId="79" xfId="0" applyFont="1" applyFill="1" applyBorder="1" applyAlignment="1">
      <alignment horizontal="center" vertical="center"/>
    </xf>
    <xf numFmtId="10" fontId="3" fillId="0" borderId="41" xfId="0" applyNumberFormat="1" applyFont="1" applyFill="1" applyBorder="1" applyAlignment="1">
      <alignment/>
    </xf>
    <xf numFmtId="176" fontId="3" fillId="0" borderId="79" xfId="0" applyNumberFormat="1" applyFont="1" applyBorder="1" applyAlignment="1">
      <alignment vertical="center"/>
    </xf>
    <xf numFmtId="176" fontId="3" fillId="0" borderId="41" xfId="0" applyNumberFormat="1" applyFont="1" applyBorder="1" applyAlignment="1">
      <alignment horizontal="center" vertical="center"/>
    </xf>
    <xf numFmtId="176" fontId="3" fillId="0" borderId="17" xfId="0" applyNumberFormat="1" applyFont="1" applyBorder="1" applyAlignment="1">
      <alignment vertical="center"/>
    </xf>
    <xf numFmtId="176" fontId="3" fillId="0" borderId="17" xfId="0" applyNumberFormat="1" applyFont="1" applyBorder="1" applyAlignment="1">
      <alignment horizontal="center" vertical="center"/>
    </xf>
    <xf numFmtId="176" fontId="3" fillId="0" borderId="66" xfId="0" applyNumberFormat="1" applyFont="1" applyBorder="1" applyAlignment="1">
      <alignment/>
    </xf>
    <xf numFmtId="176" fontId="3" fillId="0" borderId="14" xfId="0" applyNumberFormat="1" applyFont="1" applyBorder="1" applyAlignment="1">
      <alignment/>
    </xf>
    <xf numFmtId="176" fontId="3" fillId="0" borderId="10" xfId="0" applyNumberFormat="1" applyFont="1" applyBorder="1" applyAlignment="1">
      <alignment/>
    </xf>
    <xf numFmtId="176" fontId="3" fillId="0" borderId="52" xfId="0" applyNumberFormat="1" applyFont="1" applyBorder="1" applyAlignment="1">
      <alignment/>
    </xf>
    <xf numFmtId="176" fontId="3" fillId="0" borderId="11" xfId="0" applyNumberFormat="1" applyFont="1" applyBorder="1" applyAlignment="1">
      <alignment/>
    </xf>
    <xf numFmtId="176" fontId="3" fillId="0" borderId="12" xfId="0" applyNumberFormat="1" applyFont="1" applyBorder="1" applyAlignment="1">
      <alignment/>
    </xf>
    <xf numFmtId="176" fontId="3" fillId="0" borderId="69" xfId="0" applyNumberFormat="1" applyFont="1" applyBorder="1" applyAlignment="1">
      <alignment/>
    </xf>
    <xf numFmtId="10" fontId="3" fillId="0" borderId="14" xfId="0" applyNumberFormat="1" applyFont="1" applyBorder="1" applyAlignment="1">
      <alignment/>
    </xf>
    <xf numFmtId="10" fontId="3" fillId="0" borderId="10" xfId="0" applyNumberFormat="1" applyFont="1" applyBorder="1" applyAlignment="1">
      <alignment/>
    </xf>
    <xf numFmtId="10" fontId="3" fillId="0" borderId="52" xfId="0" applyNumberFormat="1" applyFont="1" applyBorder="1" applyAlignment="1">
      <alignment/>
    </xf>
    <xf numFmtId="49" fontId="3" fillId="0" borderId="25"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174"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64" xfId="0" applyNumberFormat="1" applyFont="1" applyBorder="1" applyAlignment="1">
      <alignment horizontal="center" vertical="center" wrapText="1" shrinkToFit="1"/>
    </xf>
    <xf numFmtId="176" fontId="3" fillId="0" borderId="191" xfId="0" applyNumberFormat="1" applyFont="1" applyBorder="1" applyAlignment="1">
      <alignment/>
    </xf>
    <xf numFmtId="10" fontId="3" fillId="0" borderId="17" xfId="0" applyNumberFormat="1" applyFont="1" applyFill="1" applyBorder="1" applyAlignment="1">
      <alignment/>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176" fontId="3" fillId="0" borderId="142" xfId="0" applyNumberFormat="1" applyFont="1" applyFill="1" applyBorder="1" applyAlignment="1">
      <alignment/>
    </xf>
    <xf numFmtId="49" fontId="3" fillId="0" borderId="27" xfId="0" applyNumberFormat="1" applyFont="1" applyFill="1" applyBorder="1" applyAlignment="1">
      <alignment horizontal="center" vertical="center"/>
    </xf>
    <xf numFmtId="49" fontId="3" fillId="0" borderId="142" xfId="0" applyNumberFormat="1" applyFont="1" applyFill="1" applyBorder="1" applyAlignment="1">
      <alignment horizontal="center" vertical="center"/>
    </xf>
    <xf numFmtId="176" fontId="3" fillId="0" borderId="142" xfId="0" applyNumberFormat="1" applyFont="1" applyBorder="1" applyAlignment="1">
      <alignment/>
    </xf>
    <xf numFmtId="176" fontId="3" fillId="0" borderId="37" xfId="0" applyNumberFormat="1" applyFont="1" applyBorder="1" applyAlignment="1">
      <alignment/>
    </xf>
    <xf numFmtId="49" fontId="3" fillId="0" borderId="48" xfId="0" applyNumberFormat="1" applyFont="1" applyBorder="1" applyAlignment="1">
      <alignment horizontal="center" vertical="center" wrapText="1" shrinkToFit="1"/>
    </xf>
    <xf numFmtId="49" fontId="3" fillId="0" borderId="46" xfId="0" applyNumberFormat="1" applyFont="1" applyBorder="1" applyAlignment="1">
      <alignment horizontal="center" vertical="center" wrapText="1" shrinkToFit="1"/>
    </xf>
    <xf numFmtId="49" fontId="3" fillId="0" borderId="49"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165" xfId="0" applyNumberFormat="1" applyFont="1" applyBorder="1" applyAlignment="1">
      <alignment horizontal="center" vertical="center" wrapText="1" shrinkToFit="1"/>
    </xf>
    <xf numFmtId="176" fontId="3" fillId="0" borderId="55" xfId="0" applyNumberFormat="1" applyFont="1" applyBorder="1" applyAlignment="1">
      <alignment horizontal="center"/>
    </xf>
    <xf numFmtId="176" fontId="3" fillId="0" borderId="56" xfId="0" applyNumberFormat="1" applyFont="1" applyBorder="1" applyAlignment="1">
      <alignment horizontal="center"/>
    </xf>
    <xf numFmtId="176" fontId="3" fillId="0" borderId="192" xfId="0" applyNumberFormat="1" applyFont="1" applyBorder="1" applyAlignment="1">
      <alignment horizontal="center"/>
    </xf>
    <xf numFmtId="176" fontId="3" fillId="0" borderId="193" xfId="0" applyNumberFormat="1" applyFont="1" applyBorder="1" applyAlignment="1">
      <alignment/>
    </xf>
    <xf numFmtId="176" fontId="3" fillId="0" borderId="27" xfId="0" applyNumberFormat="1" applyFont="1" applyBorder="1" applyAlignment="1">
      <alignment/>
    </xf>
    <xf numFmtId="176" fontId="3" fillId="0" borderId="194" xfId="0" applyNumberFormat="1" applyFont="1" applyBorder="1" applyAlignment="1">
      <alignment/>
    </xf>
    <xf numFmtId="176" fontId="3" fillId="0" borderId="42" xfId="0" applyNumberFormat="1" applyFont="1" applyBorder="1" applyAlignment="1">
      <alignment horizontal="center"/>
    </xf>
    <xf numFmtId="176" fontId="3" fillId="0" borderId="43" xfId="0" applyNumberFormat="1" applyFont="1" applyBorder="1" applyAlignment="1">
      <alignment horizontal="center"/>
    </xf>
    <xf numFmtId="176" fontId="3" fillId="0" borderId="62" xfId="0" applyNumberFormat="1" applyFont="1" applyBorder="1" applyAlignment="1">
      <alignment horizontal="center"/>
    </xf>
    <xf numFmtId="49" fontId="3" fillId="0" borderId="79" xfId="0" applyNumberFormat="1" applyFont="1" applyBorder="1" applyAlignment="1">
      <alignment horizontal="center" vertical="center"/>
    </xf>
    <xf numFmtId="49" fontId="3" fillId="0" borderId="23" xfId="0" applyNumberFormat="1" applyFont="1" applyBorder="1" applyAlignment="1">
      <alignment horizontal="center" vertical="center"/>
    </xf>
    <xf numFmtId="10" fontId="3" fillId="0" borderId="24" xfId="0" applyNumberFormat="1" applyFont="1" applyBorder="1" applyAlignment="1">
      <alignment/>
    </xf>
    <xf numFmtId="176" fontId="3" fillId="0" borderId="41" xfId="0" applyNumberFormat="1" applyFont="1" applyBorder="1" applyAlignment="1">
      <alignment/>
    </xf>
    <xf numFmtId="176" fontId="3" fillId="0" borderId="40" xfId="0" applyNumberFormat="1" applyFont="1" applyBorder="1" applyAlignment="1">
      <alignment/>
    </xf>
    <xf numFmtId="49" fontId="3" fillId="0" borderId="182" xfId="0" applyNumberFormat="1" applyFont="1" applyBorder="1" applyAlignment="1">
      <alignment horizontal="center" vertical="center" wrapText="1" shrinkToFit="1"/>
    </xf>
    <xf numFmtId="49" fontId="3" fillId="0" borderId="195" xfId="0" applyNumberFormat="1" applyFont="1" applyBorder="1" applyAlignment="1">
      <alignment horizontal="center" vertical="center" wrapText="1" shrinkToFit="1"/>
    </xf>
    <xf numFmtId="49" fontId="3" fillId="0" borderId="196" xfId="0" applyNumberFormat="1" applyFont="1" applyBorder="1" applyAlignment="1">
      <alignment horizontal="center" vertical="center" wrapText="1" shrinkToFit="1"/>
    </xf>
    <xf numFmtId="49" fontId="3" fillId="0" borderId="65" xfId="0" applyNumberFormat="1" applyFont="1" applyBorder="1" applyAlignment="1">
      <alignment horizontal="center" vertical="center" wrapText="1" shrinkToFit="1"/>
    </xf>
    <xf numFmtId="10" fontId="3" fillId="0" borderId="197" xfId="0" applyNumberFormat="1" applyFont="1" applyBorder="1" applyAlignment="1">
      <alignment/>
    </xf>
    <xf numFmtId="10" fontId="3" fillId="0" borderId="198" xfId="0" applyNumberFormat="1" applyFont="1" applyBorder="1" applyAlignment="1">
      <alignment/>
    </xf>
    <xf numFmtId="10" fontId="3" fillId="0" borderId="199" xfId="0" applyNumberFormat="1" applyFont="1" applyBorder="1" applyAlignment="1">
      <alignment/>
    </xf>
    <xf numFmtId="10" fontId="3" fillId="0" borderId="200" xfId="0" applyNumberFormat="1" applyFont="1" applyBorder="1" applyAlignment="1">
      <alignment/>
    </xf>
    <xf numFmtId="10" fontId="3" fillId="0" borderId="201" xfId="0" applyNumberFormat="1" applyFont="1" applyBorder="1" applyAlignment="1">
      <alignment/>
    </xf>
    <xf numFmtId="10" fontId="3" fillId="0" borderId="202" xfId="0" applyNumberFormat="1" applyFont="1" applyBorder="1" applyAlignment="1">
      <alignment/>
    </xf>
    <xf numFmtId="176" fontId="3" fillId="0" borderId="62" xfId="0" applyNumberFormat="1" applyFont="1" applyBorder="1" applyAlignment="1">
      <alignment/>
    </xf>
    <xf numFmtId="10" fontId="3" fillId="0" borderId="34" xfId="0" applyNumberFormat="1" applyFont="1" applyBorder="1" applyAlignment="1">
      <alignment/>
    </xf>
    <xf numFmtId="9" fontId="3" fillId="0" borderId="44" xfId="0" applyNumberFormat="1" applyFont="1" applyBorder="1" applyAlignment="1">
      <alignment/>
    </xf>
    <xf numFmtId="9" fontId="3" fillId="0" borderId="43" xfId="0" applyNumberFormat="1" applyFont="1" applyBorder="1" applyAlignment="1">
      <alignment/>
    </xf>
    <xf numFmtId="9" fontId="3" fillId="0" borderId="67" xfId="0" applyNumberFormat="1" applyFont="1" applyBorder="1" applyAlignment="1">
      <alignment/>
    </xf>
    <xf numFmtId="10" fontId="3" fillId="0" borderId="37" xfId="0" applyNumberFormat="1" applyFont="1" applyBorder="1" applyAlignment="1">
      <alignment/>
    </xf>
    <xf numFmtId="10" fontId="3" fillId="0" borderId="11" xfId="0" applyNumberFormat="1" applyFont="1" applyBorder="1" applyAlignment="1">
      <alignment/>
    </xf>
    <xf numFmtId="10" fontId="3" fillId="0" borderId="12" xfId="0" applyNumberFormat="1" applyFont="1" applyBorder="1" applyAlignment="1">
      <alignment/>
    </xf>
    <xf numFmtId="10" fontId="3" fillId="0" borderId="173" xfId="0" applyNumberFormat="1" applyFont="1" applyBorder="1" applyAlignment="1">
      <alignment/>
    </xf>
    <xf numFmtId="10" fontId="3" fillId="0" borderId="14" xfId="0" applyNumberFormat="1" applyFont="1" applyBorder="1" applyAlignment="1">
      <alignment/>
    </xf>
    <xf numFmtId="10" fontId="3" fillId="0" borderId="10" xfId="0" applyNumberFormat="1" applyFont="1" applyBorder="1" applyAlignment="1">
      <alignment/>
    </xf>
    <xf numFmtId="10" fontId="3" fillId="0" borderId="58" xfId="0" applyNumberFormat="1" applyFont="1" applyBorder="1" applyAlignment="1">
      <alignment/>
    </xf>
    <xf numFmtId="176" fontId="3" fillId="0" borderId="48" xfId="0" applyNumberFormat="1" applyFont="1" applyBorder="1" applyAlignment="1">
      <alignment horizontal="center" vertical="center" wrapText="1"/>
    </xf>
    <xf numFmtId="176" fontId="3" fillId="0" borderId="46"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165" xfId="0" applyNumberFormat="1" applyFont="1" applyBorder="1" applyAlignment="1">
      <alignment horizontal="center" vertical="center" wrapText="1"/>
    </xf>
    <xf numFmtId="176" fontId="3" fillId="0" borderId="55" xfId="0" applyNumberFormat="1" applyFont="1" applyBorder="1" applyAlignment="1">
      <alignment/>
    </xf>
    <xf numFmtId="176" fontId="3" fillId="0" borderId="56" xfId="0" applyNumberFormat="1" applyFont="1" applyBorder="1" applyAlignment="1">
      <alignment/>
    </xf>
    <xf numFmtId="176" fontId="3" fillId="0" borderId="192" xfId="0" applyNumberFormat="1" applyFont="1" applyBorder="1" applyAlignment="1">
      <alignment/>
    </xf>
    <xf numFmtId="10" fontId="3" fillId="0" borderId="197" xfId="0" applyNumberFormat="1" applyFont="1" applyFill="1" applyBorder="1" applyAlignment="1">
      <alignment/>
    </xf>
    <xf numFmtId="10" fontId="3" fillId="0" borderId="198" xfId="0" applyNumberFormat="1" applyFont="1" applyFill="1" applyBorder="1" applyAlignment="1">
      <alignment/>
    </xf>
    <xf numFmtId="10" fontId="3" fillId="0" borderId="199" xfId="0" applyNumberFormat="1" applyFont="1" applyFill="1" applyBorder="1" applyAlignment="1">
      <alignment/>
    </xf>
    <xf numFmtId="10" fontId="3" fillId="0" borderId="200" xfId="0" applyNumberFormat="1" applyFont="1" applyFill="1" applyBorder="1" applyAlignment="1">
      <alignment/>
    </xf>
    <xf numFmtId="10" fontId="3" fillId="0" borderId="201" xfId="0" applyNumberFormat="1" applyFont="1" applyFill="1" applyBorder="1" applyAlignment="1">
      <alignment/>
    </xf>
    <xf numFmtId="10" fontId="3" fillId="0" borderId="202" xfId="0" applyNumberFormat="1" applyFont="1" applyFill="1" applyBorder="1" applyAlignment="1">
      <alignment/>
    </xf>
    <xf numFmtId="176" fontId="3" fillId="0" borderId="11" xfId="0" applyNumberFormat="1" applyFont="1" applyFill="1" applyBorder="1" applyAlignment="1">
      <alignment/>
    </xf>
    <xf numFmtId="176" fontId="3" fillId="0" borderId="12" xfId="0" applyNumberFormat="1" applyFont="1" applyFill="1" applyBorder="1" applyAlignment="1">
      <alignment/>
    </xf>
    <xf numFmtId="176" fontId="3" fillId="0" borderId="69" xfId="0" applyNumberFormat="1" applyFont="1" applyFill="1" applyBorder="1" applyAlignment="1">
      <alignment/>
    </xf>
    <xf numFmtId="10" fontId="3" fillId="0" borderId="14" xfId="0" applyNumberFormat="1" applyFont="1" applyFill="1" applyBorder="1" applyAlignment="1">
      <alignment/>
    </xf>
    <xf numFmtId="10" fontId="3" fillId="0" borderId="10" xfId="0" applyNumberFormat="1" applyFont="1" applyFill="1" applyBorder="1" applyAlignment="1">
      <alignment/>
    </xf>
    <xf numFmtId="10" fontId="3" fillId="0" borderId="52" xfId="0" applyNumberFormat="1" applyFont="1" applyFill="1" applyBorder="1" applyAlignment="1">
      <alignment/>
    </xf>
    <xf numFmtId="10" fontId="3" fillId="0" borderId="38" xfId="0" applyNumberFormat="1" applyFont="1" applyBorder="1" applyAlignment="1">
      <alignment/>
    </xf>
    <xf numFmtId="10" fontId="3" fillId="0" borderId="28" xfId="0" applyNumberFormat="1" applyFont="1" applyBorder="1" applyAlignment="1">
      <alignment/>
    </xf>
    <xf numFmtId="10" fontId="3" fillId="0" borderId="39" xfId="0" applyNumberFormat="1" applyFont="1" applyBorder="1" applyAlignment="1">
      <alignment/>
    </xf>
    <xf numFmtId="176" fontId="3" fillId="0" borderId="40" xfId="0" applyNumberFormat="1" applyFont="1" applyFill="1" applyBorder="1" applyAlignment="1">
      <alignment/>
    </xf>
    <xf numFmtId="10" fontId="3" fillId="0" borderId="38" xfId="0" applyNumberFormat="1" applyFont="1" applyFill="1" applyBorder="1" applyAlignment="1">
      <alignment/>
    </xf>
    <xf numFmtId="10" fontId="3" fillId="0" borderId="28" xfId="0" applyNumberFormat="1" applyFont="1" applyFill="1" applyBorder="1" applyAlignment="1">
      <alignment/>
    </xf>
    <xf numFmtId="10" fontId="3" fillId="0" borderId="39" xfId="0" applyNumberFormat="1" applyFont="1" applyFill="1" applyBorder="1" applyAlignment="1">
      <alignment/>
    </xf>
    <xf numFmtId="176" fontId="3" fillId="0" borderId="40" xfId="0" applyNumberFormat="1" applyFont="1" applyFill="1" applyBorder="1" applyAlignment="1">
      <alignment/>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54" xfId="0" applyNumberFormat="1" applyFont="1" applyBorder="1" applyAlignment="1">
      <alignment horizontal="center" vertical="center"/>
    </xf>
    <xf numFmtId="176" fontId="3" fillId="0" borderId="41" xfId="0" applyNumberFormat="1" applyFont="1" applyFill="1" applyBorder="1" applyAlignment="1">
      <alignment/>
    </xf>
    <xf numFmtId="9" fontId="3" fillId="0" borderId="142" xfId="0" applyNumberFormat="1" applyFont="1" applyFill="1" applyBorder="1" applyAlignment="1">
      <alignment/>
    </xf>
    <xf numFmtId="10" fontId="3" fillId="0" borderId="40" xfId="0" applyNumberFormat="1" applyFont="1" applyBorder="1" applyAlignment="1">
      <alignment/>
    </xf>
    <xf numFmtId="10" fontId="3" fillId="0" borderId="172" xfId="0" applyNumberFormat="1" applyFont="1" applyBorder="1" applyAlignment="1">
      <alignment/>
    </xf>
    <xf numFmtId="10" fontId="3" fillId="0" borderId="17" xfId="0" applyNumberFormat="1" applyFont="1" applyBorder="1" applyAlignment="1">
      <alignment/>
    </xf>
    <xf numFmtId="10" fontId="3" fillId="0" borderId="35" xfId="0" applyNumberFormat="1" applyFont="1" applyBorder="1" applyAlignment="1">
      <alignment/>
    </xf>
    <xf numFmtId="10" fontId="3" fillId="0" borderId="34" xfId="0" applyNumberFormat="1" applyFont="1" applyFill="1" applyBorder="1" applyAlignment="1">
      <alignment/>
    </xf>
    <xf numFmtId="176" fontId="3" fillId="0" borderId="66" xfId="0" applyNumberFormat="1" applyFont="1" applyFill="1" applyBorder="1" applyAlignment="1">
      <alignment/>
    </xf>
    <xf numFmtId="9" fontId="3" fillId="0" borderId="44" xfId="0" applyNumberFormat="1" applyFont="1" applyFill="1" applyBorder="1" applyAlignment="1">
      <alignment/>
    </xf>
    <xf numFmtId="9" fontId="3" fillId="0" borderId="43" xfId="0" applyNumberFormat="1" applyFont="1" applyFill="1" applyBorder="1" applyAlignment="1">
      <alignment/>
    </xf>
    <xf numFmtId="9" fontId="3" fillId="0" borderId="67" xfId="0" applyNumberFormat="1" applyFont="1" applyFill="1" applyBorder="1" applyAlignment="1">
      <alignment/>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21" fillId="0" borderId="175" xfId="0" applyNumberFormat="1" applyFont="1" applyBorder="1" applyAlignment="1">
      <alignment horizontal="center" vertical="center" wrapText="1" shrinkToFit="1"/>
    </xf>
    <xf numFmtId="49" fontId="21" fillId="0" borderId="46" xfId="0" applyNumberFormat="1" applyFont="1" applyBorder="1" applyAlignment="1">
      <alignment horizontal="center" vertical="center" wrapText="1" shrinkToFit="1"/>
    </xf>
    <xf numFmtId="49" fontId="21" fillId="0" borderId="9" xfId="0" applyNumberFormat="1" applyFont="1" applyBorder="1" applyAlignment="1">
      <alignment horizontal="center" vertical="center" wrapText="1" shrinkToFit="1"/>
    </xf>
    <xf numFmtId="49" fontId="21" fillId="0" borderId="0" xfId="0" applyNumberFormat="1" applyFont="1" applyBorder="1" applyAlignment="1">
      <alignment horizontal="center" vertical="center" wrapText="1" shrinkToFit="1"/>
    </xf>
    <xf numFmtId="49" fontId="21" fillId="0" borderId="203" xfId="0" applyNumberFormat="1" applyFont="1" applyBorder="1" applyAlignment="1">
      <alignment horizontal="center" vertical="center" wrapText="1" shrinkToFit="1"/>
    </xf>
    <xf numFmtId="49" fontId="21" fillId="0" borderId="7" xfId="0" applyNumberFormat="1" applyFont="1" applyBorder="1" applyAlignment="1">
      <alignment horizontal="center" vertical="center" wrapText="1" shrinkToFit="1"/>
    </xf>
    <xf numFmtId="49" fontId="3" fillId="0" borderId="59" xfId="0" applyNumberFormat="1" applyFont="1" applyBorder="1" applyAlignment="1">
      <alignment horizontal="center" vertical="center" wrapText="1" shrinkToFit="1"/>
    </xf>
    <xf numFmtId="176" fontId="3" fillId="0" borderId="204" xfId="0" applyNumberFormat="1" applyFont="1" applyBorder="1" applyAlignment="1">
      <alignment/>
    </xf>
    <xf numFmtId="176" fontId="3" fillId="0" borderId="57" xfId="0" applyNumberFormat="1" applyFont="1" applyBorder="1" applyAlignment="1">
      <alignment/>
    </xf>
    <xf numFmtId="176" fontId="3" fillId="0" borderId="11" xfId="0" applyNumberFormat="1" applyFont="1" applyFill="1" applyBorder="1" applyAlignment="1">
      <alignment/>
    </xf>
    <xf numFmtId="176" fontId="3" fillId="0" borderId="12" xfId="0" applyNumberFormat="1" applyFont="1" applyFill="1" applyBorder="1" applyAlignment="1">
      <alignment/>
    </xf>
    <xf numFmtId="176" fontId="3" fillId="0" borderId="69" xfId="0" applyNumberFormat="1" applyFont="1" applyFill="1" applyBorder="1" applyAlignment="1">
      <alignment/>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11"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203"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05" xfId="0" applyNumberFormat="1" applyFont="1" applyBorder="1" applyAlignment="1">
      <alignment horizontal="center" vertical="center" shrinkToFit="1"/>
    </xf>
    <xf numFmtId="49" fontId="3" fillId="0" borderId="51"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53" xfId="0" applyNumberFormat="1" applyFont="1" applyBorder="1" applyAlignment="1">
      <alignment horizontal="center" vertical="center" wrapText="1" shrinkToFit="1"/>
    </xf>
    <xf numFmtId="49" fontId="3" fillId="0" borderId="7" xfId="0" applyNumberFormat="1" applyFont="1" applyBorder="1" applyAlignment="1">
      <alignment horizontal="center" vertical="center" wrapText="1" shrinkToFit="1"/>
    </xf>
    <xf numFmtId="49" fontId="3" fillId="0" borderId="205" xfId="0" applyNumberFormat="1" applyFont="1" applyBorder="1" applyAlignment="1">
      <alignment horizontal="center" vertical="center" wrapText="1" shrinkToFit="1"/>
    </xf>
    <xf numFmtId="176" fontId="3" fillId="0" borderId="61" xfId="0" applyNumberFormat="1" applyFont="1" applyFill="1" applyBorder="1" applyAlignment="1">
      <alignment/>
    </xf>
    <xf numFmtId="0" fontId="3" fillId="0" borderId="142" xfId="0" applyFont="1" applyFill="1" applyBorder="1" applyAlignment="1">
      <alignment horizontal="right"/>
    </xf>
    <xf numFmtId="0" fontId="3" fillId="0" borderId="37" xfId="0" applyFont="1" applyFill="1" applyBorder="1" applyAlignment="1">
      <alignment horizontal="right"/>
    </xf>
    <xf numFmtId="0" fontId="3" fillId="0" borderId="41" xfId="0" applyFont="1" applyFill="1" applyBorder="1" applyAlignment="1">
      <alignment horizontal="right"/>
    </xf>
    <xf numFmtId="0" fontId="3" fillId="0" borderId="24" xfId="0" applyFont="1" applyFill="1" applyBorder="1" applyAlignment="1">
      <alignment horizontal="righ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0" borderId="173" xfId="0" applyFont="1" applyFill="1" applyBorder="1" applyAlignment="1">
      <alignment horizontal="right"/>
    </xf>
    <xf numFmtId="0" fontId="3" fillId="0" borderId="44" xfId="0" applyFont="1" applyFill="1" applyBorder="1" applyAlignment="1">
      <alignment horizontal="right"/>
    </xf>
    <xf numFmtId="0" fontId="3" fillId="0" borderId="43" xfId="0" applyFont="1" applyFill="1" applyBorder="1" applyAlignment="1">
      <alignment horizontal="right"/>
    </xf>
    <xf numFmtId="0" fontId="3" fillId="0" borderId="62" xfId="0" applyFont="1" applyFill="1" applyBorder="1" applyAlignment="1">
      <alignment horizontal="right"/>
    </xf>
    <xf numFmtId="0" fontId="3" fillId="0" borderId="54" xfId="0" applyFont="1" applyFill="1" applyBorder="1" applyAlignment="1">
      <alignment horizontal="center"/>
    </xf>
    <xf numFmtId="0" fontId="3" fillId="0" borderId="79" xfId="0" applyFont="1" applyFill="1" applyBorder="1" applyAlignment="1">
      <alignment horizontal="center"/>
    </xf>
    <xf numFmtId="0" fontId="3" fillId="0" borderId="23" xfId="0" applyFont="1" applyFill="1" applyBorder="1" applyAlignment="1">
      <alignment horizontal="center"/>
    </xf>
    <xf numFmtId="0" fontId="3" fillId="0" borderId="142" xfId="0" applyFont="1" applyFill="1" applyBorder="1" applyAlignment="1">
      <alignment/>
    </xf>
    <xf numFmtId="0" fontId="3" fillId="0" borderId="37" xfId="0" applyFont="1" applyFill="1" applyBorder="1" applyAlignment="1">
      <alignment/>
    </xf>
    <xf numFmtId="0" fontId="3" fillId="0" borderId="206" xfId="0" applyFont="1" applyFill="1" applyBorder="1" applyAlignment="1">
      <alignment horizontal="center" shrinkToFit="1"/>
    </xf>
    <xf numFmtId="0" fontId="3" fillId="0" borderId="207" xfId="0" applyFont="1" applyFill="1" applyBorder="1" applyAlignment="1">
      <alignment horizontal="center" shrinkToFit="1"/>
    </xf>
    <xf numFmtId="176" fontId="3" fillId="0" borderId="62" xfId="0" applyNumberFormat="1" applyFont="1" applyFill="1" applyBorder="1" applyAlignment="1">
      <alignment/>
    </xf>
    <xf numFmtId="176" fontId="3" fillId="0" borderId="21" xfId="0" applyNumberFormat="1" applyFont="1" applyFill="1" applyBorder="1" applyAlignment="1">
      <alignment/>
    </xf>
    <xf numFmtId="176" fontId="3" fillId="0" borderId="22" xfId="0" applyNumberFormat="1" applyFont="1" applyFill="1" applyBorder="1" applyAlignment="1">
      <alignment/>
    </xf>
    <xf numFmtId="176" fontId="3" fillId="0" borderId="54" xfId="0" applyNumberFormat="1" applyFont="1" applyFill="1" applyBorder="1" applyAlignment="1">
      <alignment/>
    </xf>
    <xf numFmtId="176" fontId="3" fillId="0" borderId="31" xfId="0" applyNumberFormat="1" applyFont="1" applyFill="1" applyBorder="1" applyAlignment="1">
      <alignment/>
    </xf>
    <xf numFmtId="176" fontId="3" fillId="0" borderId="173" xfId="0" applyNumberFormat="1" applyFont="1" applyFill="1" applyBorder="1" applyAlignment="1">
      <alignment/>
    </xf>
    <xf numFmtId="176" fontId="3" fillId="0" borderId="208" xfId="0" applyNumberFormat="1" applyFont="1" applyFill="1" applyBorder="1" applyAlignment="1">
      <alignment/>
    </xf>
    <xf numFmtId="176" fontId="3" fillId="0" borderId="209" xfId="0" applyNumberFormat="1" applyFont="1" applyFill="1" applyBorder="1" applyAlignment="1">
      <alignment/>
    </xf>
    <xf numFmtId="176" fontId="3" fillId="0" borderId="210" xfId="0" applyNumberFormat="1" applyFont="1" applyFill="1" applyBorder="1" applyAlignment="1">
      <alignment/>
    </xf>
    <xf numFmtId="176" fontId="3" fillId="0" borderId="211" xfId="0" applyNumberFormat="1" applyFont="1" applyFill="1" applyBorder="1" applyAlignment="1">
      <alignment/>
    </xf>
    <xf numFmtId="0" fontId="3" fillId="0" borderId="41" xfId="0" applyFont="1" applyFill="1" applyBorder="1" applyAlignment="1">
      <alignment horizontal="center"/>
    </xf>
    <xf numFmtId="0" fontId="3" fillId="0" borderId="41" xfId="0" applyFont="1" applyFill="1" applyBorder="1" applyAlignment="1">
      <alignment/>
    </xf>
    <xf numFmtId="0" fontId="3" fillId="0" borderId="25" xfId="0" applyFont="1" applyFill="1" applyBorder="1" applyAlignment="1">
      <alignment horizontal="center" vertical="center" textRotation="255"/>
    </xf>
    <xf numFmtId="0" fontId="3" fillId="0" borderId="79"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40" xfId="0" applyFont="1" applyFill="1" applyBorder="1" applyAlignment="1">
      <alignment/>
    </xf>
    <xf numFmtId="0" fontId="3" fillId="0" borderId="160"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60" xfId="0" applyFont="1" applyFill="1" applyBorder="1" applyAlignment="1">
      <alignment horizontal="center" vertical="center" wrapText="1" shrinkToFit="1"/>
    </xf>
    <xf numFmtId="0" fontId="3" fillId="0" borderId="133" xfId="0" applyFont="1" applyFill="1" applyBorder="1" applyAlignment="1">
      <alignment horizontal="center" vertical="center" wrapText="1" shrinkToFit="1"/>
    </xf>
    <xf numFmtId="0" fontId="3" fillId="0" borderId="162" xfId="0" applyFont="1" applyFill="1" applyBorder="1" applyAlignment="1">
      <alignment horizontal="center" vertical="center" wrapText="1" shrinkToFit="1"/>
    </xf>
    <xf numFmtId="176" fontId="3" fillId="0" borderId="14" xfId="0" applyNumberFormat="1" applyFont="1" applyFill="1" applyBorder="1" applyAlignment="1">
      <alignment/>
    </xf>
    <xf numFmtId="176" fontId="3" fillId="0" borderId="10" xfId="0" applyNumberFormat="1" applyFont="1" applyFill="1" applyBorder="1" applyAlignment="1">
      <alignment/>
    </xf>
    <xf numFmtId="176" fontId="3" fillId="0" borderId="58" xfId="0" applyNumberFormat="1" applyFont="1" applyFill="1" applyBorder="1" applyAlignment="1">
      <alignment/>
    </xf>
    <xf numFmtId="176" fontId="3" fillId="0" borderId="52" xfId="0" applyNumberFormat="1" applyFont="1" applyFill="1" applyBorder="1" applyAlignment="1">
      <alignment/>
    </xf>
    <xf numFmtId="0" fontId="3" fillId="0" borderId="142" xfId="0" applyFont="1" applyFill="1" applyBorder="1" applyAlignment="1">
      <alignment horizontal="center"/>
    </xf>
    <xf numFmtId="0" fontId="3" fillId="0" borderId="79" xfId="0" applyFont="1" applyFill="1" applyBorder="1" applyAlignment="1">
      <alignment/>
    </xf>
    <xf numFmtId="0" fontId="3" fillId="0" borderId="14" xfId="0" applyFont="1" applyFill="1" applyBorder="1" applyAlignment="1">
      <alignment/>
    </xf>
    <xf numFmtId="0" fontId="3" fillId="0" borderId="10" xfId="0" applyFont="1" applyFill="1" applyBorder="1" applyAlignment="1">
      <alignment/>
    </xf>
    <xf numFmtId="0" fontId="3" fillId="0" borderId="52" xfId="0" applyFont="1" applyFill="1" applyBorder="1" applyAlignment="1">
      <alignment/>
    </xf>
    <xf numFmtId="0" fontId="3" fillId="0" borderId="29"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158" xfId="0" applyFont="1" applyFill="1" applyBorder="1" applyAlignment="1">
      <alignment horizontal="center" vertical="center"/>
    </xf>
    <xf numFmtId="0" fontId="4" fillId="0" borderId="41" xfId="0" applyFont="1" applyBorder="1" applyAlignment="1" applyProtection="1">
      <alignment shrinkToFit="1"/>
      <protection locked="0"/>
    </xf>
    <xf numFmtId="176" fontId="4" fillId="0" borderId="38" xfId="0" applyNumberFormat="1" applyFont="1" applyBorder="1" applyAlignment="1" applyProtection="1">
      <alignment horizontal="right"/>
      <protection/>
    </xf>
    <xf numFmtId="176" fontId="4" fillId="0" borderId="28" xfId="0" applyNumberFormat="1" applyFont="1" applyBorder="1" applyAlignment="1" applyProtection="1">
      <alignment horizontal="right"/>
      <protection/>
    </xf>
    <xf numFmtId="176" fontId="4" fillId="0" borderId="39" xfId="0" applyNumberFormat="1" applyFont="1" applyBorder="1" applyAlignment="1" applyProtection="1">
      <alignment horizontal="right"/>
      <protection/>
    </xf>
    <xf numFmtId="176" fontId="4" fillId="0" borderId="41" xfId="0" applyNumberFormat="1" applyFont="1" applyBorder="1" applyAlignment="1" applyProtection="1">
      <alignment/>
      <protection/>
    </xf>
    <xf numFmtId="0" fontId="4" fillId="0" borderId="38" xfId="0" applyFont="1" applyBorder="1" applyAlignment="1" applyProtection="1">
      <alignment horizontal="center" shrinkToFit="1"/>
      <protection locked="0"/>
    </xf>
    <xf numFmtId="0" fontId="4" fillId="0" borderId="28" xfId="0" applyFont="1" applyBorder="1" applyAlignment="1" applyProtection="1">
      <alignment horizontal="center" shrinkToFit="1"/>
      <protection locked="0"/>
    </xf>
    <xf numFmtId="0" fontId="4" fillId="0" borderId="39" xfId="0" applyFont="1" applyBorder="1" applyAlignment="1" applyProtection="1">
      <alignment horizontal="center" shrinkToFit="1"/>
      <protection locked="0"/>
    </xf>
    <xf numFmtId="176" fontId="4" fillId="0" borderId="41" xfId="0" applyNumberFormat="1" applyFont="1" applyBorder="1" applyAlignment="1" applyProtection="1">
      <alignment/>
      <protection locked="0"/>
    </xf>
    <xf numFmtId="49" fontId="4" fillId="0" borderId="41" xfId="0" applyNumberFormat="1" applyFont="1" applyBorder="1" applyAlignment="1" applyProtection="1">
      <alignment/>
      <protection locked="0"/>
    </xf>
    <xf numFmtId="0" fontId="4" fillId="0" borderId="40" xfId="0" applyFont="1" applyBorder="1" applyAlignment="1" applyProtection="1">
      <alignment shrinkToFit="1"/>
      <protection locked="0"/>
    </xf>
    <xf numFmtId="0" fontId="21" fillId="0" borderId="11" xfId="0" applyFont="1" applyBorder="1" applyAlignment="1" applyProtection="1">
      <alignment vertical="center" wrapText="1" shrinkToFit="1"/>
      <protection locked="0"/>
    </xf>
    <xf numFmtId="0" fontId="21" fillId="0" borderId="12" xfId="0" applyFont="1" applyBorder="1" applyAlignment="1" applyProtection="1">
      <alignment vertical="center" wrapText="1" shrinkToFit="1"/>
      <protection locked="0"/>
    </xf>
    <xf numFmtId="0" fontId="21" fillId="0" borderId="69" xfId="0" applyFont="1" applyBorder="1" applyAlignment="1" applyProtection="1">
      <alignment vertical="center" wrapText="1" shrinkToFit="1"/>
      <protection locked="0"/>
    </xf>
    <xf numFmtId="0" fontId="21" fillId="0" borderId="14" xfId="0" applyFont="1" applyBorder="1" applyAlignment="1" applyProtection="1">
      <alignment vertical="center" wrapText="1" shrinkToFit="1"/>
      <protection locked="0"/>
    </xf>
    <xf numFmtId="0" fontId="21" fillId="0" borderId="10" xfId="0" applyFont="1" applyBorder="1" applyAlignment="1" applyProtection="1">
      <alignment vertical="center" wrapText="1" shrinkToFit="1"/>
      <protection locked="0"/>
    </xf>
    <xf numFmtId="0" fontId="21" fillId="0" borderId="52" xfId="0" applyFont="1" applyBorder="1" applyAlignment="1" applyProtection="1">
      <alignment vertical="center" wrapText="1" shrinkToFit="1"/>
      <protection locked="0"/>
    </xf>
    <xf numFmtId="49" fontId="21" fillId="0" borderId="11" xfId="0" applyNumberFormat="1" applyFont="1" applyBorder="1" applyAlignment="1" applyProtection="1">
      <alignment horizontal="center" vertical="center" wrapText="1" shrinkToFit="1"/>
      <protection locked="0"/>
    </xf>
    <xf numFmtId="49" fontId="21" fillId="0" borderId="12" xfId="0" applyNumberFormat="1" applyFont="1" applyBorder="1" applyAlignment="1" applyProtection="1">
      <alignment horizontal="center" vertical="center" wrapText="1" shrinkToFit="1"/>
      <protection locked="0"/>
    </xf>
    <xf numFmtId="49" fontId="21" fillId="0" borderId="69" xfId="0" applyNumberFormat="1" applyFont="1" applyBorder="1" applyAlignment="1" applyProtection="1">
      <alignment horizontal="center" vertical="center" wrapText="1" shrinkToFit="1"/>
      <protection locked="0"/>
    </xf>
    <xf numFmtId="49" fontId="21" fillId="0" borderId="14" xfId="0" applyNumberFormat="1" applyFont="1" applyBorder="1" applyAlignment="1" applyProtection="1">
      <alignment horizontal="center" vertical="center" wrapText="1" shrinkToFit="1"/>
      <protection locked="0"/>
    </xf>
    <xf numFmtId="49" fontId="21" fillId="0" borderId="10" xfId="0" applyNumberFormat="1" applyFont="1" applyBorder="1" applyAlignment="1" applyProtection="1">
      <alignment horizontal="center" vertical="center" wrapText="1" shrinkToFit="1"/>
      <protection locked="0"/>
    </xf>
    <xf numFmtId="49" fontId="21" fillId="0" borderId="52" xfId="0" applyNumberFormat="1" applyFont="1" applyBorder="1" applyAlignment="1" applyProtection="1">
      <alignment horizontal="center" vertical="center" wrapText="1" shrinkToFit="1"/>
      <protection locked="0"/>
    </xf>
    <xf numFmtId="0" fontId="4" fillId="0" borderId="38" xfId="0" applyFont="1" applyBorder="1" applyAlignment="1" applyProtection="1">
      <alignment shrinkToFit="1"/>
      <protection locked="0"/>
    </xf>
    <xf numFmtId="0" fontId="4" fillId="0" borderId="28" xfId="0" applyFont="1" applyBorder="1" applyAlignment="1" applyProtection="1">
      <alignment shrinkToFit="1"/>
      <protection locked="0"/>
    </xf>
    <xf numFmtId="0" fontId="4" fillId="0" borderId="39" xfId="0" applyFont="1" applyBorder="1" applyAlignment="1" applyProtection="1">
      <alignment shrinkToFit="1"/>
      <protection locked="0"/>
    </xf>
    <xf numFmtId="0" fontId="4" fillId="0" borderId="11" xfId="0" applyFont="1" applyBorder="1" applyAlignment="1" applyProtection="1">
      <alignment vertical="center" wrapText="1" shrinkToFit="1"/>
      <protection locked="0"/>
    </xf>
    <xf numFmtId="0" fontId="4" fillId="0" borderId="12" xfId="0" applyFont="1" applyBorder="1" applyAlignment="1" applyProtection="1">
      <alignment vertical="center" wrapText="1" shrinkToFit="1"/>
      <protection locked="0"/>
    </xf>
    <xf numFmtId="0" fontId="4" fillId="0" borderId="69"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49" fontId="21" fillId="0" borderId="12" xfId="0" applyNumberFormat="1" applyFont="1" applyBorder="1" applyAlignment="1" applyProtection="1">
      <alignment vertical="center" wrapText="1"/>
      <protection locked="0"/>
    </xf>
    <xf numFmtId="49" fontId="21" fillId="0" borderId="0" xfId="0" applyNumberFormat="1" applyFont="1" applyBorder="1" applyAlignment="1" applyProtection="1">
      <alignment vertical="center" wrapText="1"/>
      <protection locked="0"/>
    </xf>
    <xf numFmtId="0" fontId="22" fillId="0" borderId="0" xfId="0" applyFont="1" applyAlignment="1" applyProtection="1">
      <alignment horizontal="center"/>
      <protection locked="0"/>
    </xf>
    <xf numFmtId="38" fontId="22" fillId="0" borderId="0" xfId="17" applyFont="1" applyAlignment="1" applyProtection="1">
      <alignment horizontal="center"/>
      <protection locked="0"/>
    </xf>
    <xf numFmtId="0" fontId="3" fillId="0" borderId="41"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69"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52"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176" fontId="11" fillId="0" borderId="38" xfId="23" applyNumberFormat="1" applyFont="1" applyBorder="1" applyAlignment="1" applyProtection="1">
      <alignment vertical="center"/>
      <protection/>
    </xf>
    <xf numFmtId="176" fontId="11" fillId="0" borderId="28" xfId="23" applyNumberFormat="1" applyFont="1" applyBorder="1" applyAlignment="1" applyProtection="1">
      <alignment vertical="center"/>
      <protection/>
    </xf>
    <xf numFmtId="176" fontId="11" fillId="0" borderId="39" xfId="23" applyNumberFormat="1" applyFont="1" applyBorder="1" applyAlignment="1" applyProtection="1">
      <alignment vertical="center"/>
      <protection/>
    </xf>
    <xf numFmtId="0" fontId="11" fillId="0" borderId="38" xfId="23" applyFont="1" applyBorder="1" applyAlignment="1" applyProtection="1">
      <alignment vertical="center"/>
      <protection locked="0"/>
    </xf>
    <xf numFmtId="0" fontId="11" fillId="0" borderId="28" xfId="23" applyFont="1" applyBorder="1" applyAlignment="1" applyProtection="1">
      <alignment vertical="center"/>
      <protection locked="0"/>
    </xf>
    <xf numFmtId="0" fontId="17" fillId="0" borderId="21" xfId="23" applyFont="1" applyBorder="1" applyAlignment="1" applyProtection="1">
      <alignment horizontal="center" vertical="center" wrapText="1"/>
      <protection locked="0"/>
    </xf>
    <xf numFmtId="0" fontId="11" fillId="0" borderId="22" xfId="23" applyFont="1" applyBorder="1" applyAlignment="1" applyProtection="1">
      <alignment horizontal="center" vertical="center" wrapText="1"/>
      <protection locked="0"/>
    </xf>
    <xf numFmtId="0" fontId="11" fillId="0" borderId="54" xfId="23" applyFont="1" applyBorder="1" applyAlignment="1" applyProtection="1">
      <alignment horizontal="center" vertical="center" wrapText="1"/>
      <protection locked="0"/>
    </xf>
    <xf numFmtId="176" fontId="11" fillId="0" borderId="38" xfId="23" applyNumberFormat="1" applyFont="1" applyBorder="1" applyAlignment="1" applyProtection="1">
      <alignment vertical="center"/>
      <protection locked="0"/>
    </xf>
    <xf numFmtId="176" fontId="11" fillId="0" borderId="28" xfId="23" applyNumberFormat="1" applyFont="1" applyBorder="1" applyAlignment="1" applyProtection="1">
      <alignment vertical="center"/>
      <protection locked="0"/>
    </xf>
    <xf numFmtId="176" fontId="11" fillId="0" borderId="39" xfId="23" applyNumberFormat="1" applyFont="1" applyBorder="1" applyAlignment="1" applyProtection="1">
      <alignment vertical="center"/>
      <protection locked="0"/>
    </xf>
    <xf numFmtId="176" fontId="11" fillId="0" borderId="44" xfId="23" applyNumberFormat="1" applyFont="1" applyBorder="1" applyAlignment="1" applyProtection="1">
      <alignment vertical="center"/>
      <protection locked="0"/>
    </xf>
    <xf numFmtId="176" fontId="11" fillId="0" borderId="43" xfId="23" applyNumberFormat="1" applyFont="1" applyBorder="1" applyAlignment="1" applyProtection="1">
      <alignment vertical="center"/>
      <protection locked="0"/>
    </xf>
    <xf numFmtId="176" fontId="11" fillId="0" borderId="67" xfId="23" applyNumberFormat="1" applyFont="1" applyBorder="1" applyAlignment="1" applyProtection="1">
      <alignment vertical="center"/>
      <protection locked="0"/>
    </xf>
    <xf numFmtId="0" fontId="11" fillId="0" borderId="78" xfId="23" applyFont="1" applyBorder="1" applyAlignment="1" applyProtection="1">
      <alignment horizontal="center" vertical="center"/>
      <protection locked="0"/>
    </xf>
    <xf numFmtId="0" fontId="11" fillId="0" borderId="39" xfId="23" applyFont="1" applyBorder="1" applyAlignment="1" applyProtection="1">
      <alignment horizontal="center" vertical="center"/>
      <protection locked="0"/>
    </xf>
    <xf numFmtId="0" fontId="11" fillId="0" borderId="42" xfId="23" applyFont="1" applyBorder="1" applyAlignment="1" applyProtection="1">
      <alignment horizontal="center" vertical="center"/>
      <protection locked="0"/>
    </xf>
    <xf numFmtId="0" fontId="11" fillId="0" borderId="67" xfId="23" applyFont="1" applyBorder="1" applyAlignment="1" applyProtection="1">
      <alignment horizontal="center" vertical="center"/>
      <protection locked="0"/>
    </xf>
    <xf numFmtId="0" fontId="9" fillId="0" borderId="48" xfId="23" applyFont="1" applyBorder="1" applyAlignment="1" applyProtection="1">
      <alignment horizontal="center" vertical="center"/>
      <protection locked="0"/>
    </xf>
    <xf numFmtId="0" fontId="9" fillId="0" borderId="51" xfId="23" applyFont="1" applyBorder="1" applyAlignment="1" applyProtection="1">
      <alignment horizontal="center" vertical="center"/>
      <protection locked="0"/>
    </xf>
    <xf numFmtId="0" fontId="9" fillId="0" borderId="20" xfId="23" applyFont="1" applyBorder="1" applyAlignment="1" applyProtection="1">
      <alignment horizontal="center" vertical="center"/>
      <protection locked="0"/>
    </xf>
    <xf numFmtId="0" fontId="9" fillId="0" borderId="52" xfId="23" applyFont="1" applyBorder="1" applyAlignment="1" applyProtection="1">
      <alignment horizontal="center" vertical="center"/>
      <protection locked="0"/>
    </xf>
    <xf numFmtId="0" fontId="9" fillId="0" borderId="68" xfId="23" applyFont="1" applyBorder="1" applyAlignment="1" applyProtection="1">
      <alignment horizontal="center" vertical="center"/>
      <protection locked="0"/>
    </xf>
    <xf numFmtId="0" fontId="9" fillId="0" borderId="69" xfId="23" applyFont="1" applyBorder="1" applyAlignment="1" applyProtection="1">
      <alignment horizontal="center" vertical="center"/>
      <protection locked="0"/>
    </xf>
    <xf numFmtId="0" fontId="9" fillId="0" borderId="32" xfId="23" applyFont="1" applyBorder="1" applyAlignment="1" applyProtection="1">
      <alignment horizontal="center" vertical="center"/>
      <protection locked="0"/>
    </xf>
    <xf numFmtId="0" fontId="9" fillId="0" borderId="70" xfId="23" applyFont="1" applyBorder="1" applyAlignment="1" applyProtection="1">
      <alignment horizontal="center" vertical="center"/>
      <protection locked="0"/>
    </xf>
    <xf numFmtId="0" fontId="11" fillId="0" borderId="19" xfId="23" applyFont="1" applyBorder="1" applyAlignment="1" applyProtection="1">
      <alignment horizontal="center" vertical="center"/>
      <protection locked="0"/>
    </xf>
    <xf numFmtId="0" fontId="11" fillId="0" borderId="54" xfId="23" applyFont="1" applyBorder="1" applyAlignment="1" applyProtection="1">
      <alignment horizontal="center" vertical="center"/>
      <protection locked="0"/>
    </xf>
    <xf numFmtId="0" fontId="11" fillId="0" borderId="21" xfId="23" applyFont="1" applyBorder="1" applyAlignment="1" applyProtection="1">
      <alignment horizontal="center" vertical="center"/>
      <protection locked="0"/>
    </xf>
    <xf numFmtId="0" fontId="11" fillId="0" borderId="22" xfId="23" applyFont="1" applyBorder="1" applyAlignment="1" applyProtection="1">
      <alignment horizontal="center" vertical="center"/>
      <protection locked="0"/>
    </xf>
    <xf numFmtId="0" fontId="11" fillId="0" borderId="38" xfId="23" applyFont="1" applyBorder="1" applyAlignment="1" applyProtection="1">
      <alignment horizontal="center" vertical="center"/>
      <protection locked="0"/>
    </xf>
    <xf numFmtId="0" fontId="11" fillId="0" borderId="28" xfId="23" applyFont="1" applyBorder="1" applyAlignment="1" applyProtection="1">
      <alignment horizontal="center" vertical="center"/>
      <protection locked="0"/>
    </xf>
    <xf numFmtId="0" fontId="11" fillId="0" borderId="33" xfId="23" applyFont="1" applyBorder="1" applyAlignment="1" applyProtection="1">
      <alignment vertical="center"/>
      <protection locked="0"/>
    </xf>
    <xf numFmtId="0" fontId="11" fillId="0" borderId="212" xfId="23" applyFont="1" applyBorder="1" applyAlignment="1" applyProtection="1">
      <alignment vertical="center"/>
      <protection locked="0"/>
    </xf>
    <xf numFmtId="0" fontId="11" fillId="0" borderId="213" xfId="23" applyFont="1" applyBorder="1" applyAlignment="1" applyProtection="1">
      <alignment vertical="center"/>
      <protection locked="0"/>
    </xf>
    <xf numFmtId="0" fontId="10" fillId="0" borderId="34" xfId="23" applyFont="1" applyBorder="1" applyAlignment="1" applyProtection="1">
      <alignment horizontal="center" vertical="center"/>
      <protection locked="0"/>
    </xf>
    <xf numFmtId="0" fontId="10" fillId="0" borderId="214" xfId="23" applyFont="1" applyBorder="1" applyAlignment="1" applyProtection="1">
      <alignment horizontal="center" vertical="center"/>
      <protection locked="0"/>
    </xf>
    <xf numFmtId="0" fontId="10" fillId="0" borderId="63" xfId="23" applyFont="1" applyBorder="1" applyAlignment="1" applyProtection="1">
      <alignment horizontal="center" vertical="center"/>
      <protection locked="0"/>
    </xf>
    <xf numFmtId="0" fontId="10" fillId="0" borderId="215" xfId="23" applyFont="1" applyBorder="1" applyAlignment="1" applyProtection="1">
      <alignment horizontal="center" vertical="center"/>
      <protection locked="0"/>
    </xf>
    <xf numFmtId="176" fontId="11" fillId="0" borderId="41" xfId="23" applyNumberFormat="1" applyFont="1" applyBorder="1" applyAlignment="1" applyProtection="1">
      <alignment vertical="center"/>
      <protection locked="0"/>
    </xf>
    <xf numFmtId="176" fontId="11" fillId="0" borderId="24" xfId="23" applyNumberFormat="1" applyFont="1" applyBorder="1" applyAlignment="1" applyProtection="1">
      <alignment vertical="center"/>
      <protection locked="0"/>
    </xf>
    <xf numFmtId="0" fontId="11" fillId="0" borderId="216" xfId="23" applyFont="1" applyBorder="1" applyAlignment="1" applyProtection="1">
      <alignment vertical="center"/>
      <protection locked="0"/>
    </xf>
    <xf numFmtId="0" fontId="11" fillId="0" borderId="217" xfId="23" applyFont="1" applyBorder="1" applyAlignment="1" applyProtection="1">
      <alignment vertical="center"/>
      <protection locked="0"/>
    </xf>
    <xf numFmtId="0" fontId="11" fillId="0" borderId="38" xfId="23" applyFont="1" applyBorder="1" applyAlignment="1" applyProtection="1">
      <alignment horizontal="center" vertical="center" shrinkToFit="1"/>
      <protection locked="0"/>
    </xf>
    <xf numFmtId="0" fontId="11" fillId="0" borderId="28" xfId="23" applyFont="1" applyBorder="1" applyAlignment="1" applyProtection="1">
      <alignment horizontal="center" vertical="center" shrinkToFit="1"/>
      <protection locked="0"/>
    </xf>
    <xf numFmtId="0" fontId="11" fillId="0" borderId="39" xfId="23" applyFont="1" applyBorder="1" applyAlignment="1" applyProtection="1">
      <alignment horizontal="center" vertical="center" shrinkToFit="1"/>
      <protection locked="0"/>
    </xf>
    <xf numFmtId="0" fontId="11" fillId="0" borderId="31" xfId="23" applyFont="1" applyBorder="1" applyAlignment="1" applyProtection="1">
      <alignment horizontal="center" vertical="center"/>
      <protection locked="0"/>
    </xf>
    <xf numFmtId="176" fontId="11" fillId="0" borderId="44" xfId="23" applyNumberFormat="1" applyFont="1" applyBorder="1" applyAlignment="1" applyProtection="1">
      <alignment vertical="center"/>
      <protection/>
    </xf>
    <xf numFmtId="176" fontId="11" fillId="0" borderId="43" xfId="23" applyNumberFormat="1" applyFont="1" applyBorder="1" applyAlignment="1" applyProtection="1">
      <alignment vertical="center"/>
      <protection/>
    </xf>
    <xf numFmtId="176" fontId="11" fillId="0" borderId="67" xfId="23" applyNumberFormat="1" applyFont="1" applyBorder="1" applyAlignment="1" applyProtection="1">
      <alignment vertical="center"/>
      <protection/>
    </xf>
    <xf numFmtId="0" fontId="11" fillId="0" borderId="44" xfId="23" applyFont="1" applyBorder="1" applyAlignment="1" applyProtection="1">
      <alignment vertical="center"/>
      <protection locked="0"/>
    </xf>
    <xf numFmtId="0" fontId="11" fillId="0" borderId="43" xfId="23" applyFont="1" applyBorder="1" applyAlignment="1" applyProtection="1">
      <alignment vertical="center"/>
      <protection locked="0"/>
    </xf>
    <xf numFmtId="0" fontId="11" fillId="0" borderId="21" xfId="23" applyFont="1" applyBorder="1" applyAlignment="1" applyProtection="1">
      <alignment horizontal="center" vertical="center" shrinkToFit="1"/>
      <protection locked="0"/>
    </xf>
    <xf numFmtId="0" fontId="11" fillId="0" borderId="22" xfId="23" applyFont="1" applyBorder="1" applyAlignment="1" applyProtection="1">
      <alignment horizontal="center" vertical="center" shrinkToFit="1"/>
      <protection locked="0"/>
    </xf>
    <xf numFmtId="0" fontId="11" fillId="0" borderId="54" xfId="23" applyFont="1" applyBorder="1" applyAlignment="1" applyProtection="1">
      <alignment horizontal="center" vertical="center" shrinkToFit="1"/>
      <protection locked="0"/>
    </xf>
    <xf numFmtId="203" fontId="11" fillId="0" borderId="21" xfId="23" applyNumberFormat="1" applyFont="1" applyBorder="1" applyAlignment="1" applyProtection="1">
      <alignment horizontal="center" vertical="center" shrinkToFit="1"/>
      <protection locked="0"/>
    </xf>
    <xf numFmtId="203" fontId="11" fillId="0" borderId="22" xfId="23" applyNumberFormat="1" applyFont="1" applyBorder="1" applyAlignment="1" applyProtection="1">
      <alignment horizontal="center" vertical="center" shrinkToFit="1"/>
      <protection locked="0"/>
    </xf>
    <xf numFmtId="203" fontId="11" fillId="0" borderId="54" xfId="23" applyNumberFormat="1" applyFont="1" applyBorder="1" applyAlignment="1" applyProtection="1">
      <alignment horizontal="center" vertical="center" shrinkToFit="1"/>
      <protection locked="0"/>
    </xf>
    <xf numFmtId="176" fontId="11" fillId="0" borderId="61" xfId="23" applyNumberFormat="1" applyFont="1" applyBorder="1" applyAlignment="1" applyProtection="1">
      <alignment vertical="center"/>
      <protection locked="0"/>
    </xf>
    <xf numFmtId="176" fontId="11" fillId="0" borderId="62" xfId="23" applyNumberFormat="1" applyFont="1" applyBorder="1" applyAlignment="1" applyProtection="1">
      <alignment vertical="center"/>
      <protection/>
    </xf>
    <xf numFmtId="0" fontId="11" fillId="0" borderId="10" xfId="23" applyFont="1" applyBorder="1" applyAlignment="1" applyProtection="1">
      <alignment horizontal="distributed" vertical="center"/>
      <protection locked="0"/>
    </xf>
    <xf numFmtId="0" fontId="11" fillId="0" borderId="28" xfId="23" applyFont="1" applyBorder="1" applyAlignment="1" applyProtection="1">
      <alignment horizontal="distributed" vertical="center"/>
      <protection locked="0"/>
    </xf>
    <xf numFmtId="0" fontId="11" fillId="0" borderId="10" xfId="23" applyFont="1" applyBorder="1" applyAlignment="1" applyProtection="1">
      <alignment vertical="center"/>
      <protection locked="0"/>
    </xf>
    <xf numFmtId="38" fontId="14" fillId="0" borderId="218" xfId="17" applyFont="1" applyBorder="1" applyAlignment="1">
      <alignment horizontal="right" vertical="center" wrapText="1"/>
    </xf>
    <xf numFmtId="38" fontId="14" fillId="0" borderId="219" xfId="17" applyFont="1" applyBorder="1" applyAlignment="1">
      <alignment horizontal="right" vertical="center" wrapText="1"/>
    </xf>
    <xf numFmtId="38" fontId="14" fillId="0" borderId="36" xfId="17" applyFont="1" applyBorder="1" applyAlignment="1">
      <alignment horizontal="right" vertical="center" wrapText="1"/>
    </xf>
    <xf numFmtId="38" fontId="14" fillId="0" borderId="50" xfId="17" applyFont="1" applyBorder="1" applyAlignment="1">
      <alignment horizontal="right" vertical="center" wrapText="1"/>
    </xf>
    <xf numFmtId="38" fontId="14" fillId="0" borderId="220" xfId="17" applyFont="1" applyBorder="1" applyAlignment="1">
      <alignment vertical="center" wrapText="1"/>
    </xf>
    <xf numFmtId="38" fontId="14" fillId="0" borderId="221" xfId="17" applyFont="1" applyBorder="1" applyAlignment="1">
      <alignment vertical="center" wrapText="1"/>
    </xf>
    <xf numFmtId="38" fontId="14" fillId="0" borderId="14" xfId="17" applyFont="1" applyBorder="1" applyAlignment="1">
      <alignment vertical="center" wrapText="1"/>
    </xf>
    <xf numFmtId="38" fontId="14" fillId="0" borderId="58" xfId="17" applyFont="1" applyBorder="1" applyAlignment="1">
      <alignment vertical="center" wrapText="1"/>
    </xf>
    <xf numFmtId="38" fontId="14" fillId="0" borderId="175" xfId="17" applyFont="1" applyBorder="1" applyAlignment="1">
      <alignment vertical="center" wrapText="1"/>
    </xf>
    <xf numFmtId="38" fontId="14" fillId="0" borderId="49" xfId="17" applyFont="1" applyBorder="1" applyAlignment="1">
      <alignment vertical="center" wrapText="1"/>
    </xf>
    <xf numFmtId="38" fontId="14" fillId="0" borderId="9" xfId="17" applyFont="1" applyBorder="1" applyAlignment="1">
      <alignment vertical="center" wrapText="1"/>
    </xf>
    <xf numFmtId="38" fontId="14" fillId="0" borderId="165" xfId="17" applyFont="1" applyBorder="1" applyAlignment="1">
      <alignment vertical="center" wrapText="1"/>
    </xf>
    <xf numFmtId="0" fontId="10" fillId="0" borderId="0" xfId="22" applyFont="1" applyAlignment="1">
      <alignment horizontal="center" vertical="center"/>
      <protection/>
    </xf>
    <xf numFmtId="0" fontId="9" fillId="0" borderId="0" xfId="22" applyFont="1" applyAlignment="1">
      <alignment horizontal="center" vertical="center"/>
      <protection/>
    </xf>
    <xf numFmtId="38" fontId="15" fillId="0" borderId="21" xfId="17" applyFont="1" applyBorder="1" applyAlignment="1">
      <alignment horizontal="center" vertical="center" shrinkToFit="1"/>
    </xf>
    <xf numFmtId="38" fontId="15" fillId="0" borderId="31" xfId="17" applyFont="1" applyBorder="1" applyAlignment="1">
      <alignment horizontal="center" vertical="center" shrinkToFit="1"/>
    </xf>
    <xf numFmtId="38" fontId="14" fillId="0" borderId="44" xfId="17" applyFont="1" applyBorder="1" applyAlignment="1">
      <alignment horizontal="right" vertical="center" wrapText="1"/>
    </xf>
    <xf numFmtId="38" fontId="14" fillId="0" borderId="62" xfId="17" applyFont="1" applyBorder="1" applyAlignment="1">
      <alignment horizontal="right" vertical="center" wrapText="1"/>
    </xf>
    <xf numFmtId="38" fontId="11" fillId="0" borderId="14" xfId="17" applyFont="1" applyBorder="1" applyAlignment="1">
      <alignment horizontal="center" vertical="center" shrinkToFit="1"/>
    </xf>
    <xf numFmtId="38" fontId="11" fillId="0" borderId="52" xfId="17" applyFont="1" applyBorder="1" applyAlignment="1">
      <alignment horizontal="center" vertical="center" shrinkToFit="1"/>
    </xf>
    <xf numFmtId="38" fontId="14" fillId="0" borderId="44" xfId="17" applyFont="1" applyBorder="1" applyAlignment="1">
      <alignment vertical="center" wrapText="1"/>
    </xf>
    <xf numFmtId="38" fontId="14" fillId="0" borderId="67" xfId="17" applyFont="1" applyBorder="1" applyAlignment="1">
      <alignment vertical="center" wrapText="1"/>
    </xf>
    <xf numFmtId="38" fontId="14" fillId="0" borderId="40" xfId="17" applyFont="1" applyBorder="1" applyAlignment="1">
      <alignment horizontal="right" vertical="center"/>
    </xf>
    <xf numFmtId="38" fontId="14" fillId="0" borderId="17" xfId="17" applyFont="1" applyBorder="1" applyAlignment="1">
      <alignment horizontal="right" vertical="center"/>
    </xf>
    <xf numFmtId="38" fontId="14" fillId="0" borderId="21" xfId="17" applyFont="1" applyBorder="1" applyAlignment="1">
      <alignment horizontal="center" vertical="center" wrapText="1"/>
    </xf>
    <xf numFmtId="38" fontId="14" fillId="0" borderId="54" xfId="17" applyFont="1" applyBorder="1" applyAlignment="1">
      <alignment horizontal="center" vertical="center" wrapText="1"/>
    </xf>
    <xf numFmtId="38" fontId="14" fillId="0" borderId="38" xfId="17" applyFont="1" applyBorder="1" applyAlignment="1">
      <alignment horizontal="center" vertical="center" wrapText="1"/>
    </xf>
    <xf numFmtId="38" fontId="14" fillId="0" borderId="39" xfId="17" applyFont="1" applyBorder="1" applyAlignment="1">
      <alignment horizontal="center" vertical="center" wrapText="1"/>
    </xf>
    <xf numFmtId="38" fontId="11" fillId="0" borderId="21" xfId="17" applyFont="1" applyBorder="1" applyAlignment="1">
      <alignment horizontal="center" vertical="center" shrinkToFit="1"/>
    </xf>
    <xf numFmtId="38" fontId="11" fillId="0" borderId="54" xfId="17" applyFont="1" applyBorder="1" applyAlignment="1">
      <alignment horizontal="center" vertical="center" shrinkToFit="1"/>
    </xf>
    <xf numFmtId="38" fontId="11" fillId="0" borderId="38" xfId="17" applyFont="1" applyBorder="1" applyAlignment="1">
      <alignment horizontal="center" vertical="center" shrinkToFit="1"/>
    </xf>
    <xf numFmtId="38" fontId="11" fillId="0" borderId="39" xfId="17" applyFont="1" applyBorder="1" applyAlignment="1">
      <alignment horizontal="center" vertical="center" shrinkToFit="1"/>
    </xf>
    <xf numFmtId="0" fontId="16" fillId="0" borderId="175" xfId="22" applyFont="1" applyBorder="1" applyAlignment="1">
      <alignment horizontal="center" vertical="center" wrapText="1"/>
      <protection/>
    </xf>
    <xf numFmtId="0" fontId="16" fillId="0" borderId="49" xfId="22" applyFont="1" applyBorder="1" applyAlignment="1">
      <alignment horizontal="center" vertical="center" wrapText="1"/>
      <protection/>
    </xf>
    <xf numFmtId="0" fontId="16" fillId="0" borderId="74" xfId="22" applyFont="1" applyBorder="1" applyAlignment="1">
      <alignment horizontal="left" vertical="center"/>
      <protection/>
    </xf>
    <xf numFmtId="0" fontId="16" fillId="0" borderId="2" xfId="22" applyFont="1" applyBorder="1" applyAlignment="1">
      <alignment horizontal="left" vertical="center"/>
      <protection/>
    </xf>
    <xf numFmtId="0" fontId="16" fillId="0" borderId="29" xfId="22" applyFont="1" applyBorder="1" applyAlignment="1">
      <alignment horizontal="left" vertical="center"/>
      <protection/>
    </xf>
    <xf numFmtId="0" fontId="16" fillId="0" borderId="0" xfId="22" applyFont="1" applyBorder="1" applyAlignment="1">
      <alignment horizontal="left" vertical="center"/>
      <protection/>
    </xf>
    <xf numFmtId="0" fontId="16" fillId="0" borderId="21" xfId="22" applyFont="1" applyBorder="1" applyAlignment="1">
      <alignment horizontal="center" vertical="center" wrapText="1"/>
      <protection/>
    </xf>
    <xf numFmtId="0" fontId="16" fillId="0" borderId="22" xfId="22" applyFont="1" applyBorder="1" applyAlignment="1">
      <alignment horizontal="center" vertical="center" wrapText="1"/>
      <protection/>
    </xf>
    <xf numFmtId="0" fontId="16" fillId="0" borderId="31" xfId="22" applyFont="1" applyBorder="1" applyAlignment="1">
      <alignment horizontal="center" vertical="center" wrapText="1"/>
      <protection/>
    </xf>
    <xf numFmtId="0" fontId="14" fillId="0" borderId="11" xfId="22" applyFont="1" applyBorder="1" applyAlignment="1">
      <alignment horizontal="right" vertical="center"/>
      <protection/>
    </xf>
    <xf numFmtId="0" fontId="14" fillId="0" borderId="173" xfId="22" applyFont="1" applyBorder="1" applyAlignment="1">
      <alignment horizontal="right" vertical="center"/>
      <protection/>
    </xf>
    <xf numFmtId="0" fontId="14" fillId="0" borderId="14" xfId="22" applyFont="1" applyBorder="1" applyAlignment="1">
      <alignment horizontal="right" vertical="center"/>
      <protection/>
    </xf>
    <xf numFmtId="0" fontId="14" fillId="0" borderId="58" xfId="22" applyFont="1" applyBorder="1" applyAlignment="1">
      <alignment horizontal="right" vertical="center"/>
      <protection/>
    </xf>
    <xf numFmtId="38" fontId="14" fillId="0" borderId="220" xfId="17" applyFont="1" applyBorder="1" applyAlignment="1">
      <alignment horizontal="right" vertical="center"/>
    </xf>
    <xf numFmtId="38" fontId="14" fillId="0" borderId="221" xfId="17" applyFont="1" applyBorder="1" applyAlignment="1">
      <alignment horizontal="right" vertical="center"/>
    </xf>
    <xf numFmtId="38" fontId="14" fillId="0" borderId="9" xfId="17" applyFont="1" applyBorder="1" applyAlignment="1">
      <alignment horizontal="right" vertical="center"/>
    </xf>
    <xf numFmtId="38" fontId="14" fillId="0" borderId="165" xfId="17" applyFont="1" applyBorder="1" applyAlignment="1">
      <alignment horizontal="right" vertical="center"/>
    </xf>
    <xf numFmtId="38" fontId="14" fillId="0" borderId="14" xfId="17" applyFont="1" applyBorder="1" applyAlignment="1">
      <alignment horizontal="right" vertical="center"/>
    </xf>
    <xf numFmtId="38" fontId="14" fillId="0" borderId="58" xfId="17" applyFont="1" applyBorder="1" applyAlignment="1">
      <alignment horizontal="right" vertical="center"/>
    </xf>
    <xf numFmtId="38" fontId="14" fillId="0" borderId="31" xfId="17" applyFont="1" applyBorder="1" applyAlignment="1">
      <alignment horizontal="center" vertical="center" wrapText="1"/>
    </xf>
    <xf numFmtId="38" fontId="14" fillId="0" borderId="61" xfId="17" applyFont="1" applyBorder="1" applyAlignment="1">
      <alignment horizontal="center" vertical="center" wrapText="1"/>
    </xf>
    <xf numFmtId="38" fontId="11" fillId="0" borderId="175" xfId="17" applyFont="1" applyBorder="1" applyAlignment="1">
      <alignment horizontal="center" vertical="center" shrinkToFit="1"/>
    </xf>
    <xf numFmtId="38" fontId="11" fillId="0" borderId="51" xfId="17" applyFont="1" applyBorder="1" applyAlignment="1">
      <alignment horizontal="center" vertical="center" shrinkToFit="1"/>
    </xf>
    <xf numFmtId="0" fontId="14" fillId="0" borderId="218" xfId="22" applyFont="1" applyBorder="1" applyAlignment="1">
      <alignment horizontal="right" vertical="center"/>
      <protection/>
    </xf>
    <xf numFmtId="0" fontId="14" fillId="0" borderId="72" xfId="22" applyFont="1" applyBorder="1" applyAlignment="1">
      <alignment horizontal="right" vertical="center"/>
      <protection/>
    </xf>
    <xf numFmtId="0" fontId="14" fillId="0" borderId="219" xfId="22" applyFont="1" applyBorder="1" applyAlignment="1">
      <alignment horizontal="right" vertical="center"/>
      <protection/>
    </xf>
    <xf numFmtId="38" fontId="14" fillId="0" borderId="44" xfId="17" applyFont="1" applyBorder="1" applyAlignment="1">
      <alignment horizontal="right" vertical="center"/>
    </xf>
    <xf numFmtId="38" fontId="14" fillId="0" borderId="62" xfId="17" applyFont="1" applyBorder="1" applyAlignment="1">
      <alignment horizontal="right" vertical="center"/>
    </xf>
    <xf numFmtId="38" fontId="14" fillId="0" borderId="218" xfId="17" applyFont="1" applyBorder="1" applyAlignment="1">
      <alignment horizontal="right" vertical="center"/>
    </xf>
    <xf numFmtId="38" fontId="14" fillId="0" borderId="219" xfId="17" applyFont="1" applyBorder="1" applyAlignment="1">
      <alignment horizontal="right" vertical="center"/>
    </xf>
    <xf numFmtId="38" fontId="14" fillId="0" borderId="67" xfId="17" applyFont="1" applyBorder="1" applyAlignment="1">
      <alignment horizontal="right" vertical="center"/>
    </xf>
    <xf numFmtId="38" fontId="14" fillId="0" borderId="67" xfId="17" applyFont="1" applyBorder="1" applyAlignment="1">
      <alignment horizontal="right" vertical="center" wrapText="1"/>
    </xf>
    <xf numFmtId="38" fontId="14" fillId="0" borderId="73" xfId="17" applyFont="1" applyBorder="1" applyAlignment="1">
      <alignment horizontal="right" vertical="center"/>
    </xf>
    <xf numFmtId="0" fontId="14" fillId="0" borderId="69" xfId="22" applyFont="1" applyBorder="1" applyAlignment="1">
      <alignment horizontal="right" vertical="center"/>
      <protection/>
    </xf>
    <xf numFmtId="0" fontId="14" fillId="0" borderId="52" xfId="22" applyFont="1" applyBorder="1" applyAlignment="1">
      <alignment horizontal="right" vertical="center"/>
      <protection/>
    </xf>
    <xf numFmtId="0" fontId="16" fillId="0" borderId="41" xfId="22" applyFont="1" applyBorder="1" applyAlignment="1">
      <alignment horizontal="center" vertical="center" wrapText="1"/>
      <protection/>
    </xf>
    <xf numFmtId="0" fontId="16" fillId="0" borderId="24" xfId="22" applyFont="1" applyBorder="1" applyAlignment="1">
      <alignment horizontal="center" vertical="center" wrapText="1"/>
      <protection/>
    </xf>
    <xf numFmtId="38" fontId="14" fillId="0" borderId="172" xfId="17" applyFont="1" applyBorder="1" applyAlignment="1">
      <alignment horizontal="right" vertical="center"/>
    </xf>
    <xf numFmtId="38" fontId="14" fillId="0" borderId="35" xfId="17" applyFont="1" applyBorder="1" applyAlignment="1">
      <alignment horizontal="right" vertical="center"/>
    </xf>
    <xf numFmtId="38" fontId="14" fillId="0" borderId="222" xfId="17" applyFont="1" applyBorder="1" applyAlignment="1">
      <alignment horizontal="right" vertical="center"/>
    </xf>
    <xf numFmtId="38" fontId="14" fillId="0" borderId="223" xfId="17" applyFont="1" applyBorder="1" applyAlignment="1">
      <alignment horizontal="right" vertical="center"/>
    </xf>
    <xf numFmtId="38" fontId="14" fillId="0" borderId="75" xfId="17" applyFont="1" applyBorder="1" applyAlignment="1">
      <alignment horizontal="right" vertical="center"/>
    </xf>
    <xf numFmtId="38" fontId="14" fillId="0" borderId="52" xfId="17" applyFont="1" applyBorder="1" applyAlignment="1">
      <alignment horizontal="right" vertical="center"/>
    </xf>
    <xf numFmtId="38" fontId="14" fillId="0" borderId="75" xfId="17" applyFont="1" applyBorder="1" applyAlignment="1">
      <alignment vertical="center" wrapText="1"/>
    </xf>
    <xf numFmtId="38" fontId="14" fillId="0" borderId="52" xfId="17" applyFont="1" applyBorder="1" applyAlignment="1">
      <alignment vertical="center" wrapText="1"/>
    </xf>
    <xf numFmtId="38" fontId="14" fillId="0" borderId="2" xfId="17" applyFont="1" applyBorder="1" applyAlignment="1">
      <alignment vertical="center" wrapText="1"/>
    </xf>
    <xf numFmtId="38" fontId="14" fillId="0" borderId="10" xfId="17" applyFont="1" applyBorder="1" applyAlignment="1">
      <alignment vertical="center" wrapText="1"/>
    </xf>
    <xf numFmtId="38" fontId="14" fillId="0" borderId="70" xfId="17" applyFont="1" applyBorder="1" applyAlignment="1">
      <alignment horizontal="right" vertical="center" wrapText="1"/>
    </xf>
    <xf numFmtId="38" fontId="14" fillId="0" borderId="30" xfId="17" applyFont="1" applyBorder="1" applyAlignment="1">
      <alignment horizontal="right" vertical="center" wrapText="1"/>
    </xf>
    <xf numFmtId="38" fontId="15" fillId="0" borderId="79" xfId="17" applyFont="1" applyBorder="1" applyAlignment="1">
      <alignment horizontal="center" vertical="center" shrinkToFit="1"/>
    </xf>
    <xf numFmtId="38" fontId="14" fillId="0" borderId="79" xfId="17" applyFont="1" applyBorder="1" applyAlignment="1">
      <alignment horizontal="center" vertical="center" shrinkToFit="1"/>
    </xf>
    <xf numFmtId="38" fontId="14" fillId="0" borderId="23" xfId="17" applyFont="1" applyBorder="1" applyAlignment="1">
      <alignment horizontal="center" vertical="center" shrinkToFit="1"/>
    </xf>
    <xf numFmtId="38" fontId="14" fillId="0" borderId="43" xfId="17" applyFont="1" applyBorder="1" applyAlignment="1">
      <alignment horizontal="right" vertical="center" wrapText="1"/>
    </xf>
    <xf numFmtId="38" fontId="14" fillId="0" borderId="51" xfId="17" applyFont="1" applyBorder="1" applyAlignment="1">
      <alignment vertical="center" wrapText="1"/>
    </xf>
    <xf numFmtId="38" fontId="14" fillId="0" borderId="13" xfId="17" applyFont="1" applyBorder="1" applyAlignment="1">
      <alignment vertical="center" wrapText="1"/>
    </xf>
    <xf numFmtId="38" fontId="14" fillId="0" borderId="46" xfId="17" applyFont="1" applyBorder="1" applyAlignment="1">
      <alignment vertical="center" wrapText="1"/>
    </xf>
    <xf numFmtId="38" fontId="14" fillId="0" borderId="0" xfId="17" applyFont="1" applyBorder="1" applyAlignment="1">
      <alignment vertical="center" wrapText="1"/>
    </xf>
    <xf numFmtId="38" fontId="14" fillId="0" borderId="73" xfId="17" applyFont="1" applyBorder="1" applyAlignment="1">
      <alignment horizontal="right" vertical="center" wrapText="1"/>
    </xf>
    <xf numFmtId="38" fontId="14" fillId="0" borderId="72" xfId="17" applyFont="1" applyBorder="1" applyAlignment="1">
      <alignment horizontal="right" vertical="center" wrapText="1"/>
    </xf>
    <xf numFmtId="38" fontId="15" fillId="0" borderId="22" xfId="17" applyFont="1" applyBorder="1" applyAlignment="1">
      <alignment horizontal="center" vertical="center" shrinkToFit="1"/>
    </xf>
    <xf numFmtId="0" fontId="14" fillId="0" borderId="21" xfId="23" applyFont="1" applyBorder="1" applyAlignment="1" applyProtection="1">
      <alignment horizontal="center" vertical="center"/>
      <protection locked="0"/>
    </xf>
    <xf numFmtId="0" fontId="14" fillId="0" borderId="22" xfId="23" applyFont="1" applyBorder="1" applyAlignment="1" applyProtection="1">
      <alignment horizontal="center" vertical="center"/>
      <protection locked="0"/>
    </xf>
    <xf numFmtId="0" fontId="14" fillId="0" borderId="80" xfId="23" applyFont="1" applyBorder="1" applyAlignment="1" applyProtection="1">
      <alignment horizontal="center" vertical="center"/>
      <protection locked="0"/>
    </xf>
    <xf numFmtId="0" fontId="14" fillId="0" borderId="82" xfId="23" applyFont="1" applyBorder="1" applyAlignment="1" applyProtection="1">
      <alignment horizontal="center" vertical="center"/>
      <protection locked="0"/>
    </xf>
    <xf numFmtId="0" fontId="14" fillId="0" borderId="149" xfId="23" applyFont="1" applyBorder="1" applyAlignment="1" applyProtection="1">
      <alignment horizontal="center" vertical="center"/>
      <protection locked="0"/>
    </xf>
    <xf numFmtId="0" fontId="14" fillId="0" borderId="81" xfId="23" applyFont="1" applyBorder="1" applyAlignment="1" applyProtection="1">
      <alignment horizontal="center" vertical="center"/>
      <protection locked="0"/>
    </xf>
    <xf numFmtId="0" fontId="14" fillId="0" borderId="224" xfId="23" applyFont="1" applyBorder="1" applyAlignment="1" applyProtection="1">
      <alignment horizontal="center" vertical="center"/>
      <protection locked="0"/>
    </xf>
    <xf numFmtId="0" fontId="14" fillId="0" borderId="81" xfId="23" applyFont="1" applyBorder="1" applyAlignment="1" applyProtection="1">
      <alignment horizontal="center" vertical="center" shrinkToFit="1"/>
      <protection locked="0"/>
    </xf>
    <xf numFmtId="0" fontId="14" fillId="0" borderId="22" xfId="23" applyFont="1" applyBorder="1" applyAlignment="1" applyProtection="1">
      <alignment horizontal="center" vertical="center" shrinkToFit="1"/>
      <protection locked="0"/>
    </xf>
    <xf numFmtId="0" fontId="14" fillId="0" borderId="80" xfId="23" applyFont="1" applyBorder="1" applyAlignment="1" applyProtection="1">
      <alignment horizontal="center" vertical="center" shrinkToFit="1"/>
      <protection locked="0"/>
    </xf>
    <xf numFmtId="0" fontId="16" fillId="0" borderId="100" xfId="21" applyFont="1" applyFill="1" applyBorder="1" applyAlignment="1" applyProtection="1">
      <alignment vertical="center" wrapText="1"/>
      <protection/>
    </xf>
    <xf numFmtId="0" fontId="16" fillId="0" borderId="122" xfId="21" applyFont="1" applyFill="1" applyBorder="1" applyAlignment="1" applyProtection="1">
      <alignment vertical="center" wrapText="1"/>
      <protection/>
    </xf>
    <xf numFmtId="0" fontId="14" fillId="0" borderId="0" xfId="22" applyFont="1" applyBorder="1" applyAlignment="1">
      <alignment horizontal="center" vertical="center"/>
      <protection/>
    </xf>
    <xf numFmtId="38" fontId="14" fillId="0" borderId="38" xfId="17" applyFont="1" applyBorder="1" applyAlignment="1">
      <alignment horizontal="right" vertical="center"/>
    </xf>
    <xf numFmtId="38" fontId="14" fillId="0" borderId="39" xfId="17" applyFont="1" applyBorder="1" applyAlignment="1">
      <alignment horizontal="right" vertical="center"/>
    </xf>
    <xf numFmtId="38" fontId="14" fillId="0" borderId="61" xfId="17" applyFont="1" applyBorder="1" applyAlignment="1">
      <alignment horizontal="right" vertical="center"/>
    </xf>
    <xf numFmtId="0" fontId="11" fillId="0" borderId="78" xfId="23" applyFont="1" applyBorder="1" applyAlignment="1" applyProtection="1">
      <alignment vertical="center" shrinkToFit="1"/>
      <protection locked="0"/>
    </xf>
    <xf numFmtId="0" fontId="11" fillId="0" borderId="39" xfId="23" applyFont="1" applyBorder="1" applyAlignment="1" applyProtection="1">
      <alignment vertical="center" shrinkToFit="1"/>
      <protection locked="0"/>
    </xf>
    <xf numFmtId="0" fontId="14" fillId="0" borderId="0" xfId="23" applyFont="1" applyBorder="1" applyAlignment="1" applyProtection="1">
      <alignment vertical="center" wrapText="1"/>
      <protection locked="0"/>
    </xf>
    <xf numFmtId="0" fontId="14" fillId="0" borderId="38" xfId="23" applyFont="1" applyBorder="1" applyAlignment="1" applyProtection="1">
      <alignment vertical="center" shrinkToFit="1"/>
      <protection locked="0"/>
    </xf>
    <xf numFmtId="0" fontId="14" fillId="0" borderId="39" xfId="23" applyFont="1" applyBorder="1" applyAlignment="1" applyProtection="1">
      <alignment vertical="center" shrinkToFit="1"/>
      <protection locked="0"/>
    </xf>
    <xf numFmtId="0" fontId="14" fillId="0" borderId="38" xfId="23" applyFont="1" applyBorder="1" applyAlignment="1" applyProtection="1">
      <alignment horizontal="left" vertical="center" shrinkToFit="1"/>
      <protection locked="0"/>
    </xf>
    <xf numFmtId="0" fontId="14" fillId="0" borderId="39" xfId="23" applyFont="1" applyBorder="1" applyAlignment="1" applyProtection="1">
      <alignment horizontal="left" vertical="center" shrinkToFit="1"/>
      <protection locked="0"/>
    </xf>
    <xf numFmtId="0" fontId="14" fillId="0" borderId="197" xfId="23" applyFont="1" applyBorder="1" applyAlignment="1" applyProtection="1">
      <alignment horizontal="center" vertical="center"/>
      <protection locked="0"/>
    </xf>
    <xf numFmtId="0" fontId="14" fillId="0" borderId="198" xfId="23" applyFont="1" applyBorder="1" applyAlignment="1" applyProtection="1">
      <alignment horizontal="center" vertical="center"/>
      <protection locked="0"/>
    </xf>
    <xf numFmtId="0" fontId="14" fillId="0" borderId="199" xfId="23" applyFont="1" applyBorder="1" applyAlignment="1" applyProtection="1">
      <alignment horizontal="center" vertical="center"/>
      <protection locked="0"/>
    </xf>
    <xf numFmtId="0" fontId="14" fillId="0" borderId="225" xfId="23" applyFont="1" applyBorder="1" applyAlignment="1" applyProtection="1">
      <alignment horizontal="center" vertical="center"/>
      <protection locked="0"/>
    </xf>
    <xf numFmtId="0" fontId="14" fillId="0" borderId="226" xfId="23" applyFont="1" applyBorder="1" applyAlignment="1" applyProtection="1">
      <alignment horizontal="center" vertical="center"/>
      <protection locked="0"/>
    </xf>
    <xf numFmtId="0" fontId="14" fillId="0" borderId="227" xfId="23" applyFont="1" applyBorder="1" applyAlignment="1" applyProtection="1">
      <alignment horizontal="center" vertical="center"/>
      <protection locked="0"/>
    </xf>
    <xf numFmtId="0" fontId="14" fillId="0" borderId="200" xfId="23" applyFont="1" applyBorder="1" applyAlignment="1" applyProtection="1">
      <alignment horizontal="center" vertical="center"/>
      <protection locked="0"/>
    </xf>
    <xf numFmtId="0" fontId="14" fillId="0" borderId="201" xfId="23" applyFont="1" applyBorder="1" applyAlignment="1" applyProtection="1">
      <alignment horizontal="center" vertical="center"/>
      <protection locked="0"/>
    </xf>
    <xf numFmtId="0" fontId="14" fillId="0" borderId="202" xfId="23" applyFont="1" applyBorder="1" applyAlignment="1" applyProtection="1">
      <alignment horizontal="center" vertical="center"/>
      <protection locked="0"/>
    </xf>
    <xf numFmtId="0" fontId="14" fillId="0" borderId="228" xfId="23" applyFont="1" applyBorder="1" applyAlignment="1" applyProtection="1">
      <alignment horizontal="center" vertical="center"/>
      <protection locked="0"/>
    </xf>
    <xf numFmtId="0" fontId="14" fillId="0" borderId="229" xfId="23" applyFont="1" applyBorder="1" applyAlignment="1" applyProtection="1">
      <alignment horizontal="center" vertical="center"/>
      <protection locked="0"/>
    </xf>
    <xf numFmtId="0" fontId="14" fillId="0" borderId="230" xfId="23" applyFont="1" applyBorder="1" applyAlignment="1" applyProtection="1">
      <alignment horizontal="center" vertical="center"/>
      <protection locked="0"/>
    </xf>
  </cellXfs>
  <cellStyles count="12">
    <cellStyle name="Normal" xfId="0"/>
    <cellStyle name="Percent" xfId="15"/>
    <cellStyle name="Hyperlink" xfId="16"/>
    <cellStyle name="Comma [0]" xfId="17"/>
    <cellStyle name="Comma" xfId="18"/>
    <cellStyle name="Currency [0]" xfId="19"/>
    <cellStyle name="Currency" xfId="20"/>
    <cellStyle name="標準_06月報新様式（案）" xfId="21"/>
    <cellStyle name="標準_17年度年報様式" xfId="22"/>
    <cellStyle name="標準_年報様式" xfId="23"/>
    <cellStyle name="標準_様式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4" name="Line 23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5" name="Line 23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6" name="Line 23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7" name="Line 23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8" name="Line 23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9" name="Line 23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4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4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4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4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4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4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5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5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5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5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4" name="Line 25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5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6" name="Line 25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7" name="Line 25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8" name="Line 25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9" name="Line 25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0" name="Line 260"/>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1" name="Line 261"/>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2" name="Line 26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3" name="Line 26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6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6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6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6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6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6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7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7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7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7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7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7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7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7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7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9" name="Line 27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0" name="Line 28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1" name="Line 28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2" name="Line 28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3" name="Line 28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4" name="Line 28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5" name="Line 28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6" name="Line 28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7" name="Line 28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8" name="Line 28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9" name="Line 28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0" name="Line 29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71" name="Line 291"/>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2" name="Line 29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3" name="Line 29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4" name="Line 29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5" name="Line 301"/>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6" name="Line 302"/>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7" name="Line 303"/>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8" name="Line 304"/>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9" name="Line 305"/>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80" name="Line 306"/>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1" name="Line 307"/>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2" name="Line 308"/>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3" name="Line 309"/>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4" name="Line 310"/>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5" name="Line 311"/>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6" name="Line 312"/>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7" name="Line 313"/>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8" name="Line 314"/>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9" name="Line 316"/>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4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3" name="Line 2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59" name="Line 301"/>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0" name="Line 302"/>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1" name="Line 303"/>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2" name="Line 304"/>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3" name="Line 30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4" name="Line 30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5" name="Line 30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6" name="Line 308"/>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7" name="Line 30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8" name="Line 310"/>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9" name="Line 31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0" name="Line 31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1" name="Line 31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2" name="Line 31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3" name="Line 31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5"/>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6"/>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7"/>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8"/>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14"/>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6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6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6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6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6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6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7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8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8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8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8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8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8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9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9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9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9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1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23"/>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24"/>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2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2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2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2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29"/>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3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3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3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3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3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3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3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3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3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3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4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4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4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43"/>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4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4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4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4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4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4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5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51"/>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5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20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21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3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4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5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5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5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5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27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27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277"/>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278"/>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279"/>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280"/>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28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28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28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28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285"/>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28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28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288"/>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28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5"/>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6"/>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7"/>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8"/>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14"/>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6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6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6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6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6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6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7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8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8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8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8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8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8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9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9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9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9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1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23"/>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24"/>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2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2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2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2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29"/>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3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3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3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3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3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3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3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3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3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3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4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4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4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43"/>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4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4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4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4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4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4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5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51"/>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5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5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5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5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5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5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6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1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1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1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1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1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19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19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19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0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1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1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1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1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1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1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1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1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3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3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3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3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3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3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3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4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4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4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243"/>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244"/>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24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24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247"/>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248"/>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24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250"/>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25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25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25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25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255"/>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25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25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sheetPr>
  <dimension ref="H13:Z50"/>
  <sheetViews>
    <sheetView tabSelected="1" workbookViewId="0" topLeftCell="A1">
      <selection activeCell="C3" sqref="C3"/>
    </sheetView>
  </sheetViews>
  <sheetFormatPr defaultColWidth="9.00390625" defaultRowHeight="13.5"/>
  <cols>
    <col min="1" max="16384" width="2.625" style="0" customWidth="1"/>
  </cols>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598" t="s">
        <v>855</v>
      </c>
      <c r="L15" s="598"/>
      <c r="M15" s="598"/>
      <c r="N15" s="598"/>
      <c r="O15" s="598"/>
      <c r="P15" s="598"/>
      <c r="Q15" s="598"/>
      <c r="R15" s="598"/>
      <c r="S15" s="598"/>
      <c r="T15" s="598"/>
      <c r="U15" s="598"/>
      <c r="V15" s="598"/>
      <c r="W15" s="598"/>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599" t="s">
        <v>887</v>
      </c>
      <c r="L18" s="599"/>
      <c r="M18" s="599"/>
      <c r="N18" s="599"/>
      <c r="O18" s="599"/>
      <c r="P18" s="599"/>
      <c r="Q18" s="599"/>
      <c r="R18" s="599"/>
      <c r="S18" s="599"/>
      <c r="T18" s="599"/>
      <c r="U18" s="599"/>
      <c r="V18" s="599"/>
      <c r="W18" s="599"/>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50" ht="14.25">
      <c r="P50" s="499" t="s">
        <v>197</v>
      </c>
    </row>
  </sheetData>
  <sheetProtection password="C7C4" sheet="1" objects="1" scenarios="1"/>
  <mergeCells count="2">
    <mergeCell ref="K15:W15"/>
    <mergeCell ref="K18:W18"/>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indexed="13"/>
  </sheetPr>
  <dimension ref="A1:CK92"/>
  <sheetViews>
    <sheetView zoomScaleSheetLayoutView="100" workbookViewId="0" topLeftCell="A1">
      <selection activeCell="A2" sqref="A2"/>
    </sheetView>
  </sheetViews>
  <sheetFormatPr defaultColWidth="9.00390625" defaultRowHeight="15.75" customHeight="1"/>
  <cols>
    <col min="1" max="16384" width="1.625" style="24" customWidth="1"/>
  </cols>
  <sheetData>
    <row r="1" ht="15" customHeight="1">
      <c r="A1" s="24" t="s">
        <v>447</v>
      </c>
    </row>
    <row r="2" ht="15" customHeight="1"/>
    <row r="3" ht="15" customHeight="1">
      <c r="A3" s="24" t="s">
        <v>988</v>
      </c>
    </row>
    <row r="4" ht="15" customHeight="1"/>
    <row r="5" spans="1:53" ht="15" customHeight="1">
      <c r="A5" s="24" t="s">
        <v>867</v>
      </c>
      <c r="S5" s="141"/>
      <c r="T5" s="141"/>
      <c r="U5" s="141"/>
      <c r="V5" s="141"/>
      <c r="W5" s="141"/>
      <c r="X5" s="141"/>
      <c r="Y5" s="141"/>
      <c r="Z5" s="141" t="s">
        <v>230</v>
      </c>
      <c r="AB5" s="24" t="s">
        <v>295</v>
      </c>
      <c r="AT5" s="141"/>
      <c r="AU5" s="141"/>
      <c r="AV5" s="141"/>
      <c r="AW5" s="141"/>
      <c r="AX5" s="141"/>
      <c r="AY5" s="141"/>
      <c r="AZ5" s="141"/>
      <c r="BA5" s="141" t="s">
        <v>230</v>
      </c>
    </row>
    <row r="6" spans="1:53" ht="15" customHeight="1">
      <c r="A6" s="1470" t="s">
        <v>393</v>
      </c>
      <c r="B6" s="1471"/>
      <c r="C6" s="1471"/>
      <c r="D6" s="1471"/>
      <c r="E6" s="1471"/>
      <c r="F6" s="1471"/>
      <c r="G6" s="1471"/>
      <c r="H6" s="1471"/>
      <c r="I6" s="1471"/>
      <c r="J6" s="1471"/>
      <c r="K6" s="1471"/>
      <c r="L6" s="1471"/>
      <c r="M6" s="1472"/>
      <c r="N6" s="1470" t="s">
        <v>1207</v>
      </c>
      <c r="O6" s="1471"/>
      <c r="P6" s="1471"/>
      <c r="Q6" s="1471"/>
      <c r="R6" s="1471"/>
      <c r="S6" s="1471"/>
      <c r="T6" s="1471"/>
      <c r="U6" s="1472"/>
      <c r="V6" s="1464" t="s">
        <v>426</v>
      </c>
      <c r="W6" s="1465"/>
      <c r="X6" s="1465"/>
      <c r="Y6" s="1465"/>
      <c r="Z6" s="1466"/>
      <c r="AB6" s="1470" t="s">
        <v>393</v>
      </c>
      <c r="AC6" s="1471"/>
      <c r="AD6" s="1471"/>
      <c r="AE6" s="1471"/>
      <c r="AF6" s="1471"/>
      <c r="AG6" s="1471"/>
      <c r="AH6" s="1471"/>
      <c r="AI6" s="1471"/>
      <c r="AJ6" s="1471"/>
      <c r="AK6" s="1471"/>
      <c r="AL6" s="1471"/>
      <c r="AM6" s="1471"/>
      <c r="AN6" s="1472"/>
      <c r="AO6" s="1470" t="s">
        <v>1207</v>
      </c>
      <c r="AP6" s="1471"/>
      <c r="AQ6" s="1471"/>
      <c r="AR6" s="1471"/>
      <c r="AS6" s="1471"/>
      <c r="AT6" s="1471"/>
      <c r="AU6" s="1471"/>
      <c r="AV6" s="1472"/>
      <c r="AW6" s="1464" t="s">
        <v>426</v>
      </c>
      <c r="AX6" s="1465"/>
      <c r="AY6" s="1465"/>
      <c r="AZ6" s="1465"/>
      <c r="BA6" s="1466"/>
    </row>
    <row r="7" spans="1:53" ht="15" customHeight="1">
      <c r="A7" s="1473"/>
      <c r="B7" s="1474"/>
      <c r="C7" s="1474"/>
      <c r="D7" s="1474"/>
      <c r="E7" s="1474"/>
      <c r="F7" s="1474"/>
      <c r="G7" s="1474"/>
      <c r="H7" s="1474"/>
      <c r="I7" s="1474"/>
      <c r="J7" s="1474"/>
      <c r="K7" s="1474"/>
      <c r="L7" s="1474"/>
      <c r="M7" s="1475"/>
      <c r="N7" s="1473"/>
      <c r="O7" s="1474"/>
      <c r="P7" s="1474"/>
      <c r="Q7" s="1474"/>
      <c r="R7" s="1474"/>
      <c r="S7" s="1474"/>
      <c r="T7" s="1474"/>
      <c r="U7" s="1475"/>
      <c r="V7" s="1467"/>
      <c r="W7" s="1468"/>
      <c r="X7" s="1468"/>
      <c r="Y7" s="1468"/>
      <c r="Z7" s="1469"/>
      <c r="AB7" s="1473"/>
      <c r="AC7" s="1474"/>
      <c r="AD7" s="1474"/>
      <c r="AE7" s="1474"/>
      <c r="AF7" s="1474"/>
      <c r="AG7" s="1474"/>
      <c r="AH7" s="1474"/>
      <c r="AI7" s="1474"/>
      <c r="AJ7" s="1474"/>
      <c r="AK7" s="1474"/>
      <c r="AL7" s="1474"/>
      <c r="AM7" s="1474"/>
      <c r="AN7" s="1475"/>
      <c r="AO7" s="1473"/>
      <c r="AP7" s="1474"/>
      <c r="AQ7" s="1474"/>
      <c r="AR7" s="1474"/>
      <c r="AS7" s="1474"/>
      <c r="AT7" s="1474"/>
      <c r="AU7" s="1474"/>
      <c r="AV7" s="1475"/>
      <c r="AW7" s="1467"/>
      <c r="AX7" s="1468"/>
      <c r="AY7" s="1468"/>
      <c r="AZ7" s="1468"/>
      <c r="BA7" s="1469"/>
    </row>
    <row r="8" spans="1:53" ht="15" customHeight="1">
      <c r="A8" s="1476"/>
      <c r="B8" s="1477"/>
      <c r="C8" s="1477"/>
      <c r="D8" s="1477"/>
      <c r="E8" s="1477"/>
      <c r="F8" s="1477"/>
      <c r="G8" s="1477"/>
      <c r="H8" s="1477"/>
      <c r="I8" s="1477"/>
      <c r="J8" s="1477"/>
      <c r="K8" s="1477"/>
      <c r="L8" s="1477"/>
      <c r="M8" s="1478"/>
      <c r="N8" s="1473"/>
      <c r="O8" s="1474"/>
      <c r="P8" s="1474"/>
      <c r="Q8" s="1474"/>
      <c r="R8" s="1474"/>
      <c r="S8" s="1474"/>
      <c r="T8" s="1474"/>
      <c r="U8" s="1475"/>
      <c r="V8" s="1467"/>
      <c r="W8" s="1468"/>
      <c r="X8" s="1468"/>
      <c r="Y8" s="1468"/>
      <c r="Z8" s="1469"/>
      <c r="AB8" s="1476"/>
      <c r="AC8" s="1477"/>
      <c r="AD8" s="1477"/>
      <c r="AE8" s="1477"/>
      <c r="AF8" s="1477"/>
      <c r="AG8" s="1477"/>
      <c r="AH8" s="1477"/>
      <c r="AI8" s="1477"/>
      <c r="AJ8" s="1477"/>
      <c r="AK8" s="1477"/>
      <c r="AL8" s="1477"/>
      <c r="AM8" s="1477"/>
      <c r="AN8" s="1478"/>
      <c r="AO8" s="1473"/>
      <c r="AP8" s="1474"/>
      <c r="AQ8" s="1474"/>
      <c r="AR8" s="1474"/>
      <c r="AS8" s="1474"/>
      <c r="AT8" s="1474"/>
      <c r="AU8" s="1474"/>
      <c r="AV8" s="1475"/>
      <c r="AW8" s="1467"/>
      <c r="AX8" s="1468"/>
      <c r="AY8" s="1468"/>
      <c r="AZ8" s="1468"/>
      <c r="BA8" s="1469"/>
    </row>
    <row r="9" spans="1:53" ht="15" customHeight="1">
      <c r="A9" s="1448" t="s">
        <v>868</v>
      </c>
      <c r="B9" s="1438"/>
      <c r="C9" s="1438"/>
      <c r="D9" s="1438"/>
      <c r="E9" s="1438"/>
      <c r="F9" s="1438"/>
      <c r="G9" s="1438"/>
      <c r="H9" s="1438"/>
      <c r="I9" s="1438"/>
      <c r="J9" s="1438"/>
      <c r="K9" s="1438"/>
      <c r="L9" s="1438"/>
      <c r="M9" s="1438"/>
      <c r="N9" s="1439">
        <f>N10</f>
        <v>4490755680</v>
      </c>
      <c r="O9" s="1440"/>
      <c r="P9" s="1440"/>
      <c r="Q9" s="1440"/>
      <c r="R9" s="1440"/>
      <c r="S9" s="1440"/>
      <c r="T9" s="1440"/>
      <c r="U9" s="1441"/>
      <c r="V9" s="1442">
        <f aca="true" t="shared" si="0" ref="V9:V46">ROUND(N9/$K$54,0)</f>
        <v>49222</v>
      </c>
      <c r="W9" s="1442"/>
      <c r="X9" s="1442"/>
      <c r="Y9" s="1442"/>
      <c r="Z9" s="1442"/>
      <c r="AB9" s="1448" t="s">
        <v>1193</v>
      </c>
      <c r="AC9" s="1438"/>
      <c r="AD9" s="1438"/>
      <c r="AE9" s="1438"/>
      <c r="AF9" s="1438"/>
      <c r="AG9" s="1438"/>
      <c r="AH9" s="1438"/>
      <c r="AI9" s="1438"/>
      <c r="AJ9" s="1438"/>
      <c r="AK9" s="1438"/>
      <c r="AL9" s="1438"/>
      <c r="AM9" s="1438"/>
      <c r="AN9" s="1438"/>
      <c r="AO9" s="1439">
        <f>AO10+AO14</f>
        <v>590131452</v>
      </c>
      <c r="AP9" s="1440"/>
      <c r="AQ9" s="1440"/>
      <c r="AR9" s="1440"/>
      <c r="AS9" s="1440"/>
      <c r="AT9" s="1440"/>
      <c r="AU9" s="1440"/>
      <c r="AV9" s="1441"/>
      <c r="AW9" s="1442">
        <f aca="true" t="shared" si="1" ref="AW9:AW39">ROUND(AO9/$K$54,0)</f>
        <v>6468</v>
      </c>
      <c r="AX9" s="1442"/>
      <c r="AY9" s="1442"/>
      <c r="AZ9" s="1442"/>
      <c r="BA9" s="1442"/>
    </row>
    <row r="10" spans="1:53" ht="15" customHeight="1">
      <c r="A10" s="26"/>
      <c r="B10" s="1448" t="s">
        <v>868</v>
      </c>
      <c r="C10" s="1438"/>
      <c r="D10" s="1438"/>
      <c r="E10" s="1438"/>
      <c r="F10" s="1438"/>
      <c r="G10" s="1438"/>
      <c r="H10" s="1438"/>
      <c r="I10" s="1438"/>
      <c r="J10" s="1438"/>
      <c r="K10" s="1438"/>
      <c r="L10" s="1438"/>
      <c r="M10" s="1438"/>
      <c r="N10" s="1439">
        <f>N11</f>
        <v>4490755680</v>
      </c>
      <c r="O10" s="1440"/>
      <c r="P10" s="1440"/>
      <c r="Q10" s="1440"/>
      <c r="R10" s="1440"/>
      <c r="S10" s="1440"/>
      <c r="T10" s="1440"/>
      <c r="U10" s="1441"/>
      <c r="V10" s="1442">
        <f t="shared" si="0"/>
        <v>49222</v>
      </c>
      <c r="W10" s="1442"/>
      <c r="X10" s="1442"/>
      <c r="Y10" s="1442"/>
      <c r="Z10" s="1442"/>
      <c r="AB10" s="26"/>
      <c r="AC10" s="1448" t="s">
        <v>1194</v>
      </c>
      <c r="AD10" s="1438"/>
      <c r="AE10" s="1438"/>
      <c r="AF10" s="1438"/>
      <c r="AG10" s="1438"/>
      <c r="AH10" s="1438"/>
      <c r="AI10" s="1438"/>
      <c r="AJ10" s="1438"/>
      <c r="AK10" s="1438"/>
      <c r="AL10" s="1438"/>
      <c r="AM10" s="1438"/>
      <c r="AN10" s="1438"/>
      <c r="AO10" s="1439">
        <f>AO11+AO12+AO13</f>
        <v>347755560</v>
      </c>
      <c r="AP10" s="1440"/>
      <c r="AQ10" s="1440"/>
      <c r="AR10" s="1440"/>
      <c r="AS10" s="1440"/>
      <c r="AT10" s="1440"/>
      <c r="AU10" s="1440"/>
      <c r="AV10" s="1441"/>
      <c r="AW10" s="1442">
        <f t="shared" si="1"/>
        <v>3812</v>
      </c>
      <c r="AX10" s="1442"/>
      <c r="AY10" s="1442"/>
      <c r="AZ10" s="1442"/>
      <c r="BA10" s="1442"/>
    </row>
    <row r="11" spans="1:53" ht="15" customHeight="1">
      <c r="A11" s="25"/>
      <c r="B11" s="25"/>
      <c r="C11" s="1438" t="s">
        <v>62</v>
      </c>
      <c r="D11" s="1438"/>
      <c r="E11" s="1438"/>
      <c r="F11" s="1438"/>
      <c r="G11" s="1438"/>
      <c r="H11" s="1438"/>
      <c r="I11" s="1438"/>
      <c r="J11" s="1438"/>
      <c r="K11" s="1438"/>
      <c r="L11" s="1438"/>
      <c r="M11" s="1438"/>
      <c r="N11" s="1439">
        <v>4490755680</v>
      </c>
      <c r="O11" s="1440"/>
      <c r="P11" s="1440"/>
      <c r="Q11" s="1440"/>
      <c r="R11" s="1440"/>
      <c r="S11" s="1440"/>
      <c r="T11" s="1440"/>
      <c r="U11" s="1441"/>
      <c r="V11" s="1442">
        <f t="shared" si="0"/>
        <v>49222</v>
      </c>
      <c r="W11" s="1442"/>
      <c r="X11" s="1442"/>
      <c r="Y11" s="1442"/>
      <c r="Z11" s="1442"/>
      <c r="AB11" s="26"/>
      <c r="AC11" s="26"/>
      <c r="AD11" s="1438" t="s">
        <v>1195</v>
      </c>
      <c r="AE11" s="1438"/>
      <c r="AF11" s="1438"/>
      <c r="AG11" s="1438"/>
      <c r="AH11" s="1438"/>
      <c r="AI11" s="1438"/>
      <c r="AJ11" s="1438"/>
      <c r="AK11" s="1438"/>
      <c r="AL11" s="1438"/>
      <c r="AM11" s="1438"/>
      <c r="AN11" s="1438"/>
      <c r="AO11" s="1439">
        <v>338496939</v>
      </c>
      <c r="AP11" s="1440"/>
      <c r="AQ11" s="1440"/>
      <c r="AR11" s="1440"/>
      <c r="AS11" s="1440"/>
      <c r="AT11" s="1440"/>
      <c r="AU11" s="1440"/>
      <c r="AV11" s="1441"/>
      <c r="AW11" s="1442">
        <f t="shared" si="1"/>
        <v>3710</v>
      </c>
      <c r="AX11" s="1442"/>
      <c r="AY11" s="1442"/>
      <c r="AZ11" s="1442"/>
      <c r="BA11" s="1442"/>
    </row>
    <row r="12" spans="1:53" ht="15" customHeight="1">
      <c r="A12" s="1448" t="s">
        <v>869</v>
      </c>
      <c r="B12" s="1438"/>
      <c r="C12" s="1438"/>
      <c r="D12" s="1438"/>
      <c r="E12" s="1438"/>
      <c r="F12" s="1438"/>
      <c r="G12" s="1438"/>
      <c r="H12" s="1438"/>
      <c r="I12" s="1438"/>
      <c r="J12" s="1438"/>
      <c r="K12" s="1438"/>
      <c r="L12" s="1438"/>
      <c r="M12" s="1438"/>
      <c r="N12" s="1439">
        <f>N13+N15</f>
        <v>4788287300</v>
      </c>
      <c r="O12" s="1440"/>
      <c r="P12" s="1440"/>
      <c r="Q12" s="1440"/>
      <c r="R12" s="1440"/>
      <c r="S12" s="1440"/>
      <c r="T12" s="1440"/>
      <c r="U12" s="1441"/>
      <c r="V12" s="1442">
        <f t="shared" si="0"/>
        <v>52484</v>
      </c>
      <c r="W12" s="1442"/>
      <c r="X12" s="1442"/>
      <c r="Y12" s="1442"/>
      <c r="Z12" s="1442"/>
      <c r="AB12" s="26"/>
      <c r="AC12" s="26"/>
      <c r="AD12" s="1438" t="s">
        <v>1196</v>
      </c>
      <c r="AE12" s="1438"/>
      <c r="AF12" s="1438"/>
      <c r="AG12" s="1438"/>
      <c r="AH12" s="1438"/>
      <c r="AI12" s="1438"/>
      <c r="AJ12" s="1438"/>
      <c r="AK12" s="1438"/>
      <c r="AL12" s="1438"/>
      <c r="AM12" s="1438"/>
      <c r="AN12" s="1438"/>
      <c r="AO12" s="1439">
        <v>2027821</v>
      </c>
      <c r="AP12" s="1440"/>
      <c r="AQ12" s="1440"/>
      <c r="AR12" s="1440"/>
      <c r="AS12" s="1440"/>
      <c r="AT12" s="1440"/>
      <c r="AU12" s="1440"/>
      <c r="AV12" s="1441"/>
      <c r="AW12" s="1442">
        <f t="shared" si="1"/>
        <v>22</v>
      </c>
      <c r="AX12" s="1442"/>
      <c r="AY12" s="1442"/>
      <c r="AZ12" s="1442"/>
      <c r="BA12" s="1442"/>
    </row>
    <row r="13" spans="1:53" ht="15" customHeight="1">
      <c r="A13" s="26"/>
      <c r="B13" s="1448" t="s">
        <v>870</v>
      </c>
      <c r="C13" s="1438"/>
      <c r="D13" s="1438"/>
      <c r="E13" s="1438"/>
      <c r="F13" s="1438"/>
      <c r="G13" s="1438"/>
      <c r="H13" s="1438"/>
      <c r="I13" s="1438"/>
      <c r="J13" s="1438"/>
      <c r="K13" s="1438"/>
      <c r="L13" s="1438"/>
      <c r="M13" s="1438"/>
      <c r="N13" s="1439">
        <f>N14</f>
        <v>3840452000</v>
      </c>
      <c r="O13" s="1440"/>
      <c r="P13" s="1440"/>
      <c r="Q13" s="1440"/>
      <c r="R13" s="1440"/>
      <c r="S13" s="1440"/>
      <c r="T13" s="1440"/>
      <c r="U13" s="1441"/>
      <c r="V13" s="1442">
        <f t="shared" si="0"/>
        <v>42095</v>
      </c>
      <c r="W13" s="1442"/>
      <c r="X13" s="1442"/>
      <c r="Y13" s="1442"/>
      <c r="Z13" s="1442"/>
      <c r="AB13" s="26"/>
      <c r="AC13" s="25"/>
      <c r="AD13" s="1438" t="s">
        <v>1197</v>
      </c>
      <c r="AE13" s="1438"/>
      <c r="AF13" s="1438"/>
      <c r="AG13" s="1438"/>
      <c r="AH13" s="1438"/>
      <c r="AI13" s="1438"/>
      <c r="AJ13" s="1438"/>
      <c r="AK13" s="1438"/>
      <c r="AL13" s="1438"/>
      <c r="AM13" s="1438"/>
      <c r="AN13" s="1438"/>
      <c r="AO13" s="1439">
        <v>7230800</v>
      </c>
      <c r="AP13" s="1440"/>
      <c r="AQ13" s="1440"/>
      <c r="AR13" s="1440"/>
      <c r="AS13" s="1440"/>
      <c r="AT13" s="1440"/>
      <c r="AU13" s="1440"/>
      <c r="AV13" s="1441"/>
      <c r="AW13" s="1442">
        <f t="shared" si="1"/>
        <v>79</v>
      </c>
      <c r="AX13" s="1442"/>
      <c r="AY13" s="1442"/>
      <c r="AZ13" s="1442"/>
      <c r="BA13" s="1442"/>
    </row>
    <row r="14" spans="1:53" ht="15" customHeight="1">
      <c r="A14" s="26"/>
      <c r="B14" s="25"/>
      <c r="C14" s="1438" t="s">
        <v>871</v>
      </c>
      <c r="D14" s="1438"/>
      <c r="E14" s="1438"/>
      <c r="F14" s="1438"/>
      <c r="G14" s="1438"/>
      <c r="H14" s="1438"/>
      <c r="I14" s="1438"/>
      <c r="J14" s="1438"/>
      <c r="K14" s="1438"/>
      <c r="L14" s="1438"/>
      <c r="M14" s="1438"/>
      <c r="N14" s="1439">
        <v>3840452000</v>
      </c>
      <c r="O14" s="1440"/>
      <c r="P14" s="1440"/>
      <c r="Q14" s="1440"/>
      <c r="R14" s="1440"/>
      <c r="S14" s="1440"/>
      <c r="T14" s="1440"/>
      <c r="U14" s="1441"/>
      <c r="V14" s="1442">
        <f t="shared" si="0"/>
        <v>42095</v>
      </c>
      <c r="W14" s="1442"/>
      <c r="X14" s="1442"/>
      <c r="Y14" s="1442"/>
      <c r="Z14" s="1442"/>
      <c r="AB14" s="26"/>
      <c r="AC14" s="1448" t="s">
        <v>1198</v>
      </c>
      <c r="AD14" s="1438"/>
      <c r="AE14" s="1438"/>
      <c r="AF14" s="1438"/>
      <c r="AG14" s="1438"/>
      <c r="AH14" s="1438"/>
      <c r="AI14" s="1438"/>
      <c r="AJ14" s="1438"/>
      <c r="AK14" s="1438"/>
      <c r="AL14" s="1438"/>
      <c r="AM14" s="1438"/>
      <c r="AN14" s="1438"/>
      <c r="AO14" s="1439">
        <f>AO15</f>
        <v>242375892</v>
      </c>
      <c r="AP14" s="1440"/>
      <c r="AQ14" s="1440"/>
      <c r="AR14" s="1440"/>
      <c r="AS14" s="1440"/>
      <c r="AT14" s="1440"/>
      <c r="AU14" s="1440"/>
      <c r="AV14" s="1441"/>
      <c r="AW14" s="1442">
        <f t="shared" si="1"/>
        <v>2657</v>
      </c>
      <c r="AX14" s="1442"/>
      <c r="AY14" s="1442"/>
      <c r="AZ14" s="1442"/>
      <c r="BA14" s="1442"/>
    </row>
    <row r="15" spans="1:53" ht="15" customHeight="1">
      <c r="A15" s="26"/>
      <c r="B15" s="1448" t="s">
        <v>872</v>
      </c>
      <c r="C15" s="1438"/>
      <c r="D15" s="1438"/>
      <c r="E15" s="1438"/>
      <c r="F15" s="1438"/>
      <c r="G15" s="1438"/>
      <c r="H15" s="1438"/>
      <c r="I15" s="1438"/>
      <c r="J15" s="1438"/>
      <c r="K15" s="1438"/>
      <c r="L15" s="1438"/>
      <c r="M15" s="1438"/>
      <c r="N15" s="1439">
        <f>SUM(N16:U18)</f>
        <v>947835300</v>
      </c>
      <c r="O15" s="1440"/>
      <c r="P15" s="1440"/>
      <c r="Q15" s="1440"/>
      <c r="R15" s="1440"/>
      <c r="S15" s="1440"/>
      <c r="T15" s="1440"/>
      <c r="U15" s="1441"/>
      <c r="V15" s="1442">
        <f t="shared" si="0"/>
        <v>10389</v>
      </c>
      <c r="W15" s="1442"/>
      <c r="X15" s="1442"/>
      <c r="Y15" s="1442"/>
      <c r="Z15" s="1442"/>
      <c r="AB15" s="25"/>
      <c r="AC15" s="25"/>
      <c r="AD15" s="1438" t="s">
        <v>1198</v>
      </c>
      <c r="AE15" s="1438"/>
      <c r="AF15" s="1438"/>
      <c r="AG15" s="1438"/>
      <c r="AH15" s="1438"/>
      <c r="AI15" s="1438"/>
      <c r="AJ15" s="1438"/>
      <c r="AK15" s="1438"/>
      <c r="AL15" s="1438"/>
      <c r="AM15" s="1438"/>
      <c r="AN15" s="1438"/>
      <c r="AO15" s="1439">
        <v>242375892</v>
      </c>
      <c r="AP15" s="1440"/>
      <c r="AQ15" s="1440"/>
      <c r="AR15" s="1440"/>
      <c r="AS15" s="1440"/>
      <c r="AT15" s="1440"/>
      <c r="AU15" s="1440"/>
      <c r="AV15" s="1441"/>
      <c r="AW15" s="1442">
        <f t="shared" si="1"/>
        <v>2657</v>
      </c>
      <c r="AX15" s="1442"/>
      <c r="AY15" s="1442"/>
      <c r="AZ15" s="1442"/>
      <c r="BA15" s="1442"/>
    </row>
    <row r="16" spans="1:53" ht="15" customHeight="1">
      <c r="A16" s="26"/>
      <c r="B16" s="26"/>
      <c r="C16" s="1438" t="s">
        <v>873</v>
      </c>
      <c r="D16" s="1438"/>
      <c r="E16" s="1438"/>
      <c r="F16" s="1438"/>
      <c r="G16" s="1438"/>
      <c r="H16" s="1438"/>
      <c r="I16" s="1438"/>
      <c r="J16" s="1438"/>
      <c r="K16" s="1438"/>
      <c r="L16" s="1438"/>
      <c r="M16" s="1438"/>
      <c r="N16" s="1439">
        <v>790637000</v>
      </c>
      <c r="O16" s="1440"/>
      <c r="P16" s="1440"/>
      <c r="Q16" s="1440"/>
      <c r="R16" s="1440"/>
      <c r="S16" s="1440"/>
      <c r="T16" s="1440"/>
      <c r="U16" s="1441"/>
      <c r="V16" s="1442">
        <f t="shared" si="0"/>
        <v>8666</v>
      </c>
      <c r="W16" s="1442"/>
      <c r="X16" s="1442"/>
      <c r="Y16" s="1442"/>
      <c r="Z16" s="1442"/>
      <c r="AB16" s="1448" t="s">
        <v>1199</v>
      </c>
      <c r="AC16" s="1438"/>
      <c r="AD16" s="1438"/>
      <c r="AE16" s="1438"/>
      <c r="AF16" s="1438"/>
      <c r="AG16" s="1438"/>
      <c r="AH16" s="1438"/>
      <c r="AI16" s="1438"/>
      <c r="AJ16" s="1438"/>
      <c r="AK16" s="1438"/>
      <c r="AL16" s="1438"/>
      <c r="AM16" s="1438"/>
      <c r="AN16" s="1438"/>
      <c r="AO16" s="1439">
        <f>AO17</f>
        <v>21557342770</v>
      </c>
      <c r="AP16" s="1440"/>
      <c r="AQ16" s="1440"/>
      <c r="AR16" s="1440"/>
      <c r="AS16" s="1440"/>
      <c r="AT16" s="1440"/>
      <c r="AU16" s="1440"/>
      <c r="AV16" s="1441"/>
      <c r="AW16" s="1442">
        <f t="shared" si="1"/>
        <v>236286</v>
      </c>
      <c r="AX16" s="1442"/>
      <c r="AY16" s="1442"/>
      <c r="AZ16" s="1442"/>
      <c r="BA16" s="1442"/>
    </row>
    <row r="17" spans="1:53" ht="15" customHeight="1">
      <c r="A17" s="26"/>
      <c r="B17" s="26"/>
      <c r="C17" s="1438" t="s">
        <v>54</v>
      </c>
      <c r="D17" s="1438"/>
      <c r="E17" s="1438"/>
      <c r="F17" s="1438"/>
      <c r="G17" s="1438"/>
      <c r="H17" s="1438"/>
      <c r="I17" s="1438"/>
      <c r="J17" s="1438"/>
      <c r="K17" s="1438"/>
      <c r="L17" s="1438"/>
      <c r="M17" s="1438"/>
      <c r="N17" s="1439">
        <v>42859500</v>
      </c>
      <c r="O17" s="1440"/>
      <c r="P17" s="1440"/>
      <c r="Q17" s="1440"/>
      <c r="R17" s="1440"/>
      <c r="S17" s="1440"/>
      <c r="T17" s="1440"/>
      <c r="U17" s="1441"/>
      <c r="V17" s="1442">
        <f t="shared" si="0"/>
        <v>470</v>
      </c>
      <c r="W17" s="1442"/>
      <c r="X17" s="1442"/>
      <c r="Y17" s="1442"/>
      <c r="Z17" s="1442"/>
      <c r="AB17" s="26"/>
      <c r="AC17" s="1448" t="s">
        <v>1199</v>
      </c>
      <c r="AD17" s="1438"/>
      <c r="AE17" s="1438"/>
      <c r="AF17" s="1438"/>
      <c r="AG17" s="1438"/>
      <c r="AH17" s="1438"/>
      <c r="AI17" s="1438"/>
      <c r="AJ17" s="1438"/>
      <c r="AK17" s="1438"/>
      <c r="AL17" s="1438"/>
      <c r="AM17" s="1438"/>
      <c r="AN17" s="1438"/>
      <c r="AO17" s="1439">
        <f>AO18+AO25</f>
        <v>21557342770</v>
      </c>
      <c r="AP17" s="1440"/>
      <c r="AQ17" s="1440"/>
      <c r="AR17" s="1440"/>
      <c r="AS17" s="1440"/>
      <c r="AT17" s="1440"/>
      <c r="AU17" s="1440"/>
      <c r="AV17" s="1441"/>
      <c r="AW17" s="1442">
        <f t="shared" si="1"/>
        <v>236286</v>
      </c>
      <c r="AX17" s="1442"/>
      <c r="AY17" s="1442"/>
      <c r="AZ17" s="1442"/>
      <c r="BA17" s="1442"/>
    </row>
    <row r="18" spans="1:53" ht="15" customHeight="1">
      <c r="A18" s="489"/>
      <c r="B18" s="489"/>
      <c r="C18" s="1438" t="s">
        <v>55</v>
      </c>
      <c r="D18" s="1438"/>
      <c r="E18" s="1438"/>
      <c r="F18" s="1438"/>
      <c r="G18" s="1438"/>
      <c r="H18" s="1438"/>
      <c r="I18" s="1438"/>
      <c r="J18" s="1438"/>
      <c r="K18" s="1438"/>
      <c r="L18" s="1438"/>
      <c r="M18" s="1438"/>
      <c r="N18" s="1439">
        <v>114338800</v>
      </c>
      <c r="O18" s="1440"/>
      <c r="P18" s="1440"/>
      <c r="Q18" s="1440"/>
      <c r="R18" s="1440"/>
      <c r="S18" s="1440"/>
      <c r="T18" s="1440"/>
      <c r="U18" s="1441"/>
      <c r="V18" s="1442">
        <f t="shared" si="0"/>
        <v>1253</v>
      </c>
      <c r="W18" s="1442"/>
      <c r="X18" s="1442"/>
      <c r="Y18" s="1442"/>
      <c r="Z18" s="1442"/>
      <c r="AB18" s="26"/>
      <c r="AC18" s="26"/>
      <c r="AD18" s="1448" t="s">
        <v>1200</v>
      </c>
      <c r="AE18" s="1438"/>
      <c r="AF18" s="1438"/>
      <c r="AG18" s="1438"/>
      <c r="AH18" s="1438"/>
      <c r="AI18" s="1438"/>
      <c r="AJ18" s="1438"/>
      <c r="AK18" s="1438"/>
      <c r="AL18" s="1438"/>
      <c r="AM18" s="1438"/>
      <c r="AN18" s="1438"/>
      <c r="AO18" s="1439">
        <f>AO19+AO20+AO22+AO24+AO23+AO21</f>
        <v>21056744145</v>
      </c>
      <c r="AP18" s="1440"/>
      <c r="AQ18" s="1440"/>
      <c r="AR18" s="1440"/>
      <c r="AS18" s="1440"/>
      <c r="AT18" s="1440"/>
      <c r="AU18" s="1440"/>
      <c r="AV18" s="1441"/>
      <c r="AW18" s="1442">
        <f t="shared" si="1"/>
        <v>230799</v>
      </c>
      <c r="AX18" s="1442"/>
      <c r="AY18" s="1442"/>
      <c r="AZ18" s="1442"/>
      <c r="BA18" s="1442"/>
    </row>
    <row r="19" spans="1:53" ht="15" customHeight="1">
      <c r="A19" s="1448" t="s">
        <v>874</v>
      </c>
      <c r="B19" s="1438"/>
      <c r="C19" s="1438"/>
      <c r="D19" s="1438"/>
      <c r="E19" s="1438"/>
      <c r="F19" s="1438"/>
      <c r="G19" s="1438"/>
      <c r="H19" s="1438"/>
      <c r="I19" s="1438"/>
      <c r="J19" s="1438"/>
      <c r="K19" s="1438"/>
      <c r="L19" s="1438"/>
      <c r="M19" s="1438"/>
      <c r="N19" s="1439">
        <f>N20</f>
        <v>6566640533</v>
      </c>
      <c r="O19" s="1440"/>
      <c r="P19" s="1440"/>
      <c r="Q19" s="1440"/>
      <c r="R19" s="1440"/>
      <c r="S19" s="1440"/>
      <c r="T19" s="1440"/>
      <c r="U19" s="1441"/>
      <c r="V19" s="1442">
        <f t="shared" si="0"/>
        <v>71976</v>
      </c>
      <c r="W19" s="1442"/>
      <c r="X19" s="1442"/>
      <c r="Y19" s="1442"/>
      <c r="Z19" s="1442"/>
      <c r="AB19" s="26"/>
      <c r="AC19" s="26"/>
      <c r="AD19" s="26"/>
      <c r="AE19" s="1438" t="s">
        <v>443</v>
      </c>
      <c r="AF19" s="1438"/>
      <c r="AG19" s="1438"/>
      <c r="AH19" s="1438"/>
      <c r="AI19" s="1438"/>
      <c r="AJ19" s="1438"/>
      <c r="AK19" s="1438"/>
      <c r="AL19" s="1438"/>
      <c r="AM19" s="1438"/>
      <c r="AN19" s="1438"/>
      <c r="AO19" s="1439">
        <v>26305370</v>
      </c>
      <c r="AP19" s="1440"/>
      <c r="AQ19" s="1440"/>
      <c r="AR19" s="1440"/>
      <c r="AS19" s="1440"/>
      <c r="AT19" s="1440"/>
      <c r="AU19" s="1440"/>
      <c r="AV19" s="1441"/>
      <c r="AW19" s="1442">
        <f t="shared" si="1"/>
        <v>288</v>
      </c>
      <c r="AX19" s="1442"/>
      <c r="AY19" s="1442"/>
      <c r="AZ19" s="1442"/>
      <c r="BA19" s="1442"/>
    </row>
    <row r="20" spans="1:53" ht="15" customHeight="1">
      <c r="A20" s="26"/>
      <c r="B20" s="1448" t="s">
        <v>874</v>
      </c>
      <c r="C20" s="1438"/>
      <c r="D20" s="1438"/>
      <c r="E20" s="1438"/>
      <c r="F20" s="1438"/>
      <c r="G20" s="1438"/>
      <c r="H20" s="1438"/>
      <c r="I20" s="1438"/>
      <c r="J20" s="1438"/>
      <c r="K20" s="1438"/>
      <c r="L20" s="1438"/>
      <c r="M20" s="1438"/>
      <c r="N20" s="1439">
        <f>SUM(N21:U22)</f>
        <v>6566640533</v>
      </c>
      <c r="O20" s="1440"/>
      <c r="P20" s="1440"/>
      <c r="Q20" s="1440"/>
      <c r="R20" s="1440"/>
      <c r="S20" s="1440"/>
      <c r="T20" s="1440"/>
      <c r="U20" s="1441"/>
      <c r="V20" s="1442">
        <f t="shared" si="0"/>
        <v>71976</v>
      </c>
      <c r="W20" s="1442"/>
      <c r="X20" s="1442"/>
      <c r="Y20" s="1442"/>
      <c r="Z20" s="1442"/>
      <c r="AB20" s="26"/>
      <c r="AC20" s="26"/>
      <c r="AD20" s="26"/>
      <c r="AE20" s="1438" t="s">
        <v>1092</v>
      </c>
      <c r="AF20" s="1438"/>
      <c r="AG20" s="1438"/>
      <c r="AH20" s="1438"/>
      <c r="AI20" s="1438"/>
      <c r="AJ20" s="1438"/>
      <c r="AK20" s="1438"/>
      <c r="AL20" s="1438"/>
      <c r="AM20" s="1438"/>
      <c r="AN20" s="1438"/>
      <c r="AO20" s="1439">
        <v>10315199235</v>
      </c>
      <c r="AP20" s="1440"/>
      <c r="AQ20" s="1440"/>
      <c r="AR20" s="1440"/>
      <c r="AS20" s="1440"/>
      <c r="AT20" s="1440"/>
      <c r="AU20" s="1440"/>
      <c r="AV20" s="1441"/>
      <c r="AW20" s="1442">
        <f t="shared" si="1"/>
        <v>113063</v>
      </c>
      <c r="AX20" s="1442"/>
      <c r="AY20" s="1442"/>
      <c r="AZ20" s="1442"/>
      <c r="BA20" s="1442"/>
    </row>
    <row r="21" spans="1:53" ht="15" customHeight="1">
      <c r="A21" s="26"/>
      <c r="B21" s="26"/>
      <c r="C21" s="1438" t="s">
        <v>792</v>
      </c>
      <c r="D21" s="1438"/>
      <c r="E21" s="1438"/>
      <c r="F21" s="1438"/>
      <c r="G21" s="1438"/>
      <c r="H21" s="1438"/>
      <c r="I21" s="1438"/>
      <c r="J21" s="1438"/>
      <c r="K21" s="1438"/>
      <c r="L21" s="1438"/>
      <c r="M21" s="1438"/>
      <c r="N21" s="1439">
        <v>6496620533</v>
      </c>
      <c r="O21" s="1440"/>
      <c r="P21" s="1440"/>
      <c r="Q21" s="1440"/>
      <c r="R21" s="1440"/>
      <c r="S21" s="1440"/>
      <c r="T21" s="1440"/>
      <c r="U21" s="1441"/>
      <c r="V21" s="1442">
        <f t="shared" si="0"/>
        <v>71208</v>
      </c>
      <c r="W21" s="1442"/>
      <c r="X21" s="1442"/>
      <c r="Y21" s="1442"/>
      <c r="Z21" s="1442"/>
      <c r="AB21" s="26"/>
      <c r="AC21" s="26"/>
      <c r="AD21" s="26"/>
      <c r="AE21" s="1438" t="s">
        <v>59</v>
      </c>
      <c r="AF21" s="1438"/>
      <c r="AG21" s="1438"/>
      <c r="AH21" s="1438"/>
      <c r="AI21" s="1438"/>
      <c r="AJ21" s="1438"/>
      <c r="AK21" s="1438"/>
      <c r="AL21" s="1438"/>
      <c r="AM21" s="1438"/>
      <c r="AN21" s="1438"/>
      <c r="AO21" s="1439">
        <v>1304927532</v>
      </c>
      <c r="AP21" s="1440"/>
      <c r="AQ21" s="1440"/>
      <c r="AR21" s="1440"/>
      <c r="AS21" s="1440"/>
      <c r="AT21" s="1440"/>
      <c r="AU21" s="1440"/>
      <c r="AV21" s="1441"/>
      <c r="AW21" s="1442">
        <f t="shared" si="1"/>
        <v>14303</v>
      </c>
      <c r="AX21" s="1442"/>
      <c r="AY21" s="1442"/>
      <c r="AZ21" s="1442"/>
      <c r="BA21" s="1442"/>
    </row>
    <row r="22" spans="1:53" ht="15" customHeight="1">
      <c r="A22" s="221"/>
      <c r="B22" s="221"/>
      <c r="C22" s="1438" t="s">
        <v>54</v>
      </c>
      <c r="D22" s="1438"/>
      <c r="E22" s="1438"/>
      <c r="F22" s="1438"/>
      <c r="G22" s="1438"/>
      <c r="H22" s="1438"/>
      <c r="I22" s="1438"/>
      <c r="J22" s="1438"/>
      <c r="K22" s="1438"/>
      <c r="L22" s="1438"/>
      <c r="M22" s="1438"/>
      <c r="N22" s="1439">
        <v>70020000</v>
      </c>
      <c r="O22" s="1440"/>
      <c r="P22" s="1440"/>
      <c r="Q22" s="1440"/>
      <c r="R22" s="1440"/>
      <c r="S22" s="1440"/>
      <c r="T22" s="1440"/>
      <c r="U22" s="1441"/>
      <c r="V22" s="1442">
        <f t="shared" si="0"/>
        <v>767</v>
      </c>
      <c r="W22" s="1442"/>
      <c r="X22" s="1442"/>
      <c r="Y22" s="1442"/>
      <c r="Z22" s="1442"/>
      <c r="AB22" s="26"/>
      <c r="AC22" s="26"/>
      <c r="AD22" s="26"/>
      <c r="AE22" s="1438" t="s">
        <v>1093</v>
      </c>
      <c r="AF22" s="1438"/>
      <c r="AG22" s="1438"/>
      <c r="AH22" s="1438"/>
      <c r="AI22" s="1438"/>
      <c r="AJ22" s="1438"/>
      <c r="AK22" s="1438"/>
      <c r="AL22" s="1438"/>
      <c r="AM22" s="1438"/>
      <c r="AN22" s="1438"/>
      <c r="AO22" s="1439">
        <v>7563591751</v>
      </c>
      <c r="AP22" s="1440"/>
      <c r="AQ22" s="1440"/>
      <c r="AR22" s="1440"/>
      <c r="AS22" s="1440"/>
      <c r="AT22" s="1440"/>
      <c r="AU22" s="1440"/>
      <c r="AV22" s="1441"/>
      <c r="AW22" s="1442">
        <f t="shared" si="1"/>
        <v>82903</v>
      </c>
      <c r="AX22" s="1442"/>
      <c r="AY22" s="1442"/>
      <c r="AZ22" s="1442"/>
      <c r="BA22" s="1442"/>
    </row>
    <row r="23" spans="1:53" ht="15" customHeight="1">
      <c r="A23" s="1448" t="s">
        <v>875</v>
      </c>
      <c r="B23" s="1438"/>
      <c r="C23" s="1438"/>
      <c r="D23" s="1438"/>
      <c r="E23" s="1438"/>
      <c r="F23" s="1438"/>
      <c r="G23" s="1438"/>
      <c r="H23" s="1438"/>
      <c r="I23" s="1438"/>
      <c r="J23" s="1438"/>
      <c r="K23" s="1438"/>
      <c r="L23" s="1438"/>
      <c r="M23" s="1438"/>
      <c r="N23" s="1439">
        <f>N24+N26</f>
        <v>3254800000</v>
      </c>
      <c r="O23" s="1440"/>
      <c r="P23" s="1440"/>
      <c r="Q23" s="1440"/>
      <c r="R23" s="1440"/>
      <c r="S23" s="1440"/>
      <c r="T23" s="1440"/>
      <c r="U23" s="1441"/>
      <c r="V23" s="1442">
        <f t="shared" si="0"/>
        <v>35675</v>
      </c>
      <c r="W23" s="1442"/>
      <c r="X23" s="1442"/>
      <c r="Y23" s="1442"/>
      <c r="Z23" s="1442"/>
      <c r="AB23" s="26"/>
      <c r="AC23" s="26"/>
      <c r="AD23" s="26"/>
      <c r="AE23" s="1461" t="s">
        <v>854</v>
      </c>
      <c r="AF23" s="1462"/>
      <c r="AG23" s="1462"/>
      <c r="AH23" s="1462"/>
      <c r="AI23" s="1462"/>
      <c r="AJ23" s="1462"/>
      <c r="AK23" s="1462"/>
      <c r="AL23" s="1462"/>
      <c r="AM23" s="1462"/>
      <c r="AN23" s="1463"/>
      <c r="AO23" s="1439">
        <v>1117184304</v>
      </c>
      <c r="AP23" s="1440"/>
      <c r="AQ23" s="1440"/>
      <c r="AR23" s="1440"/>
      <c r="AS23" s="1440"/>
      <c r="AT23" s="1440"/>
      <c r="AU23" s="1440"/>
      <c r="AV23" s="1441"/>
      <c r="AW23" s="1442">
        <f t="shared" si="1"/>
        <v>12245</v>
      </c>
      <c r="AX23" s="1442"/>
      <c r="AY23" s="1442"/>
      <c r="AZ23" s="1442"/>
      <c r="BA23" s="1442"/>
    </row>
    <row r="24" spans="1:53" ht="15" customHeight="1">
      <c r="A24" s="26"/>
      <c r="B24" s="1448" t="s">
        <v>876</v>
      </c>
      <c r="C24" s="1438"/>
      <c r="D24" s="1438"/>
      <c r="E24" s="1438"/>
      <c r="F24" s="1438"/>
      <c r="G24" s="1438"/>
      <c r="H24" s="1438"/>
      <c r="I24" s="1438"/>
      <c r="J24" s="1438"/>
      <c r="K24" s="1438"/>
      <c r="L24" s="1438"/>
      <c r="M24" s="1438"/>
      <c r="N24" s="1439">
        <f>N25</f>
        <v>3176202000</v>
      </c>
      <c r="O24" s="1440"/>
      <c r="P24" s="1440"/>
      <c r="Q24" s="1440"/>
      <c r="R24" s="1440"/>
      <c r="S24" s="1440"/>
      <c r="T24" s="1440"/>
      <c r="U24" s="1441"/>
      <c r="V24" s="1442">
        <f t="shared" si="0"/>
        <v>34814</v>
      </c>
      <c r="W24" s="1442"/>
      <c r="X24" s="1442"/>
      <c r="Y24" s="1442"/>
      <c r="Z24" s="1442"/>
      <c r="AB24" s="26"/>
      <c r="AC24" s="26"/>
      <c r="AD24" s="25"/>
      <c r="AE24" s="1438" t="s">
        <v>1091</v>
      </c>
      <c r="AF24" s="1438"/>
      <c r="AG24" s="1438"/>
      <c r="AH24" s="1438"/>
      <c r="AI24" s="1438"/>
      <c r="AJ24" s="1438"/>
      <c r="AK24" s="1438"/>
      <c r="AL24" s="1438"/>
      <c r="AM24" s="1438"/>
      <c r="AN24" s="1438"/>
      <c r="AO24" s="1439">
        <v>729535953</v>
      </c>
      <c r="AP24" s="1440"/>
      <c r="AQ24" s="1440"/>
      <c r="AR24" s="1440"/>
      <c r="AS24" s="1440"/>
      <c r="AT24" s="1440"/>
      <c r="AU24" s="1440"/>
      <c r="AV24" s="1441"/>
      <c r="AW24" s="1442">
        <f t="shared" si="1"/>
        <v>7996</v>
      </c>
      <c r="AX24" s="1442"/>
      <c r="AY24" s="1442"/>
      <c r="AZ24" s="1442"/>
      <c r="BA24" s="1442"/>
    </row>
    <row r="25" spans="1:53" ht="15" customHeight="1">
      <c r="A25" s="26"/>
      <c r="B25" s="25"/>
      <c r="C25" s="1438" t="s">
        <v>871</v>
      </c>
      <c r="D25" s="1438"/>
      <c r="E25" s="1438"/>
      <c r="F25" s="1438"/>
      <c r="G25" s="1438"/>
      <c r="H25" s="1438"/>
      <c r="I25" s="1438"/>
      <c r="J25" s="1438"/>
      <c r="K25" s="1438"/>
      <c r="L25" s="1438"/>
      <c r="M25" s="1438"/>
      <c r="N25" s="1439">
        <v>3176202000</v>
      </c>
      <c r="O25" s="1440"/>
      <c r="P25" s="1440"/>
      <c r="Q25" s="1440"/>
      <c r="R25" s="1440"/>
      <c r="S25" s="1440"/>
      <c r="T25" s="1440"/>
      <c r="U25" s="1441"/>
      <c r="V25" s="1442">
        <f t="shared" si="0"/>
        <v>34814</v>
      </c>
      <c r="W25" s="1442"/>
      <c r="X25" s="1442"/>
      <c r="Y25" s="1442"/>
      <c r="Z25" s="1442"/>
      <c r="AB25" s="26"/>
      <c r="AC25" s="26"/>
      <c r="AD25" s="1448" t="s">
        <v>189</v>
      </c>
      <c r="AE25" s="1438"/>
      <c r="AF25" s="1438"/>
      <c r="AG25" s="1438"/>
      <c r="AH25" s="1438"/>
      <c r="AI25" s="1438"/>
      <c r="AJ25" s="1438"/>
      <c r="AK25" s="1438"/>
      <c r="AL25" s="1438"/>
      <c r="AM25" s="1438"/>
      <c r="AN25" s="1438"/>
      <c r="AO25" s="1439">
        <f>SUM(AO26:AV27)</f>
        <v>500598625</v>
      </c>
      <c r="AP25" s="1440"/>
      <c r="AQ25" s="1440"/>
      <c r="AR25" s="1440"/>
      <c r="AS25" s="1440"/>
      <c r="AT25" s="1440"/>
      <c r="AU25" s="1440"/>
      <c r="AV25" s="1441"/>
      <c r="AW25" s="1442">
        <f t="shared" si="1"/>
        <v>5487</v>
      </c>
      <c r="AX25" s="1442"/>
      <c r="AY25" s="1442"/>
      <c r="AZ25" s="1442"/>
      <c r="BA25" s="1442"/>
    </row>
    <row r="26" spans="1:53" ht="15" customHeight="1">
      <c r="A26" s="26"/>
      <c r="B26" s="1448" t="s">
        <v>791</v>
      </c>
      <c r="C26" s="1438"/>
      <c r="D26" s="1438"/>
      <c r="E26" s="1438"/>
      <c r="F26" s="1438"/>
      <c r="G26" s="1438"/>
      <c r="H26" s="1438"/>
      <c r="I26" s="1438"/>
      <c r="J26" s="1438"/>
      <c r="K26" s="1438"/>
      <c r="L26" s="1438"/>
      <c r="M26" s="1438"/>
      <c r="N26" s="1439">
        <f>SUM(N27:U28)</f>
        <v>78598000</v>
      </c>
      <c r="O26" s="1440"/>
      <c r="P26" s="1440"/>
      <c r="Q26" s="1440"/>
      <c r="R26" s="1440"/>
      <c r="S26" s="1440"/>
      <c r="T26" s="1440"/>
      <c r="U26" s="1441"/>
      <c r="V26" s="1442">
        <f t="shared" si="0"/>
        <v>861</v>
      </c>
      <c r="W26" s="1442"/>
      <c r="X26" s="1442"/>
      <c r="Y26" s="1442"/>
      <c r="Z26" s="1442"/>
      <c r="AB26" s="26"/>
      <c r="AC26" s="26"/>
      <c r="AD26" s="26"/>
      <c r="AE26" s="1438" t="s">
        <v>523</v>
      </c>
      <c r="AF26" s="1438"/>
      <c r="AG26" s="1438"/>
      <c r="AH26" s="1438"/>
      <c r="AI26" s="1438"/>
      <c r="AJ26" s="1438"/>
      <c r="AK26" s="1438"/>
      <c r="AL26" s="1438"/>
      <c r="AM26" s="1438"/>
      <c r="AN26" s="1438"/>
      <c r="AO26" s="1439">
        <v>414184492</v>
      </c>
      <c r="AP26" s="1440"/>
      <c r="AQ26" s="1440"/>
      <c r="AR26" s="1440"/>
      <c r="AS26" s="1440"/>
      <c r="AT26" s="1440"/>
      <c r="AU26" s="1440"/>
      <c r="AV26" s="1441"/>
      <c r="AW26" s="1442">
        <f>ROUND(AO26/$K$54,0)</f>
        <v>4540</v>
      </c>
      <c r="AX26" s="1442"/>
      <c r="AY26" s="1442"/>
      <c r="AZ26" s="1442"/>
      <c r="BA26" s="1442"/>
    </row>
    <row r="27" spans="1:53" ht="15" customHeight="1">
      <c r="A27" s="26"/>
      <c r="B27" s="26"/>
      <c r="C27" s="1438" t="s">
        <v>54</v>
      </c>
      <c r="D27" s="1438"/>
      <c r="E27" s="1438"/>
      <c r="F27" s="1438"/>
      <c r="G27" s="1438"/>
      <c r="H27" s="1438"/>
      <c r="I27" s="1438"/>
      <c r="J27" s="1438"/>
      <c r="K27" s="1438"/>
      <c r="L27" s="1438"/>
      <c r="M27" s="1438"/>
      <c r="N27" s="1439">
        <v>21429000</v>
      </c>
      <c r="O27" s="1440"/>
      <c r="P27" s="1440"/>
      <c r="Q27" s="1440"/>
      <c r="R27" s="1440"/>
      <c r="S27" s="1440"/>
      <c r="T27" s="1440"/>
      <c r="U27" s="1441"/>
      <c r="V27" s="1442">
        <f t="shared" si="0"/>
        <v>235</v>
      </c>
      <c r="W27" s="1442"/>
      <c r="X27" s="1442"/>
      <c r="Y27" s="1442"/>
      <c r="Z27" s="1442"/>
      <c r="AB27" s="25"/>
      <c r="AC27" s="25"/>
      <c r="AD27" s="25"/>
      <c r="AE27" s="1438" t="s">
        <v>106</v>
      </c>
      <c r="AF27" s="1438"/>
      <c r="AG27" s="1438"/>
      <c r="AH27" s="1438"/>
      <c r="AI27" s="1438"/>
      <c r="AJ27" s="1438"/>
      <c r="AK27" s="1438"/>
      <c r="AL27" s="1438"/>
      <c r="AM27" s="1438"/>
      <c r="AN27" s="1438"/>
      <c r="AO27" s="1439">
        <v>86414133</v>
      </c>
      <c r="AP27" s="1440"/>
      <c r="AQ27" s="1440"/>
      <c r="AR27" s="1440"/>
      <c r="AS27" s="1440"/>
      <c r="AT27" s="1440"/>
      <c r="AU27" s="1440"/>
      <c r="AV27" s="1441"/>
      <c r="AW27" s="1442">
        <f>ROUND(AO27/$K$54,0)</f>
        <v>947</v>
      </c>
      <c r="AX27" s="1442"/>
      <c r="AY27" s="1442"/>
      <c r="AZ27" s="1442"/>
      <c r="BA27" s="1442"/>
    </row>
    <row r="28" spans="1:53" ht="15" customHeight="1">
      <c r="A28" s="221"/>
      <c r="B28" s="221"/>
      <c r="C28" s="1438" t="s">
        <v>55</v>
      </c>
      <c r="D28" s="1438"/>
      <c r="E28" s="1438"/>
      <c r="F28" s="1438"/>
      <c r="G28" s="1438"/>
      <c r="H28" s="1438"/>
      <c r="I28" s="1438"/>
      <c r="J28" s="1438"/>
      <c r="K28" s="1438"/>
      <c r="L28" s="1438"/>
      <c r="M28" s="1438"/>
      <c r="N28" s="1439">
        <v>57169000</v>
      </c>
      <c r="O28" s="1440"/>
      <c r="P28" s="1440"/>
      <c r="Q28" s="1440"/>
      <c r="R28" s="1440"/>
      <c r="S28" s="1440"/>
      <c r="T28" s="1440"/>
      <c r="U28" s="1441"/>
      <c r="V28" s="1442">
        <f t="shared" si="0"/>
        <v>627</v>
      </c>
      <c r="W28" s="1442"/>
      <c r="X28" s="1442"/>
      <c r="Y28" s="1442"/>
      <c r="Z28" s="1442"/>
      <c r="AB28" s="1448" t="s">
        <v>56</v>
      </c>
      <c r="AC28" s="1438"/>
      <c r="AD28" s="1438"/>
      <c r="AE28" s="1438"/>
      <c r="AF28" s="1438"/>
      <c r="AG28" s="1438"/>
      <c r="AH28" s="1438"/>
      <c r="AI28" s="1438"/>
      <c r="AJ28" s="1438"/>
      <c r="AK28" s="1438"/>
      <c r="AL28" s="1438"/>
      <c r="AM28" s="1438"/>
      <c r="AN28" s="1438"/>
      <c r="AO28" s="1439">
        <f>AO29</f>
        <v>429206835</v>
      </c>
      <c r="AP28" s="1440"/>
      <c r="AQ28" s="1440"/>
      <c r="AR28" s="1440"/>
      <c r="AS28" s="1440"/>
      <c r="AT28" s="1440"/>
      <c r="AU28" s="1440"/>
      <c r="AV28" s="1441"/>
      <c r="AW28" s="1442">
        <f t="shared" si="1"/>
        <v>4704</v>
      </c>
      <c r="AX28" s="1442"/>
      <c r="AY28" s="1442"/>
      <c r="AZ28" s="1442"/>
      <c r="BA28" s="1442"/>
    </row>
    <row r="29" spans="1:53" ht="15" customHeight="1">
      <c r="A29" s="1448" t="s">
        <v>793</v>
      </c>
      <c r="B29" s="1438"/>
      <c r="C29" s="1438"/>
      <c r="D29" s="1438"/>
      <c r="E29" s="1438"/>
      <c r="F29" s="1438"/>
      <c r="G29" s="1438"/>
      <c r="H29" s="1438"/>
      <c r="I29" s="1438"/>
      <c r="J29" s="1438"/>
      <c r="K29" s="1438"/>
      <c r="L29" s="1438"/>
      <c r="M29" s="1438"/>
      <c r="N29" s="1439">
        <f>N30</f>
        <v>1319076</v>
      </c>
      <c r="O29" s="1440"/>
      <c r="P29" s="1440"/>
      <c r="Q29" s="1440"/>
      <c r="R29" s="1440"/>
      <c r="S29" s="1440"/>
      <c r="T29" s="1440"/>
      <c r="U29" s="1441"/>
      <c r="V29" s="1442">
        <f t="shared" si="0"/>
        <v>14</v>
      </c>
      <c r="W29" s="1442"/>
      <c r="X29" s="1442"/>
      <c r="Y29" s="1442"/>
      <c r="Z29" s="1442"/>
      <c r="AB29" s="26"/>
      <c r="AC29" s="1448" t="s">
        <v>56</v>
      </c>
      <c r="AD29" s="1438"/>
      <c r="AE29" s="1438"/>
      <c r="AF29" s="1438"/>
      <c r="AG29" s="1438"/>
      <c r="AH29" s="1438"/>
      <c r="AI29" s="1438"/>
      <c r="AJ29" s="1438"/>
      <c r="AK29" s="1438"/>
      <c r="AL29" s="1438"/>
      <c r="AM29" s="1438"/>
      <c r="AN29" s="1438"/>
      <c r="AO29" s="1439">
        <f>SUM(AO30:AV31)</f>
        <v>429206835</v>
      </c>
      <c r="AP29" s="1440"/>
      <c r="AQ29" s="1440"/>
      <c r="AR29" s="1440"/>
      <c r="AS29" s="1440"/>
      <c r="AT29" s="1440"/>
      <c r="AU29" s="1440"/>
      <c r="AV29" s="1441"/>
      <c r="AW29" s="1442">
        <f t="shared" si="1"/>
        <v>4704</v>
      </c>
      <c r="AX29" s="1442"/>
      <c r="AY29" s="1442"/>
      <c r="AZ29" s="1442"/>
      <c r="BA29" s="1442"/>
    </row>
    <row r="30" spans="1:53" ht="15" customHeight="1">
      <c r="A30" s="26"/>
      <c r="B30" s="1448" t="s">
        <v>794</v>
      </c>
      <c r="C30" s="1438"/>
      <c r="D30" s="1438"/>
      <c r="E30" s="1438"/>
      <c r="F30" s="1438"/>
      <c r="G30" s="1438"/>
      <c r="H30" s="1438"/>
      <c r="I30" s="1438"/>
      <c r="J30" s="1438"/>
      <c r="K30" s="1438"/>
      <c r="L30" s="1438"/>
      <c r="M30" s="1438"/>
      <c r="N30" s="1439">
        <f>N31</f>
        <v>1319076</v>
      </c>
      <c r="O30" s="1440"/>
      <c r="P30" s="1440"/>
      <c r="Q30" s="1440"/>
      <c r="R30" s="1440"/>
      <c r="S30" s="1440"/>
      <c r="T30" s="1440"/>
      <c r="U30" s="1441"/>
      <c r="V30" s="1442">
        <f t="shared" si="0"/>
        <v>14</v>
      </c>
      <c r="W30" s="1442"/>
      <c r="X30" s="1442"/>
      <c r="Y30" s="1442"/>
      <c r="Z30" s="1442"/>
      <c r="AB30" s="26"/>
      <c r="AC30" s="26"/>
      <c r="AD30" s="1438" t="s">
        <v>57</v>
      </c>
      <c r="AE30" s="1438"/>
      <c r="AF30" s="1438"/>
      <c r="AG30" s="1438"/>
      <c r="AH30" s="1438"/>
      <c r="AI30" s="1438"/>
      <c r="AJ30" s="1438"/>
      <c r="AK30" s="1438"/>
      <c r="AL30" s="1438"/>
      <c r="AM30" s="1438"/>
      <c r="AN30" s="1438"/>
      <c r="AO30" s="1439">
        <v>139770352</v>
      </c>
      <c r="AP30" s="1440"/>
      <c r="AQ30" s="1440"/>
      <c r="AR30" s="1440"/>
      <c r="AS30" s="1440"/>
      <c r="AT30" s="1440"/>
      <c r="AU30" s="1440"/>
      <c r="AV30" s="1441"/>
      <c r="AW30" s="1442">
        <f t="shared" si="1"/>
        <v>1532</v>
      </c>
      <c r="AX30" s="1442"/>
      <c r="AY30" s="1442"/>
      <c r="AZ30" s="1442"/>
      <c r="BA30" s="1442"/>
    </row>
    <row r="31" spans="1:53" ht="15" customHeight="1">
      <c r="A31" s="25"/>
      <c r="B31" s="25"/>
      <c r="C31" s="1438" t="s">
        <v>795</v>
      </c>
      <c r="D31" s="1438"/>
      <c r="E31" s="1438"/>
      <c r="F31" s="1438"/>
      <c r="G31" s="1438"/>
      <c r="H31" s="1438"/>
      <c r="I31" s="1438"/>
      <c r="J31" s="1438"/>
      <c r="K31" s="1438"/>
      <c r="L31" s="1438"/>
      <c r="M31" s="1438"/>
      <c r="N31" s="1439">
        <v>1319076</v>
      </c>
      <c r="O31" s="1440"/>
      <c r="P31" s="1440"/>
      <c r="Q31" s="1440"/>
      <c r="R31" s="1440"/>
      <c r="S31" s="1440"/>
      <c r="T31" s="1440"/>
      <c r="U31" s="1441"/>
      <c r="V31" s="1442">
        <f t="shared" si="0"/>
        <v>14</v>
      </c>
      <c r="W31" s="1442"/>
      <c r="X31" s="1442"/>
      <c r="Y31" s="1442"/>
      <c r="Z31" s="1442"/>
      <c r="AB31" s="221"/>
      <c r="AC31" s="221"/>
      <c r="AD31" s="1438" t="s">
        <v>58</v>
      </c>
      <c r="AE31" s="1438"/>
      <c r="AF31" s="1438"/>
      <c r="AG31" s="1438"/>
      <c r="AH31" s="1438"/>
      <c r="AI31" s="1438"/>
      <c r="AJ31" s="1438"/>
      <c r="AK31" s="1438"/>
      <c r="AL31" s="1438"/>
      <c r="AM31" s="1438"/>
      <c r="AN31" s="1438"/>
      <c r="AO31" s="1439">
        <v>289436483</v>
      </c>
      <c r="AP31" s="1440"/>
      <c r="AQ31" s="1440"/>
      <c r="AR31" s="1440"/>
      <c r="AS31" s="1440"/>
      <c r="AT31" s="1440"/>
      <c r="AU31" s="1440"/>
      <c r="AV31" s="1441"/>
      <c r="AW31" s="1442">
        <f t="shared" si="1"/>
        <v>3172</v>
      </c>
      <c r="AX31" s="1442"/>
      <c r="AY31" s="1442"/>
      <c r="AZ31" s="1442"/>
      <c r="BA31" s="1442"/>
    </row>
    <row r="32" spans="1:53" ht="15" customHeight="1">
      <c r="A32" s="1448" t="s">
        <v>796</v>
      </c>
      <c r="B32" s="1438"/>
      <c r="C32" s="1438"/>
      <c r="D32" s="1438"/>
      <c r="E32" s="1438"/>
      <c r="F32" s="1438"/>
      <c r="G32" s="1438"/>
      <c r="H32" s="1438"/>
      <c r="I32" s="1438"/>
      <c r="J32" s="1438"/>
      <c r="K32" s="1438"/>
      <c r="L32" s="1438"/>
      <c r="M32" s="1438"/>
      <c r="N32" s="1439">
        <f>N33</f>
        <v>3470608011</v>
      </c>
      <c r="O32" s="1440"/>
      <c r="P32" s="1440"/>
      <c r="Q32" s="1440"/>
      <c r="R32" s="1440"/>
      <c r="S32" s="1440"/>
      <c r="T32" s="1440"/>
      <c r="U32" s="1441"/>
      <c r="V32" s="1442">
        <f t="shared" si="0"/>
        <v>38041</v>
      </c>
      <c r="W32" s="1442"/>
      <c r="X32" s="1442"/>
      <c r="Y32" s="1442"/>
      <c r="Z32" s="1442"/>
      <c r="AB32" s="1448" t="s">
        <v>1202</v>
      </c>
      <c r="AC32" s="1438"/>
      <c r="AD32" s="1438"/>
      <c r="AE32" s="1438"/>
      <c r="AF32" s="1438"/>
      <c r="AG32" s="1438"/>
      <c r="AH32" s="1438"/>
      <c r="AI32" s="1438"/>
      <c r="AJ32" s="1438"/>
      <c r="AK32" s="1438"/>
      <c r="AL32" s="1438"/>
      <c r="AM32" s="1438"/>
      <c r="AN32" s="1438"/>
      <c r="AO32" s="1439">
        <f>AO33</f>
        <v>27430609</v>
      </c>
      <c r="AP32" s="1440"/>
      <c r="AQ32" s="1440"/>
      <c r="AR32" s="1440"/>
      <c r="AS32" s="1440"/>
      <c r="AT32" s="1440"/>
      <c r="AU32" s="1440"/>
      <c r="AV32" s="1441"/>
      <c r="AW32" s="1442">
        <f t="shared" si="1"/>
        <v>301</v>
      </c>
      <c r="AX32" s="1442"/>
      <c r="AY32" s="1442"/>
      <c r="AZ32" s="1442"/>
      <c r="BA32" s="1442"/>
    </row>
    <row r="33" spans="1:89" ht="15" customHeight="1">
      <c r="A33" s="26"/>
      <c r="B33" s="1448" t="s">
        <v>796</v>
      </c>
      <c r="C33" s="1438"/>
      <c r="D33" s="1438"/>
      <c r="E33" s="1438"/>
      <c r="F33" s="1438"/>
      <c r="G33" s="1438"/>
      <c r="H33" s="1438"/>
      <c r="I33" s="1438"/>
      <c r="J33" s="1438"/>
      <c r="K33" s="1438"/>
      <c r="L33" s="1438"/>
      <c r="M33" s="1438"/>
      <c r="N33" s="1439">
        <f>N34+N35</f>
        <v>3470608011</v>
      </c>
      <c r="O33" s="1440"/>
      <c r="P33" s="1440"/>
      <c r="Q33" s="1440"/>
      <c r="R33" s="1440"/>
      <c r="S33" s="1440"/>
      <c r="T33" s="1440"/>
      <c r="U33" s="1441"/>
      <c r="V33" s="1442">
        <f t="shared" si="0"/>
        <v>38041</v>
      </c>
      <c r="W33" s="1442"/>
      <c r="X33" s="1442"/>
      <c r="Y33" s="1442"/>
      <c r="Z33" s="1442"/>
      <c r="AB33" s="26"/>
      <c r="AC33" s="1448" t="s">
        <v>1202</v>
      </c>
      <c r="AD33" s="1438"/>
      <c r="AE33" s="1438"/>
      <c r="AF33" s="1438"/>
      <c r="AG33" s="1438"/>
      <c r="AH33" s="1438"/>
      <c r="AI33" s="1438"/>
      <c r="AJ33" s="1438"/>
      <c r="AK33" s="1438"/>
      <c r="AL33" s="1438"/>
      <c r="AM33" s="1438"/>
      <c r="AN33" s="1438"/>
      <c r="AO33" s="1439">
        <f>AO34</f>
        <v>27430609</v>
      </c>
      <c r="AP33" s="1440"/>
      <c r="AQ33" s="1440"/>
      <c r="AR33" s="1440"/>
      <c r="AS33" s="1440"/>
      <c r="AT33" s="1440"/>
      <c r="AU33" s="1440"/>
      <c r="AV33" s="1441"/>
      <c r="AW33" s="1442">
        <f t="shared" si="1"/>
        <v>301</v>
      </c>
      <c r="AX33" s="1442"/>
      <c r="AY33" s="1442"/>
      <c r="AZ33" s="1442"/>
      <c r="BA33" s="1442"/>
      <c r="BL33" s="142"/>
      <c r="BM33" s="142"/>
      <c r="BN33" s="142"/>
      <c r="BO33" s="142"/>
      <c r="BP33" s="142"/>
      <c r="BQ33" s="142"/>
      <c r="BR33" s="142"/>
      <c r="BS33" s="142"/>
      <c r="BT33" s="142"/>
      <c r="BU33" s="142"/>
      <c r="BV33" s="142"/>
      <c r="BW33" s="142"/>
      <c r="BX33" s="142"/>
      <c r="BY33" s="123"/>
      <c r="BZ33" s="123"/>
      <c r="CA33" s="123"/>
      <c r="CB33" s="123"/>
      <c r="CC33" s="123"/>
      <c r="CD33" s="123"/>
      <c r="CE33" s="123"/>
      <c r="CF33" s="123"/>
      <c r="CG33" s="123"/>
      <c r="CH33" s="123"/>
      <c r="CI33" s="123"/>
      <c r="CJ33" s="123"/>
      <c r="CK33" s="123"/>
    </row>
    <row r="34" spans="1:89" ht="15" customHeight="1">
      <c r="A34" s="26"/>
      <c r="B34" s="26"/>
      <c r="C34" s="1438" t="s">
        <v>797</v>
      </c>
      <c r="D34" s="1438"/>
      <c r="E34" s="1438"/>
      <c r="F34" s="1438"/>
      <c r="G34" s="1438"/>
      <c r="H34" s="1438"/>
      <c r="I34" s="1438"/>
      <c r="J34" s="1438"/>
      <c r="K34" s="1438"/>
      <c r="L34" s="1438"/>
      <c r="M34" s="1438"/>
      <c r="N34" s="1439">
        <v>129250721</v>
      </c>
      <c r="O34" s="1440"/>
      <c r="P34" s="1440"/>
      <c r="Q34" s="1440"/>
      <c r="R34" s="1440"/>
      <c r="S34" s="1440"/>
      <c r="T34" s="1440"/>
      <c r="U34" s="1441"/>
      <c r="V34" s="1442">
        <f t="shared" si="0"/>
        <v>1417</v>
      </c>
      <c r="W34" s="1442"/>
      <c r="X34" s="1442"/>
      <c r="Y34" s="1442"/>
      <c r="Z34" s="1442"/>
      <c r="AB34" s="25"/>
      <c r="AC34" s="25"/>
      <c r="AD34" s="1438" t="s">
        <v>1202</v>
      </c>
      <c r="AE34" s="1438"/>
      <c r="AF34" s="1438"/>
      <c r="AG34" s="1438"/>
      <c r="AH34" s="1438"/>
      <c r="AI34" s="1438"/>
      <c r="AJ34" s="1438"/>
      <c r="AK34" s="1438"/>
      <c r="AL34" s="1438"/>
      <c r="AM34" s="1438"/>
      <c r="AN34" s="1438"/>
      <c r="AO34" s="1439">
        <v>27430609</v>
      </c>
      <c r="AP34" s="1440"/>
      <c r="AQ34" s="1440"/>
      <c r="AR34" s="1440"/>
      <c r="AS34" s="1440"/>
      <c r="AT34" s="1440"/>
      <c r="AU34" s="1440"/>
      <c r="AV34" s="1441"/>
      <c r="AW34" s="1442">
        <f t="shared" si="1"/>
        <v>301</v>
      </c>
      <c r="AX34" s="1442"/>
      <c r="AY34" s="1442"/>
      <c r="AZ34" s="1442"/>
      <c r="BA34" s="1442"/>
      <c r="BL34" s="142"/>
      <c r="BM34" s="142"/>
      <c r="BN34" s="142"/>
      <c r="BO34" s="142"/>
      <c r="BP34" s="142"/>
      <c r="BQ34" s="142"/>
      <c r="BR34" s="142"/>
      <c r="BS34" s="142"/>
      <c r="BT34" s="142"/>
      <c r="BU34" s="142"/>
      <c r="BV34" s="142"/>
      <c r="BW34" s="142"/>
      <c r="BX34" s="142"/>
      <c r="BY34" s="143"/>
      <c r="BZ34" s="143"/>
      <c r="CA34" s="143"/>
      <c r="CB34" s="143"/>
      <c r="CC34" s="143"/>
      <c r="CD34" s="143"/>
      <c r="CE34" s="143"/>
      <c r="CF34" s="143"/>
      <c r="CG34" s="123"/>
      <c r="CH34" s="123"/>
      <c r="CI34" s="123"/>
      <c r="CJ34" s="123"/>
      <c r="CK34" s="123"/>
    </row>
    <row r="35" spans="1:53" ht="15" customHeight="1">
      <c r="A35" s="25"/>
      <c r="B35" s="25"/>
      <c r="C35" s="1438" t="s">
        <v>798</v>
      </c>
      <c r="D35" s="1438"/>
      <c r="E35" s="1438"/>
      <c r="F35" s="1438"/>
      <c r="G35" s="1438"/>
      <c r="H35" s="1438"/>
      <c r="I35" s="1438"/>
      <c r="J35" s="1438"/>
      <c r="K35" s="1438"/>
      <c r="L35" s="1438"/>
      <c r="M35" s="1438"/>
      <c r="N35" s="1439">
        <v>3341357290</v>
      </c>
      <c r="O35" s="1440"/>
      <c r="P35" s="1440"/>
      <c r="Q35" s="1440"/>
      <c r="R35" s="1440"/>
      <c r="S35" s="1440"/>
      <c r="T35" s="1440"/>
      <c r="U35" s="1441"/>
      <c r="V35" s="1442">
        <f t="shared" si="0"/>
        <v>36624</v>
      </c>
      <c r="W35" s="1442"/>
      <c r="X35" s="1442"/>
      <c r="Y35" s="1442"/>
      <c r="Z35" s="1442"/>
      <c r="AB35" s="1448" t="s">
        <v>1203</v>
      </c>
      <c r="AC35" s="1438"/>
      <c r="AD35" s="1438"/>
      <c r="AE35" s="1438"/>
      <c r="AF35" s="1438"/>
      <c r="AG35" s="1438"/>
      <c r="AH35" s="1438"/>
      <c r="AI35" s="1438"/>
      <c r="AJ35" s="1438"/>
      <c r="AK35" s="1438"/>
      <c r="AL35" s="1438"/>
      <c r="AM35" s="1438"/>
      <c r="AN35" s="1438"/>
      <c r="AO35" s="1439">
        <f>AO36</f>
        <v>103374252</v>
      </c>
      <c r="AP35" s="1440"/>
      <c r="AQ35" s="1440"/>
      <c r="AR35" s="1440"/>
      <c r="AS35" s="1440"/>
      <c r="AT35" s="1440"/>
      <c r="AU35" s="1440"/>
      <c r="AV35" s="1441"/>
      <c r="AW35" s="1442">
        <f t="shared" si="1"/>
        <v>1133</v>
      </c>
      <c r="AX35" s="1442"/>
      <c r="AY35" s="1442"/>
      <c r="AZ35" s="1442"/>
      <c r="BA35" s="1442"/>
    </row>
    <row r="36" spans="1:53" ht="15" customHeight="1">
      <c r="A36" s="1448" t="s">
        <v>799</v>
      </c>
      <c r="B36" s="1438"/>
      <c r="C36" s="1438"/>
      <c r="D36" s="1438"/>
      <c r="E36" s="1438"/>
      <c r="F36" s="1438"/>
      <c r="G36" s="1438"/>
      <c r="H36" s="1438"/>
      <c r="I36" s="1438"/>
      <c r="J36" s="1438"/>
      <c r="K36" s="1438"/>
      <c r="L36" s="1438"/>
      <c r="M36" s="1438"/>
      <c r="N36" s="1439">
        <f>N37</f>
        <v>231867265</v>
      </c>
      <c r="O36" s="1440"/>
      <c r="P36" s="1440"/>
      <c r="Q36" s="1440"/>
      <c r="R36" s="1440"/>
      <c r="S36" s="1440"/>
      <c r="T36" s="1440"/>
      <c r="U36" s="1441"/>
      <c r="V36" s="1442">
        <f t="shared" si="0"/>
        <v>2541</v>
      </c>
      <c r="W36" s="1442"/>
      <c r="X36" s="1442"/>
      <c r="Y36" s="1442"/>
      <c r="Z36" s="1442"/>
      <c r="AB36" s="26"/>
      <c r="AC36" s="1448" t="s">
        <v>1204</v>
      </c>
      <c r="AD36" s="1438"/>
      <c r="AE36" s="1438"/>
      <c r="AF36" s="1438"/>
      <c r="AG36" s="1438"/>
      <c r="AH36" s="1438"/>
      <c r="AI36" s="1438"/>
      <c r="AJ36" s="1438"/>
      <c r="AK36" s="1438"/>
      <c r="AL36" s="1438"/>
      <c r="AM36" s="1438"/>
      <c r="AN36" s="1438"/>
      <c r="AO36" s="1439">
        <f>AO37</f>
        <v>103374252</v>
      </c>
      <c r="AP36" s="1440"/>
      <c r="AQ36" s="1440"/>
      <c r="AR36" s="1440"/>
      <c r="AS36" s="1440"/>
      <c r="AT36" s="1440"/>
      <c r="AU36" s="1440"/>
      <c r="AV36" s="1441"/>
      <c r="AW36" s="1442">
        <f t="shared" si="1"/>
        <v>1133</v>
      </c>
      <c r="AX36" s="1442"/>
      <c r="AY36" s="1442"/>
      <c r="AZ36" s="1442"/>
      <c r="BA36" s="1442"/>
    </row>
    <row r="37" spans="1:53" ht="15" customHeight="1">
      <c r="A37" s="26"/>
      <c r="B37" s="1448" t="s">
        <v>799</v>
      </c>
      <c r="C37" s="1438"/>
      <c r="D37" s="1438"/>
      <c r="E37" s="1438"/>
      <c r="F37" s="1438"/>
      <c r="G37" s="1438"/>
      <c r="H37" s="1438"/>
      <c r="I37" s="1438"/>
      <c r="J37" s="1438"/>
      <c r="K37" s="1438"/>
      <c r="L37" s="1438"/>
      <c r="M37" s="1438"/>
      <c r="N37" s="1439">
        <f>N38</f>
        <v>231867265</v>
      </c>
      <c r="O37" s="1440"/>
      <c r="P37" s="1440"/>
      <c r="Q37" s="1440"/>
      <c r="R37" s="1440"/>
      <c r="S37" s="1440"/>
      <c r="T37" s="1440"/>
      <c r="U37" s="1441"/>
      <c r="V37" s="1442">
        <f t="shared" si="0"/>
        <v>2541</v>
      </c>
      <c r="W37" s="1442"/>
      <c r="X37" s="1442"/>
      <c r="Y37" s="1442"/>
      <c r="Z37" s="1442"/>
      <c r="AB37" s="26"/>
      <c r="AC37" s="25"/>
      <c r="AD37" s="1438" t="s">
        <v>1204</v>
      </c>
      <c r="AE37" s="1438"/>
      <c r="AF37" s="1438"/>
      <c r="AG37" s="1438"/>
      <c r="AH37" s="1438"/>
      <c r="AI37" s="1438"/>
      <c r="AJ37" s="1438"/>
      <c r="AK37" s="1438"/>
      <c r="AL37" s="1438"/>
      <c r="AM37" s="1438"/>
      <c r="AN37" s="1438"/>
      <c r="AO37" s="1439">
        <v>103374252</v>
      </c>
      <c r="AP37" s="1440"/>
      <c r="AQ37" s="1440"/>
      <c r="AR37" s="1440"/>
      <c r="AS37" s="1440"/>
      <c r="AT37" s="1440"/>
      <c r="AU37" s="1440"/>
      <c r="AV37" s="1441"/>
      <c r="AW37" s="1442">
        <f t="shared" si="1"/>
        <v>1133</v>
      </c>
      <c r="AX37" s="1442"/>
      <c r="AY37" s="1442"/>
      <c r="AZ37" s="1442"/>
      <c r="BA37" s="1442"/>
    </row>
    <row r="38" spans="1:53" ht="15" customHeight="1">
      <c r="A38" s="25"/>
      <c r="B38" s="25"/>
      <c r="C38" s="1438" t="s">
        <v>799</v>
      </c>
      <c r="D38" s="1438"/>
      <c r="E38" s="1438"/>
      <c r="F38" s="1438"/>
      <c r="G38" s="1438"/>
      <c r="H38" s="1438"/>
      <c r="I38" s="1438"/>
      <c r="J38" s="1438"/>
      <c r="K38" s="1438"/>
      <c r="L38" s="1438"/>
      <c r="M38" s="1438"/>
      <c r="N38" s="1439">
        <v>231867265</v>
      </c>
      <c r="O38" s="1440"/>
      <c r="P38" s="1440"/>
      <c r="Q38" s="1440"/>
      <c r="R38" s="1440"/>
      <c r="S38" s="1440"/>
      <c r="T38" s="1440"/>
      <c r="U38" s="1441"/>
      <c r="V38" s="1442">
        <f t="shared" si="0"/>
        <v>2541</v>
      </c>
      <c r="W38" s="1442"/>
      <c r="X38" s="1442"/>
      <c r="Y38" s="1442"/>
      <c r="Z38" s="1442"/>
      <c r="AB38" s="1448" t="s">
        <v>1205</v>
      </c>
      <c r="AC38" s="1438"/>
      <c r="AD38" s="1438"/>
      <c r="AE38" s="1438"/>
      <c r="AF38" s="1438"/>
      <c r="AG38" s="1438"/>
      <c r="AH38" s="1438"/>
      <c r="AI38" s="1438"/>
      <c r="AJ38" s="1438"/>
      <c r="AK38" s="1438"/>
      <c r="AL38" s="1438"/>
      <c r="AM38" s="1438"/>
      <c r="AN38" s="1438"/>
      <c r="AO38" s="1439">
        <v>0</v>
      </c>
      <c r="AP38" s="1440"/>
      <c r="AQ38" s="1440"/>
      <c r="AR38" s="1440"/>
      <c r="AS38" s="1440"/>
      <c r="AT38" s="1440"/>
      <c r="AU38" s="1440"/>
      <c r="AV38" s="1441"/>
      <c r="AW38" s="1442">
        <f t="shared" si="1"/>
        <v>0</v>
      </c>
      <c r="AX38" s="1442"/>
      <c r="AY38" s="1442"/>
      <c r="AZ38" s="1442"/>
      <c r="BA38" s="1442"/>
    </row>
    <row r="39" spans="1:53" ht="15" customHeight="1">
      <c r="A39" s="1448" t="s">
        <v>1185</v>
      </c>
      <c r="B39" s="1438"/>
      <c r="C39" s="1438"/>
      <c r="D39" s="1438"/>
      <c r="E39" s="1438"/>
      <c r="F39" s="1438"/>
      <c r="G39" s="1438"/>
      <c r="H39" s="1438"/>
      <c r="I39" s="1438"/>
      <c r="J39" s="1438"/>
      <c r="K39" s="1438"/>
      <c r="L39" s="1438"/>
      <c r="M39" s="1438"/>
      <c r="N39" s="1439">
        <f>N40+N42</f>
        <v>31217642</v>
      </c>
      <c r="O39" s="1440"/>
      <c r="P39" s="1440"/>
      <c r="Q39" s="1440"/>
      <c r="R39" s="1440"/>
      <c r="S39" s="1440"/>
      <c r="T39" s="1440"/>
      <c r="U39" s="1441"/>
      <c r="V39" s="1442">
        <f t="shared" si="0"/>
        <v>342</v>
      </c>
      <c r="W39" s="1442"/>
      <c r="X39" s="1442"/>
      <c r="Y39" s="1442"/>
      <c r="Z39" s="1442"/>
      <c r="AB39" s="1443" t="s">
        <v>1028</v>
      </c>
      <c r="AC39" s="1444"/>
      <c r="AD39" s="1444"/>
      <c r="AE39" s="1444"/>
      <c r="AF39" s="1444"/>
      <c r="AG39" s="1444"/>
      <c r="AH39" s="1444"/>
      <c r="AI39" s="1444"/>
      <c r="AJ39" s="1444"/>
      <c r="AK39" s="1444"/>
      <c r="AL39" s="1444"/>
      <c r="AM39" s="1444"/>
      <c r="AN39" s="1445"/>
      <c r="AO39" s="1439">
        <f>AO9+AO16+AO28+AO32+AO35+AO38</f>
        <v>22707485918</v>
      </c>
      <c r="AP39" s="1440"/>
      <c r="AQ39" s="1440"/>
      <c r="AR39" s="1440"/>
      <c r="AS39" s="1440"/>
      <c r="AT39" s="1440"/>
      <c r="AU39" s="1440"/>
      <c r="AV39" s="1441"/>
      <c r="AW39" s="1442">
        <f t="shared" si="1"/>
        <v>248893</v>
      </c>
      <c r="AX39" s="1442"/>
      <c r="AY39" s="1442"/>
      <c r="AZ39" s="1442"/>
      <c r="BA39" s="1442"/>
    </row>
    <row r="40" spans="1:26" ht="15" customHeight="1">
      <c r="A40" s="26"/>
      <c r="B40" s="1448" t="s">
        <v>1186</v>
      </c>
      <c r="C40" s="1438"/>
      <c r="D40" s="1438"/>
      <c r="E40" s="1438"/>
      <c r="F40" s="1438"/>
      <c r="G40" s="1438"/>
      <c r="H40" s="1438"/>
      <c r="I40" s="1438"/>
      <c r="J40" s="1438"/>
      <c r="K40" s="1438"/>
      <c r="L40" s="1438"/>
      <c r="M40" s="1438"/>
      <c r="N40" s="1439">
        <f>N41</f>
        <v>250170</v>
      </c>
      <c r="O40" s="1440"/>
      <c r="P40" s="1440"/>
      <c r="Q40" s="1440"/>
      <c r="R40" s="1440"/>
      <c r="S40" s="1440"/>
      <c r="T40" s="1440"/>
      <c r="U40" s="1441"/>
      <c r="V40" s="1442">
        <f t="shared" si="0"/>
        <v>3</v>
      </c>
      <c r="W40" s="1442"/>
      <c r="X40" s="1442"/>
      <c r="Y40" s="1442"/>
      <c r="Z40" s="1442"/>
    </row>
    <row r="41" spans="1:65" ht="15" customHeight="1">
      <c r="A41" s="26"/>
      <c r="B41" s="25"/>
      <c r="C41" s="1438" t="s">
        <v>1186</v>
      </c>
      <c r="D41" s="1438"/>
      <c r="E41" s="1438"/>
      <c r="F41" s="1438"/>
      <c r="G41" s="1438"/>
      <c r="H41" s="1438"/>
      <c r="I41" s="1438"/>
      <c r="J41" s="1438"/>
      <c r="K41" s="1438"/>
      <c r="L41" s="1438"/>
      <c r="M41" s="1438"/>
      <c r="N41" s="1439">
        <v>250170</v>
      </c>
      <c r="O41" s="1440"/>
      <c r="P41" s="1440"/>
      <c r="Q41" s="1440"/>
      <c r="R41" s="1440"/>
      <c r="S41" s="1440"/>
      <c r="T41" s="1440"/>
      <c r="U41" s="1441"/>
      <c r="V41" s="1442">
        <f t="shared" si="0"/>
        <v>3</v>
      </c>
      <c r="W41" s="1442"/>
      <c r="X41" s="1442"/>
      <c r="Y41" s="1442"/>
      <c r="Z41" s="1442"/>
      <c r="AB41" s="1443" t="s">
        <v>1206</v>
      </c>
      <c r="AC41" s="1444"/>
      <c r="AD41" s="1444"/>
      <c r="AE41" s="1444"/>
      <c r="AF41" s="1444"/>
      <c r="AG41" s="1444"/>
      <c r="AH41" s="1444"/>
      <c r="AI41" s="1444"/>
      <c r="AJ41" s="1444"/>
      <c r="AK41" s="1444"/>
      <c r="AL41" s="1444"/>
      <c r="AM41" s="1444"/>
      <c r="AN41" s="1445"/>
      <c r="AO41" s="1439">
        <f>N46-AO39</f>
        <v>128009589</v>
      </c>
      <c r="AP41" s="1440"/>
      <c r="AQ41" s="1440"/>
      <c r="AR41" s="1440"/>
      <c r="AS41" s="1440"/>
      <c r="AT41" s="1440"/>
      <c r="AU41" s="1440"/>
      <c r="AV41" s="1441"/>
      <c r="AW41" s="1442">
        <f>ROUND(AO41/$K$54,0)</f>
        <v>1403</v>
      </c>
      <c r="AX41" s="1442"/>
      <c r="AY41" s="1442"/>
      <c r="AZ41" s="1442"/>
      <c r="BA41" s="1442"/>
      <c r="BM41" s="118"/>
    </row>
    <row r="42" spans="1:26" ht="15" customHeight="1">
      <c r="A42" s="26"/>
      <c r="B42" s="1448" t="s">
        <v>1187</v>
      </c>
      <c r="C42" s="1438"/>
      <c r="D42" s="1438"/>
      <c r="E42" s="1438"/>
      <c r="F42" s="1438"/>
      <c r="G42" s="1438"/>
      <c r="H42" s="1438"/>
      <c r="I42" s="1438"/>
      <c r="J42" s="1438"/>
      <c r="K42" s="1438"/>
      <c r="L42" s="1438"/>
      <c r="M42" s="1438"/>
      <c r="N42" s="1439">
        <f>N43+N44+N45</f>
        <v>30967472</v>
      </c>
      <c r="O42" s="1440"/>
      <c r="P42" s="1440"/>
      <c r="Q42" s="1440"/>
      <c r="R42" s="1440"/>
      <c r="S42" s="1440"/>
      <c r="T42" s="1440"/>
      <c r="U42" s="1441"/>
      <c r="V42" s="1442">
        <f t="shared" si="0"/>
        <v>339</v>
      </c>
      <c r="W42" s="1442"/>
      <c r="X42" s="1442"/>
      <c r="Y42" s="1442"/>
      <c r="Z42" s="1442"/>
    </row>
    <row r="43" spans="1:53" ht="15" customHeight="1">
      <c r="A43" s="26"/>
      <c r="B43" s="26"/>
      <c r="C43" s="1438" t="s">
        <v>1188</v>
      </c>
      <c r="D43" s="1438"/>
      <c r="E43" s="1438"/>
      <c r="F43" s="1438"/>
      <c r="G43" s="1438"/>
      <c r="H43" s="1438"/>
      <c r="I43" s="1438"/>
      <c r="J43" s="1438"/>
      <c r="K43" s="1438"/>
      <c r="L43" s="1438"/>
      <c r="M43" s="1438"/>
      <c r="N43" s="1439">
        <v>0</v>
      </c>
      <c r="O43" s="1440"/>
      <c r="P43" s="1440"/>
      <c r="Q43" s="1440"/>
      <c r="R43" s="1440"/>
      <c r="S43" s="1440"/>
      <c r="T43" s="1440"/>
      <c r="U43" s="1441"/>
      <c r="V43" s="1442">
        <f t="shared" si="0"/>
        <v>0</v>
      </c>
      <c r="W43" s="1442"/>
      <c r="X43" s="1442"/>
      <c r="Y43" s="1442"/>
      <c r="Z43" s="1442"/>
      <c r="AB43" s="505"/>
      <c r="AC43" s="506"/>
      <c r="AD43" s="506"/>
      <c r="AE43" s="506"/>
      <c r="AF43" s="506"/>
      <c r="AG43" s="506"/>
      <c r="AH43" s="506"/>
      <c r="AI43" s="506"/>
      <c r="AJ43" s="506"/>
      <c r="AK43" s="506"/>
      <c r="AL43" s="506"/>
      <c r="AM43" s="506"/>
      <c r="AN43" s="507"/>
      <c r="AO43" s="1455" t="s">
        <v>989</v>
      </c>
      <c r="AP43" s="1456"/>
      <c r="AQ43" s="1456"/>
      <c r="AR43" s="1456"/>
      <c r="AS43" s="1456"/>
      <c r="AT43" s="1456"/>
      <c r="AU43" s="1456"/>
      <c r="AV43" s="1457"/>
      <c r="AW43" s="1449" t="s">
        <v>1083</v>
      </c>
      <c r="AX43" s="1450"/>
      <c r="AY43" s="1450"/>
      <c r="AZ43" s="1450"/>
      <c r="BA43" s="1451"/>
    </row>
    <row r="44" spans="1:53" ht="15" customHeight="1">
      <c r="A44" s="26"/>
      <c r="B44" s="26"/>
      <c r="C44" s="1438" t="s">
        <v>1189</v>
      </c>
      <c r="D44" s="1438"/>
      <c r="E44" s="1438"/>
      <c r="F44" s="1438"/>
      <c r="G44" s="1438"/>
      <c r="H44" s="1438"/>
      <c r="I44" s="1438"/>
      <c r="J44" s="1438"/>
      <c r="K44" s="1438"/>
      <c r="L44" s="1438"/>
      <c r="M44" s="1438"/>
      <c r="N44" s="1439">
        <v>6234991</v>
      </c>
      <c r="O44" s="1440"/>
      <c r="P44" s="1440"/>
      <c r="Q44" s="1440"/>
      <c r="R44" s="1440"/>
      <c r="S44" s="1440"/>
      <c r="T44" s="1440"/>
      <c r="U44" s="1441"/>
      <c r="V44" s="1442">
        <f t="shared" si="0"/>
        <v>68</v>
      </c>
      <c r="W44" s="1442"/>
      <c r="X44" s="1442"/>
      <c r="Y44" s="1442"/>
      <c r="Z44" s="1442"/>
      <c r="AB44" s="508"/>
      <c r="AC44" s="509"/>
      <c r="AD44" s="509"/>
      <c r="AE44" s="509"/>
      <c r="AF44" s="509"/>
      <c r="AG44" s="509"/>
      <c r="AH44" s="509"/>
      <c r="AI44" s="509"/>
      <c r="AJ44" s="509"/>
      <c r="AK44" s="509"/>
      <c r="AL44" s="509"/>
      <c r="AM44" s="509"/>
      <c r="AN44" s="510"/>
      <c r="AO44" s="1458"/>
      <c r="AP44" s="1459"/>
      <c r="AQ44" s="1459"/>
      <c r="AR44" s="1459"/>
      <c r="AS44" s="1459"/>
      <c r="AT44" s="1459"/>
      <c r="AU44" s="1459"/>
      <c r="AV44" s="1460"/>
      <c r="AW44" s="1452"/>
      <c r="AX44" s="1453"/>
      <c r="AY44" s="1453"/>
      <c r="AZ44" s="1453"/>
      <c r="BA44" s="1454"/>
    </row>
    <row r="45" spans="1:53" ht="15" customHeight="1">
      <c r="A45" s="25"/>
      <c r="B45" s="25"/>
      <c r="C45" s="1438" t="s">
        <v>1187</v>
      </c>
      <c r="D45" s="1438"/>
      <c r="E45" s="1438"/>
      <c r="F45" s="1438"/>
      <c r="G45" s="1438"/>
      <c r="H45" s="1438"/>
      <c r="I45" s="1438"/>
      <c r="J45" s="1438"/>
      <c r="K45" s="1438"/>
      <c r="L45" s="1438"/>
      <c r="M45" s="1438"/>
      <c r="N45" s="1439">
        <v>24732481</v>
      </c>
      <c r="O45" s="1440"/>
      <c r="P45" s="1440"/>
      <c r="Q45" s="1440"/>
      <c r="R45" s="1440"/>
      <c r="S45" s="1440"/>
      <c r="T45" s="1440"/>
      <c r="U45" s="1441"/>
      <c r="V45" s="1442">
        <f t="shared" si="0"/>
        <v>271</v>
      </c>
      <c r="W45" s="1442"/>
      <c r="X45" s="1442"/>
      <c r="Y45" s="1442"/>
      <c r="Z45" s="1442"/>
      <c r="AB45" s="1447" t="s">
        <v>1029</v>
      </c>
      <c r="AC45" s="1447"/>
      <c r="AD45" s="1447"/>
      <c r="AE45" s="1447"/>
      <c r="AF45" s="1447"/>
      <c r="AG45" s="1447"/>
      <c r="AH45" s="1447"/>
      <c r="AI45" s="1447"/>
      <c r="AJ45" s="1447"/>
      <c r="AK45" s="1447"/>
      <c r="AL45" s="1447"/>
      <c r="AM45" s="1447"/>
      <c r="AN45" s="1447"/>
      <c r="AO45" s="1446">
        <v>1081867876</v>
      </c>
      <c r="AP45" s="1446"/>
      <c r="AQ45" s="1446"/>
      <c r="AR45" s="1446"/>
      <c r="AS45" s="1446"/>
      <c r="AT45" s="1446"/>
      <c r="AU45" s="1446"/>
      <c r="AV45" s="1446"/>
      <c r="AW45" s="1442">
        <f>ROUND(AO45/$K$54,0)</f>
        <v>11858</v>
      </c>
      <c r="AX45" s="1442"/>
      <c r="AY45" s="1442"/>
      <c r="AZ45" s="1442"/>
      <c r="BA45" s="1442"/>
    </row>
    <row r="46" spans="1:53" ht="15" customHeight="1">
      <c r="A46" s="1443" t="s">
        <v>1027</v>
      </c>
      <c r="B46" s="1444"/>
      <c r="C46" s="1444"/>
      <c r="D46" s="1444"/>
      <c r="E46" s="1444"/>
      <c r="F46" s="1444"/>
      <c r="G46" s="1444"/>
      <c r="H46" s="1444"/>
      <c r="I46" s="1444"/>
      <c r="J46" s="1444"/>
      <c r="K46" s="1444"/>
      <c r="L46" s="1444"/>
      <c r="M46" s="1445"/>
      <c r="N46" s="1439">
        <f>N9+N12+N19+N23+N29+N32+N36+N39</f>
        <v>22835495507</v>
      </c>
      <c r="O46" s="1440"/>
      <c r="P46" s="1440"/>
      <c r="Q46" s="1440"/>
      <c r="R46" s="1440"/>
      <c r="S46" s="1440"/>
      <c r="T46" s="1440"/>
      <c r="U46" s="1441"/>
      <c r="V46" s="1442">
        <f t="shared" si="0"/>
        <v>250296</v>
      </c>
      <c r="W46" s="1442"/>
      <c r="X46" s="1442"/>
      <c r="Y46" s="1442"/>
      <c r="Z46" s="1442"/>
      <c r="AB46" s="1479" t="s">
        <v>1030</v>
      </c>
      <c r="AC46" s="1479"/>
      <c r="AD46" s="1479"/>
      <c r="AE46" s="1479"/>
      <c r="AF46" s="1479"/>
      <c r="AG46" s="1479"/>
      <c r="AH46" s="1479"/>
      <c r="AI46" s="1479"/>
      <c r="AJ46" s="1479"/>
      <c r="AK46" s="1479"/>
      <c r="AL46" s="1479"/>
      <c r="AM46" s="1479"/>
      <c r="AN46" s="1479"/>
      <c r="AO46" s="1479"/>
      <c r="AP46" s="1479"/>
      <c r="AQ46" s="1479"/>
      <c r="AR46" s="1479"/>
      <c r="AS46" s="1479"/>
      <c r="AT46" s="1479"/>
      <c r="AU46" s="1479"/>
      <c r="AV46" s="1479"/>
      <c r="AW46" s="1479"/>
      <c r="AX46" s="1479"/>
      <c r="AY46" s="1479"/>
      <c r="AZ46" s="1479"/>
      <c r="BA46" s="1479"/>
    </row>
    <row r="47" spans="1:53" ht="15" customHeight="1">
      <c r="A47" s="548"/>
      <c r="B47" s="548"/>
      <c r="C47" s="548"/>
      <c r="D47" s="548"/>
      <c r="E47" s="548"/>
      <c r="F47" s="548"/>
      <c r="G47" s="548"/>
      <c r="H47" s="548"/>
      <c r="I47" s="548"/>
      <c r="J47" s="548"/>
      <c r="K47" s="548"/>
      <c r="L47" s="548"/>
      <c r="M47" s="548"/>
      <c r="N47" s="549"/>
      <c r="O47" s="549"/>
      <c r="P47" s="549"/>
      <c r="Q47" s="549"/>
      <c r="R47" s="549"/>
      <c r="S47" s="549"/>
      <c r="T47" s="549"/>
      <c r="U47" s="549"/>
      <c r="V47" s="123"/>
      <c r="W47" s="123"/>
      <c r="X47" s="123"/>
      <c r="Y47" s="123"/>
      <c r="Z47" s="123"/>
      <c r="AA47" s="216"/>
      <c r="AB47" s="1480"/>
      <c r="AC47" s="1480"/>
      <c r="AD47" s="1480"/>
      <c r="AE47" s="1480"/>
      <c r="AF47" s="1480"/>
      <c r="AG47" s="1480"/>
      <c r="AH47" s="1480"/>
      <c r="AI47" s="1480"/>
      <c r="AJ47" s="1480"/>
      <c r="AK47" s="1480"/>
      <c r="AL47" s="1480"/>
      <c r="AM47" s="1480"/>
      <c r="AN47" s="1480"/>
      <c r="AO47" s="1480"/>
      <c r="AP47" s="1480"/>
      <c r="AQ47" s="1480"/>
      <c r="AR47" s="1480"/>
      <c r="AS47" s="1480"/>
      <c r="AT47" s="1480"/>
      <c r="AU47" s="1480"/>
      <c r="AV47" s="1480"/>
      <c r="AW47" s="1480"/>
      <c r="AX47" s="1480"/>
      <c r="AY47" s="1480"/>
      <c r="AZ47" s="1480"/>
      <c r="BA47" s="1480"/>
    </row>
    <row r="48" spans="1:36" ht="15" customHeight="1">
      <c r="A48" s="548"/>
      <c r="B48" s="548"/>
      <c r="C48" s="548"/>
      <c r="D48" s="548"/>
      <c r="E48" s="548"/>
      <c r="F48" s="548"/>
      <c r="G48" s="548"/>
      <c r="H48" s="548"/>
      <c r="I48" s="548"/>
      <c r="J48" s="548"/>
      <c r="K48" s="548"/>
      <c r="L48" s="548"/>
      <c r="M48" s="548"/>
      <c r="N48" s="549"/>
      <c r="O48" s="549"/>
      <c r="P48" s="549"/>
      <c r="Q48" s="549"/>
      <c r="R48" s="549"/>
      <c r="S48" s="549"/>
      <c r="T48" s="549"/>
      <c r="U48" s="549"/>
      <c r="V48" s="123"/>
      <c r="W48" s="123"/>
      <c r="X48" s="123"/>
      <c r="Y48" s="123"/>
      <c r="Z48" s="123"/>
      <c r="AB48" s="216"/>
      <c r="AC48" s="216"/>
      <c r="AD48" s="216"/>
      <c r="AE48" s="216"/>
      <c r="AF48" s="216"/>
      <c r="AG48" s="216"/>
      <c r="AH48" s="216"/>
      <c r="AI48" s="216"/>
      <c r="AJ48" s="216"/>
    </row>
    <row r="49" spans="27:45" ht="7.5" customHeight="1">
      <c r="AA49" s="216"/>
      <c r="AB49" s="216"/>
      <c r="AC49" s="216"/>
      <c r="AD49" s="216"/>
      <c r="AE49" s="216"/>
      <c r="AF49" s="216"/>
      <c r="AG49" s="216"/>
      <c r="AH49" s="216"/>
      <c r="AI49" s="216"/>
      <c r="AJ49" s="216"/>
      <c r="AK49" s="550"/>
      <c r="AL49" s="550"/>
      <c r="AM49" s="550"/>
      <c r="AN49" s="550"/>
      <c r="AO49" s="550"/>
      <c r="AP49" s="550"/>
      <c r="AQ49" s="550"/>
      <c r="AR49" s="550"/>
      <c r="AS49" s="550"/>
    </row>
    <row r="50" spans="2:27" s="550" customFormat="1" ht="12.75" customHeight="1">
      <c r="B50" s="551" t="s">
        <v>442</v>
      </c>
      <c r="C50" s="418" t="s">
        <v>990</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row>
    <row r="51" spans="1:26" s="550" customFormat="1" ht="12.75" customHeight="1">
      <c r="A51" s="418"/>
      <c r="B51" s="216"/>
      <c r="C51" s="418" t="s">
        <v>991</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row>
    <row r="52" spans="1:26" s="550" customFormat="1" ht="15" customHeight="1">
      <c r="A52" s="418"/>
      <c r="B52" s="216"/>
      <c r="C52" s="418"/>
      <c r="D52" s="216"/>
      <c r="E52" s="216"/>
      <c r="F52" s="216"/>
      <c r="G52" s="216"/>
      <c r="H52" s="216"/>
      <c r="I52" s="216"/>
      <c r="J52" s="216"/>
      <c r="K52" s="216"/>
      <c r="L52" s="216"/>
      <c r="M52" s="216"/>
      <c r="N52" s="216"/>
      <c r="O52" s="216"/>
      <c r="P52" s="216"/>
      <c r="Q52" s="216"/>
      <c r="R52" s="216"/>
      <c r="S52" s="216"/>
      <c r="T52" s="216"/>
      <c r="U52" s="216"/>
      <c r="V52" s="216"/>
      <c r="W52" s="216"/>
      <c r="X52" s="216"/>
      <c r="Y52" s="216"/>
      <c r="Z52" s="216"/>
    </row>
    <row r="53" ht="4.5" customHeight="1"/>
    <row r="54" spans="3:17" ht="15.75" customHeight="1">
      <c r="C54" s="1481" t="s">
        <v>441</v>
      </c>
      <c r="D54" s="1481"/>
      <c r="E54" s="1481"/>
      <c r="F54" s="1481"/>
      <c r="G54" s="1481"/>
      <c r="H54" s="1481"/>
      <c r="I54" s="1481"/>
      <c r="J54" s="1481"/>
      <c r="K54" s="1482">
        <v>91234</v>
      </c>
      <c r="L54" s="1482"/>
      <c r="M54" s="1482"/>
      <c r="N54" s="1482"/>
      <c r="O54" s="1482"/>
      <c r="P54" s="1481" t="s">
        <v>1062</v>
      </c>
      <c r="Q54" s="1481"/>
    </row>
    <row r="92" spans="20:26" ht="15.75" customHeight="1">
      <c r="T92" s="216"/>
      <c r="U92" s="216"/>
      <c r="V92" s="216"/>
      <c r="W92" s="216"/>
      <c r="X92" s="216"/>
      <c r="Y92" s="216"/>
      <c r="Z92" s="216"/>
    </row>
  </sheetData>
  <sheetProtection password="C7C4" sheet="1" objects="1" scenarios="1"/>
  <mergeCells count="225">
    <mergeCell ref="C44:M44"/>
    <mergeCell ref="C45:M45"/>
    <mergeCell ref="C41:M41"/>
    <mergeCell ref="B42:M42"/>
    <mergeCell ref="C43:M43"/>
    <mergeCell ref="AB46:BA47"/>
    <mergeCell ref="C54:J54"/>
    <mergeCell ref="K54:O54"/>
    <mergeCell ref="P54:Q54"/>
    <mergeCell ref="N46:U46"/>
    <mergeCell ref="B37:M37"/>
    <mergeCell ref="N30:U30"/>
    <mergeCell ref="N31:U31"/>
    <mergeCell ref="C27:M27"/>
    <mergeCell ref="N32:U32"/>
    <mergeCell ref="B33:M33"/>
    <mergeCell ref="C34:M34"/>
    <mergeCell ref="A36:M36"/>
    <mergeCell ref="C35:M35"/>
    <mergeCell ref="N27:U27"/>
    <mergeCell ref="A32:M32"/>
    <mergeCell ref="A29:M29"/>
    <mergeCell ref="B30:M30"/>
    <mergeCell ref="C31:M31"/>
    <mergeCell ref="A6:M8"/>
    <mergeCell ref="A9:M9"/>
    <mergeCell ref="B10:M10"/>
    <mergeCell ref="C11:M11"/>
    <mergeCell ref="A12:M12"/>
    <mergeCell ref="C17:M17"/>
    <mergeCell ref="C16:M16"/>
    <mergeCell ref="N6:U8"/>
    <mergeCell ref="N17:U17"/>
    <mergeCell ref="N9:U9"/>
    <mergeCell ref="N10:U10"/>
    <mergeCell ref="N11:U11"/>
    <mergeCell ref="N12:U12"/>
    <mergeCell ref="N13:U13"/>
    <mergeCell ref="AB6:AN8"/>
    <mergeCell ref="AB9:AN9"/>
    <mergeCell ref="AC10:AN10"/>
    <mergeCell ref="AD11:AN11"/>
    <mergeCell ref="V6:Z8"/>
    <mergeCell ref="V16:Z16"/>
    <mergeCell ref="V13:Z13"/>
    <mergeCell ref="V14:Z14"/>
    <mergeCell ref="V15:Z15"/>
    <mergeCell ref="AO10:AV10"/>
    <mergeCell ref="N23:U23"/>
    <mergeCell ref="N14:U14"/>
    <mergeCell ref="N15:U15"/>
    <mergeCell ref="N19:U19"/>
    <mergeCell ref="N20:U20"/>
    <mergeCell ref="N21:U21"/>
    <mergeCell ref="N16:U16"/>
    <mergeCell ref="AD18:AN18"/>
    <mergeCell ref="AD12:AN12"/>
    <mergeCell ref="AO6:AV8"/>
    <mergeCell ref="V29:Z29"/>
    <mergeCell ref="V42:Z42"/>
    <mergeCell ref="V41:Z41"/>
    <mergeCell ref="AO32:AV32"/>
    <mergeCell ref="AO33:AV33"/>
    <mergeCell ref="AO11:AV11"/>
    <mergeCell ref="AO12:AV12"/>
    <mergeCell ref="AO9:AV9"/>
    <mergeCell ref="AD13:AN13"/>
    <mergeCell ref="AO17:AV17"/>
    <mergeCell ref="AO25:AV25"/>
    <mergeCell ref="AO13:AV13"/>
    <mergeCell ref="AO14:AV14"/>
    <mergeCell ref="AD15:AN15"/>
    <mergeCell ref="AB16:AN16"/>
    <mergeCell ref="N38:U38"/>
    <mergeCell ref="V36:Z36"/>
    <mergeCell ref="V37:Z37"/>
    <mergeCell ref="V38:Z38"/>
    <mergeCell ref="AB32:AN32"/>
    <mergeCell ref="AC33:AN33"/>
    <mergeCell ref="AE19:AN19"/>
    <mergeCell ref="V32:Z32"/>
    <mergeCell ref="V33:Z33"/>
    <mergeCell ref="V35:Z35"/>
    <mergeCell ref="AW6:BA8"/>
    <mergeCell ref="V30:Z30"/>
    <mergeCell ref="V9:Z9"/>
    <mergeCell ref="V10:Z10"/>
    <mergeCell ref="V11:Z11"/>
    <mergeCell ref="V12:Z12"/>
    <mergeCell ref="AO23:AV23"/>
    <mergeCell ref="AC14:AN14"/>
    <mergeCell ref="AW17:BA17"/>
    <mergeCell ref="AW9:BA9"/>
    <mergeCell ref="AW10:BA10"/>
    <mergeCell ref="N40:U40"/>
    <mergeCell ref="N33:U33"/>
    <mergeCell ref="N34:U34"/>
    <mergeCell ref="V34:Z34"/>
    <mergeCell ref="V39:Z39"/>
    <mergeCell ref="N35:U35"/>
    <mergeCell ref="N36:U36"/>
    <mergeCell ref="AB41:AN41"/>
    <mergeCell ref="AD37:AN37"/>
    <mergeCell ref="A39:M39"/>
    <mergeCell ref="C38:M38"/>
    <mergeCell ref="N37:U37"/>
    <mergeCell ref="V40:Z40"/>
    <mergeCell ref="AB39:AN39"/>
    <mergeCell ref="AB38:AN38"/>
    <mergeCell ref="B40:M40"/>
    <mergeCell ref="N39:U39"/>
    <mergeCell ref="AW38:BA38"/>
    <mergeCell ref="AO38:AV38"/>
    <mergeCell ref="AO37:AV37"/>
    <mergeCell ref="AO41:AV41"/>
    <mergeCell ref="AW41:BA41"/>
    <mergeCell ref="AO39:AV39"/>
    <mergeCell ref="AW39:BA39"/>
    <mergeCell ref="AW32:BA32"/>
    <mergeCell ref="AO35:AV35"/>
    <mergeCell ref="AW33:BA33"/>
    <mergeCell ref="AW37:BA37"/>
    <mergeCell ref="AO34:AV34"/>
    <mergeCell ref="AW34:BA34"/>
    <mergeCell ref="AD34:AN34"/>
    <mergeCell ref="AB35:AN35"/>
    <mergeCell ref="AC36:AN36"/>
    <mergeCell ref="AW35:BA35"/>
    <mergeCell ref="AW36:BA36"/>
    <mergeCell ref="AO36:AV36"/>
    <mergeCell ref="AW20:BA20"/>
    <mergeCell ref="AO24:AV24"/>
    <mergeCell ref="AO18:AV18"/>
    <mergeCell ref="AO19:AV19"/>
    <mergeCell ref="AO20:AV20"/>
    <mergeCell ref="AO21:AV21"/>
    <mergeCell ref="AW24:BA24"/>
    <mergeCell ref="A23:M23"/>
    <mergeCell ref="AW11:BA11"/>
    <mergeCell ref="AW12:BA12"/>
    <mergeCell ref="AW13:BA13"/>
    <mergeCell ref="AW14:BA14"/>
    <mergeCell ref="AW15:BA15"/>
    <mergeCell ref="AW16:BA16"/>
    <mergeCell ref="AW23:BA23"/>
    <mergeCell ref="AW18:BA18"/>
    <mergeCell ref="AW19:BA19"/>
    <mergeCell ref="C18:M18"/>
    <mergeCell ref="N18:U18"/>
    <mergeCell ref="V18:Z18"/>
    <mergeCell ref="AC17:AN17"/>
    <mergeCell ref="V17:Z17"/>
    <mergeCell ref="B13:M13"/>
    <mergeCell ref="C14:M14"/>
    <mergeCell ref="B15:M15"/>
    <mergeCell ref="AW27:BA27"/>
    <mergeCell ref="AO15:AV15"/>
    <mergeCell ref="AO16:AV16"/>
    <mergeCell ref="AO22:AV22"/>
    <mergeCell ref="A19:M19"/>
    <mergeCell ref="B20:M20"/>
    <mergeCell ref="AE22:AN22"/>
    <mergeCell ref="AE20:AN20"/>
    <mergeCell ref="AW21:BA21"/>
    <mergeCell ref="AB28:AN28"/>
    <mergeCell ref="AO28:AV28"/>
    <mergeCell ref="AW28:BA28"/>
    <mergeCell ref="AE24:AN24"/>
    <mergeCell ref="AE23:AN23"/>
    <mergeCell ref="AD25:AN25"/>
    <mergeCell ref="AO27:AV27"/>
    <mergeCell ref="AW22:BA22"/>
    <mergeCell ref="N44:U44"/>
    <mergeCell ref="AW45:BA45"/>
    <mergeCell ref="V43:Z43"/>
    <mergeCell ref="V44:Z44"/>
    <mergeCell ref="AW43:BA44"/>
    <mergeCell ref="AO43:AV44"/>
    <mergeCell ref="C22:M22"/>
    <mergeCell ref="N22:U22"/>
    <mergeCell ref="V22:Z22"/>
    <mergeCell ref="V19:Z19"/>
    <mergeCell ref="V20:Z20"/>
    <mergeCell ref="V21:Z21"/>
    <mergeCell ref="C21:M21"/>
    <mergeCell ref="B26:M26"/>
    <mergeCell ref="C25:M25"/>
    <mergeCell ref="N24:U24"/>
    <mergeCell ref="B24:M24"/>
    <mergeCell ref="N25:U25"/>
    <mergeCell ref="N26:U26"/>
    <mergeCell ref="AW30:BA30"/>
    <mergeCell ref="AC29:AN29"/>
    <mergeCell ref="AW25:BA25"/>
    <mergeCell ref="AO26:AV26"/>
    <mergeCell ref="AW26:BA26"/>
    <mergeCell ref="AW29:BA29"/>
    <mergeCell ref="AW31:BA31"/>
    <mergeCell ref="V45:Z45"/>
    <mergeCell ref="A46:M46"/>
    <mergeCell ref="AO45:AV45"/>
    <mergeCell ref="AB45:AN45"/>
    <mergeCell ref="V46:Z46"/>
    <mergeCell ref="N45:U45"/>
    <mergeCell ref="N41:U41"/>
    <mergeCell ref="N42:U42"/>
    <mergeCell ref="N43:U43"/>
    <mergeCell ref="AE21:AN21"/>
    <mergeCell ref="V23:Z23"/>
    <mergeCell ref="AE26:AN26"/>
    <mergeCell ref="AE27:AN27"/>
    <mergeCell ref="V24:Z24"/>
    <mergeCell ref="V25:Z25"/>
    <mergeCell ref="V26:Z26"/>
    <mergeCell ref="V27:Z27"/>
    <mergeCell ref="AD31:AN31"/>
    <mergeCell ref="AO31:AV31"/>
    <mergeCell ref="AO29:AV29"/>
    <mergeCell ref="C28:M28"/>
    <mergeCell ref="N28:U28"/>
    <mergeCell ref="V28:Z28"/>
    <mergeCell ref="AD30:AN30"/>
    <mergeCell ref="AO30:AV30"/>
    <mergeCell ref="V31:Z31"/>
    <mergeCell ref="N29:U29"/>
  </mergeCells>
  <printOptions/>
  <pageMargins left="0.7874015748031497" right="0.5118110236220472" top="0.984251968503937" bottom="0.88" header="0.5118110236220472" footer="0.5118110236220472"/>
  <pageSetup firstPageNumber="13"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13"/>
  </sheetPr>
  <dimension ref="A1:AG532"/>
  <sheetViews>
    <sheetView workbookViewId="0" topLeftCell="A1">
      <selection activeCell="A2" sqref="A2"/>
    </sheetView>
  </sheetViews>
  <sheetFormatPr defaultColWidth="9.00390625" defaultRowHeight="13.5" customHeight="1"/>
  <cols>
    <col min="1" max="25" width="2.625" style="12" customWidth="1"/>
    <col min="26" max="26" width="2.75390625" style="12" customWidth="1"/>
    <col min="27" max="29" width="2.625" style="12" customWidth="1"/>
    <col min="30" max="30" width="2.75390625" style="12" customWidth="1"/>
    <col min="31" max="16384" width="2.625" style="12" customWidth="1"/>
  </cols>
  <sheetData>
    <row r="1" spans="1:33" ht="17.25">
      <c r="A1" s="542" t="s">
        <v>1209</v>
      </c>
      <c r="B1" s="490"/>
      <c r="C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row>
    <row r="2" spans="2:32" ht="13.5" customHeight="1">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t="s">
        <v>18</v>
      </c>
      <c r="AF2" s="446"/>
    </row>
    <row r="3" spans="2:32" ht="13.5" customHeight="1">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t="s">
        <v>305</v>
      </c>
      <c r="AF3" s="446"/>
    </row>
    <row r="4" spans="1:14" ht="13.5" customHeight="1">
      <c r="A4" s="12" t="s">
        <v>1210</v>
      </c>
      <c r="E4" s="129"/>
      <c r="F4" s="129"/>
      <c r="G4" s="129"/>
      <c r="H4" s="129"/>
      <c r="I4" s="129"/>
      <c r="J4" s="129"/>
      <c r="K4" s="129"/>
      <c r="L4" s="129"/>
      <c r="M4" s="129"/>
      <c r="N4" s="129"/>
    </row>
    <row r="5" spans="1:14" ht="13.5" customHeight="1">
      <c r="A5" s="12" t="s">
        <v>1211</v>
      </c>
      <c r="F5" s="135"/>
      <c r="G5" s="135"/>
      <c r="H5" s="135"/>
      <c r="I5" s="135"/>
      <c r="J5" s="135"/>
      <c r="K5" s="135"/>
      <c r="L5" s="135"/>
      <c r="M5" s="135"/>
      <c r="N5" s="135"/>
    </row>
    <row r="6" spans="1:14" ht="13.5" customHeight="1">
      <c r="A6" s="12" t="s">
        <v>1212</v>
      </c>
      <c r="F6" s="135"/>
      <c r="G6" s="135"/>
      <c r="H6" s="135"/>
      <c r="I6" s="135"/>
      <c r="J6" s="135"/>
      <c r="K6" s="135"/>
      <c r="L6" s="135"/>
      <c r="M6" s="135"/>
      <c r="N6" s="135"/>
    </row>
    <row r="7" ht="13.5" customHeight="1">
      <c r="A7" s="12" t="s">
        <v>1213</v>
      </c>
    </row>
    <row r="8" ht="13.5" customHeight="1">
      <c r="A8" s="12" t="s">
        <v>1214</v>
      </c>
    </row>
    <row r="9" ht="13.5" customHeight="1">
      <c r="A9" s="12" t="s">
        <v>1215</v>
      </c>
    </row>
    <row r="10" ht="13.5" customHeight="1">
      <c r="A10" s="12" t="s">
        <v>1216</v>
      </c>
    </row>
    <row r="11" ht="13.5" customHeight="1">
      <c r="A11" s="12" t="s">
        <v>1217</v>
      </c>
    </row>
    <row r="13" ht="13.5" customHeight="1">
      <c r="A13" s="12" t="s">
        <v>1218</v>
      </c>
    </row>
    <row r="14" ht="13.5" customHeight="1">
      <c r="A14" s="491" t="s">
        <v>1219</v>
      </c>
    </row>
    <row r="15" ht="13.5" customHeight="1">
      <c r="A15" s="12" t="s">
        <v>1220</v>
      </c>
    </row>
    <row r="16" ht="13.5" customHeight="1">
      <c r="A16" s="12" t="s">
        <v>1221</v>
      </c>
    </row>
    <row r="17" ht="13.5" customHeight="1">
      <c r="A17" s="491" t="s">
        <v>1222</v>
      </c>
    </row>
    <row r="18" ht="13.5" customHeight="1">
      <c r="A18" s="12" t="s">
        <v>1223</v>
      </c>
    </row>
    <row r="19" ht="13.5" customHeight="1">
      <c r="A19" s="12" t="s">
        <v>1224</v>
      </c>
    </row>
    <row r="20" ht="13.5" customHeight="1">
      <c r="A20" s="491" t="s">
        <v>1225</v>
      </c>
    </row>
    <row r="21" ht="13.5" customHeight="1">
      <c r="A21" s="12" t="s">
        <v>1226</v>
      </c>
    </row>
    <row r="22" ht="13.5" customHeight="1">
      <c r="A22" s="491" t="s">
        <v>1227</v>
      </c>
    </row>
    <row r="23" ht="13.5" customHeight="1">
      <c r="A23" s="12" t="s">
        <v>1228</v>
      </c>
    </row>
    <row r="24" ht="13.5" customHeight="1">
      <c r="A24" s="12" t="s">
        <v>1229</v>
      </c>
    </row>
    <row r="25" ht="13.5" customHeight="1">
      <c r="A25" s="491" t="s">
        <v>1230</v>
      </c>
    </row>
    <row r="26" ht="13.5" customHeight="1">
      <c r="A26" s="12" t="s">
        <v>1231</v>
      </c>
    </row>
    <row r="27" ht="13.5" customHeight="1">
      <c r="A27" s="12" t="s">
        <v>1232</v>
      </c>
    </row>
    <row r="28" ht="13.5" customHeight="1">
      <c r="A28" s="12" t="s">
        <v>1233</v>
      </c>
    </row>
    <row r="29" ht="13.5" customHeight="1">
      <c r="A29" s="12" t="s">
        <v>1234</v>
      </c>
    </row>
    <row r="30" ht="13.5" customHeight="1">
      <c r="A30" s="12" t="s">
        <v>1235</v>
      </c>
    </row>
    <row r="31" ht="13.5" customHeight="1">
      <c r="A31" s="12" t="s">
        <v>1236</v>
      </c>
    </row>
    <row r="32" ht="13.5" customHeight="1">
      <c r="A32" s="12" t="s">
        <v>1237</v>
      </c>
    </row>
    <row r="33" ht="13.5" customHeight="1">
      <c r="A33" s="12" t="s">
        <v>1238</v>
      </c>
    </row>
    <row r="34" ht="13.5" customHeight="1">
      <c r="A34" s="12" t="s">
        <v>1239</v>
      </c>
    </row>
    <row r="35" ht="13.5" customHeight="1">
      <c r="A35" s="12" t="s">
        <v>1240</v>
      </c>
    </row>
    <row r="36" ht="13.5" customHeight="1">
      <c r="A36" s="12" t="s">
        <v>1241</v>
      </c>
    </row>
    <row r="37" ht="13.5" customHeight="1">
      <c r="A37" s="12" t="s">
        <v>1242</v>
      </c>
    </row>
    <row r="38" ht="13.5" customHeight="1">
      <c r="A38" s="12" t="s">
        <v>1243</v>
      </c>
    </row>
    <row r="39" ht="13.5" customHeight="1">
      <c r="A39" s="12" t="s">
        <v>1244</v>
      </c>
    </row>
    <row r="40" ht="13.5" customHeight="1">
      <c r="A40" s="12" t="s">
        <v>1245</v>
      </c>
    </row>
    <row r="41" ht="13.5" customHeight="1">
      <c r="A41" s="12" t="s">
        <v>1246</v>
      </c>
    </row>
    <row r="42" ht="13.5" customHeight="1">
      <c r="A42" s="12" t="s">
        <v>1247</v>
      </c>
    </row>
    <row r="43" ht="13.5" customHeight="1">
      <c r="A43" s="12" t="s">
        <v>1248</v>
      </c>
    </row>
    <row r="44" ht="13.5" customHeight="1">
      <c r="A44" s="12" t="s">
        <v>1249</v>
      </c>
    </row>
    <row r="45" ht="13.5" customHeight="1">
      <c r="A45" s="12" t="s">
        <v>1245</v>
      </c>
    </row>
    <row r="46" ht="13.5" customHeight="1">
      <c r="A46" s="12" t="s">
        <v>1250</v>
      </c>
    </row>
    <row r="47" ht="13.5" customHeight="1">
      <c r="A47" s="12" t="s">
        <v>1251</v>
      </c>
    </row>
    <row r="48" ht="13.5" customHeight="1">
      <c r="A48" s="12" t="s">
        <v>1252</v>
      </c>
    </row>
    <row r="49" ht="13.5" customHeight="1">
      <c r="A49" s="12" t="s">
        <v>1253</v>
      </c>
    </row>
    <row r="50" ht="13.5" customHeight="1">
      <c r="A50" s="12" t="s">
        <v>1245</v>
      </c>
    </row>
    <row r="51" ht="13.5" customHeight="1">
      <c r="A51" s="12" t="s">
        <v>1254</v>
      </c>
    </row>
    <row r="52" ht="13.5" customHeight="1">
      <c r="A52" s="12" t="s">
        <v>1255</v>
      </c>
    </row>
    <row r="53" ht="13.5" customHeight="1">
      <c r="A53" s="12" t="s">
        <v>1256</v>
      </c>
    </row>
    <row r="54" ht="13.5" customHeight="1">
      <c r="A54" s="12" t="s">
        <v>1245</v>
      </c>
    </row>
    <row r="55" ht="13.5" customHeight="1">
      <c r="A55" s="12" t="s">
        <v>1257</v>
      </c>
    </row>
    <row r="56" ht="13.5" customHeight="1">
      <c r="A56" s="12" t="s">
        <v>1258</v>
      </c>
    </row>
    <row r="57" ht="13.5" customHeight="1">
      <c r="A57" s="12" t="s">
        <v>19</v>
      </c>
    </row>
    <row r="58" ht="13.5" customHeight="1">
      <c r="A58" s="12" t="s">
        <v>20</v>
      </c>
    </row>
    <row r="59" ht="13.5" customHeight="1">
      <c r="A59" s="12" t="s">
        <v>1259</v>
      </c>
    </row>
    <row r="60" ht="13.5" customHeight="1">
      <c r="A60" s="491" t="s">
        <v>1260</v>
      </c>
    </row>
    <row r="61" ht="13.5" customHeight="1">
      <c r="A61" s="12" t="s">
        <v>1261</v>
      </c>
    </row>
    <row r="62" ht="13.5" customHeight="1">
      <c r="A62" s="12" t="s">
        <v>1262</v>
      </c>
    </row>
    <row r="63" ht="13.5" customHeight="1">
      <c r="A63" s="12" t="s">
        <v>1263</v>
      </c>
    </row>
    <row r="64" ht="13.5" customHeight="1">
      <c r="A64" s="12" t="s">
        <v>1264</v>
      </c>
    </row>
    <row r="65" ht="13.5" customHeight="1">
      <c r="A65" s="12" t="s">
        <v>1265</v>
      </c>
    </row>
    <row r="66" ht="13.5" customHeight="1">
      <c r="A66" s="12" t="s">
        <v>1266</v>
      </c>
    </row>
    <row r="67" ht="13.5" customHeight="1">
      <c r="A67" s="12" t="s">
        <v>1267</v>
      </c>
    </row>
    <row r="68" ht="13.5" customHeight="1">
      <c r="A68" s="12" t="s">
        <v>1268</v>
      </c>
    </row>
    <row r="69" ht="13.5" customHeight="1">
      <c r="A69" s="12" t="s">
        <v>1269</v>
      </c>
    </row>
    <row r="70" ht="13.5" customHeight="1">
      <c r="A70" s="12" t="s">
        <v>1270</v>
      </c>
    </row>
    <row r="71" ht="13.5" customHeight="1">
      <c r="A71" s="12" t="s">
        <v>1271</v>
      </c>
    </row>
    <row r="72" ht="13.5" customHeight="1">
      <c r="A72" s="12" t="s">
        <v>1272</v>
      </c>
    </row>
    <row r="73" ht="13.5" customHeight="1">
      <c r="A73" s="12" t="s">
        <v>1273</v>
      </c>
    </row>
    <row r="74" ht="13.5" customHeight="1">
      <c r="A74" s="12" t="s">
        <v>1274</v>
      </c>
    </row>
    <row r="75" ht="13.5" customHeight="1">
      <c r="A75" s="12" t="s">
        <v>1275</v>
      </c>
    </row>
    <row r="76" ht="13.5" customHeight="1">
      <c r="A76" s="12" t="s">
        <v>1276</v>
      </c>
    </row>
    <row r="77" ht="13.5" customHeight="1">
      <c r="A77" s="12" t="s">
        <v>1277</v>
      </c>
    </row>
    <row r="78" ht="13.5" customHeight="1">
      <c r="A78" s="12" t="s">
        <v>1278</v>
      </c>
    </row>
    <row r="79" ht="13.5" customHeight="1">
      <c r="A79" s="12" t="s">
        <v>21</v>
      </c>
    </row>
    <row r="80" ht="13.5" customHeight="1">
      <c r="A80" s="12" t="s">
        <v>1279</v>
      </c>
    </row>
    <row r="81" ht="13.5" customHeight="1">
      <c r="A81" s="491" t="s">
        <v>1280</v>
      </c>
    </row>
    <row r="82" ht="13.5" customHeight="1">
      <c r="A82" s="12" t="s">
        <v>1281</v>
      </c>
    </row>
    <row r="83" ht="13.5" customHeight="1">
      <c r="A83" s="12" t="s">
        <v>1282</v>
      </c>
    </row>
    <row r="84" ht="13.5" customHeight="1">
      <c r="A84" s="12" t="s">
        <v>1283</v>
      </c>
    </row>
    <row r="85" ht="13.5" customHeight="1">
      <c r="A85" s="12" t="s">
        <v>1284</v>
      </c>
    </row>
    <row r="86" ht="13.5" customHeight="1">
      <c r="A86" s="12" t="s">
        <v>1285</v>
      </c>
    </row>
    <row r="87" ht="13.5" customHeight="1">
      <c r="A87" s="12" t="s">
        <v>1286</v>
      </c>
    </row>
    <row r="88" ht="13.5" customHeight="1">
      <c r="A88" s="12" t="s">
        <v>1287</v>
      </c>
    </row>
    <row r="89" ht="13.5" customHeight="1">
      <c r="A89" s="12" t="s">
        <v>1288</v>
      </c>
    </row>
    <row r="90" ht="13.5" customHeight="1">
      <c r="A90" s="12" t="s">
        <v>1289</v>
      </c>
    </row>
    <row r="91" ht="13.5" customHeight="1">
      <c r="A91" s="491" t="s">
        <v>1290</v>
      </c>
    </row>
    <row r="92" ht="13.5" customHeight="1">
      <c r="A92" s="12" t="s">
        <v>1291</v>
      </c>
    </row>
    <row r="93" ht="13.5" customHeight="1">
      <c r="A93" s="12" t="s">
        <v>1292</v>
      </c>
    </row>
    <row r="94" ht="13.5" customHeight="1">
      <c r="A94" s="491" t="s">
        <v>1293</v>
      </c>
    </row>
    <row r="95" ht="13.5" customHeight="1">
      <c r="A95" s="12" t="s">
        <v>1294</v>
      </c>
    </row>
    <row r="96" ht="13.5" customHeight="1">
      <c r="A96" s="12" t="s">
        <v>1295</v>
      </c>
    </row>
    <row r="97" ht="13.5" customHeight="1">
      <c r="A97" s="12" t="s">
        <v>1296</v>
      </c>
    </row>
    <row r="98" ht="13.5" customHeight="1">
      <c r="A98" s="12" t="s">
        <v>1297</v>
      </c>
    </row>
    <row r="99" ht="13.5" customHeight="1">
      <c r="A99" s="12" t="s">
        <v>1298</v>
      </c>
    </row>
    <row r="100" ht="13.5" customHeight="1">
      <c r="A100" s="12" t="s">
        <v>22</v>
      </c>
    </row>
    <row r="101" ht="13.5" customHeight="1">
      <c r="A101" s="12" t="s">
        <v>1299</v>
      </c>
    </row>
    <row r="102" ht="13.5" customHeight="1">
      <c r="A102" s="12" t="s">
        <v>1300</v>
      </c>
    </row>
    <row r="103" ht="13.5" customHeight="1">
      <c r="A103" s="12" t="s">
        <v>1301</v>
      </c>
    </row>
    <row r="104" ht="13.5" customHeight="1">
      <c r="A104" s="491" t="s">
        <v>1302</v>
      </c>
    </row>
    <row r="105" ht="13.5" customHeight="1">
      <c r="A105" s="12" t="s">
        <v>1303</v>
      </c>
    </row>
    <row r="106" ht="13.5" customHeight="1">
      <c r="A106" s="12" t="s">
        <v>1304</v>
      </c>
    </row>
    <row r="107" ht="13.5" customHeight="1">
      <c r="A107" s="12" t="s">
        <v>1305</v>
      </c>
    </row>
    <row r="108" ht="13.5" customHeight="1">
      <c r="A108" s="12" t="s">
        <v>1306</v>
      </c>
    </row>
    <row r="109" ht="13.5" customHeight="1">
      <c r="A109" s="12" t="s">
        <v>1307</v>
      </c>
    </row>
    <row r="110" ht="13.5" customHeight="1">
      <c r="A110" s="12" t="s">
        <v>1308</v>
      </c>
    </row>
    <row r="111" ht="13.5" customHeight="1">
      <c r="A111" s="12" t="s">
        <v>1309</v>
      </c>
    </row>
    <row r="112" ht="13.5" customHeight="1">
      <c r="A112" s="12" t="s">
        <v>1310</v>
      </c>
    </row>
    <row r="113" ht="13.5" customHeight="1">
      <c r="A113" s="12" t="s">
        <v>1311</v>
      </c>
    </row>
    <row r="114" ht="13.5" customHeight="1">
      <c r="A114" s="12" t="s">
        <v>1312</v>
      </c>
    </row>
    <row r="115" ht="13.5" customHeight="1">
      <c r="A115" s="12" t="s">
        <v>1313</v>
      </c>
    </row>
    <row r="116" ht="13.5" customHeight="1">
      <c r="A116" s="12" t="s">
        <v>1314</v>
      </c>
    </row>
    <row r="117" ht="13.5" customHeight="1">
      <c r="A117" s="12" t="s">
        <v>437</v>
      </c>
    </row>
    <row r="118" ht="13.5" customHeight="1">
      <c r="A118" s="12" t="s">
        <v>1315</v>
      </c>
    </row>
    <row r="119" ht="13.5" customHeight="1">
      <c r="A119" s="12" t="s">
        <v>1316</v>
      </c>
    </row>
    <row r="120" ht="13.5" customHeight="1">
      <c r="A120" s="12" t="s">
        <v>1317</v>
      </c>
    </row>
    <row r="121" ht="13.5" customHeight="1">
      <c r="A121" s="12" t="s">
        <v>1318</v>
      </c>
    </row>
    <row r="122" ht="13.5" customHeight="1">
      <c r="A122" s="12" t="s">
        <v>1319</v>
      </c>
    </row>
    <row r="123" ht="13.5" customHeight="1">
      <c r="A123" s="12" t="s">
        <v>1320</v>
      </c>
    </row>
    <row r="124" ht="13.5" customHeight="1">
      <c r="A124" s="491" t="s">
        <v>1321</v>
      </c>
    </row>
    <row r="125" ht="13.5" customHeight="1">
      <c r="A125" s="12" t="s">
        <v>1322</v>
      </c>
    </row>
    <row r="126" ht="13.5" customHeight="1">
      <c r="A126" s="12" t="s">
        <v>1323</v>
      </c>
    </row>
    <row r="127" ht="13.5" customHeight="1">
      <c r="A127" s="12" t="s">
        <v>1324</v>
      </c>
    </row>
    <row r="128" ht="13.5" customHeight="1">
      <c r="A128" s="12" t="s">
        <v>1325</v>
      </c>
    </row>
    <row r="129" ht="13.5" customHeight="1">
      <c r="A129" s="12" t="s">
        <v>1326</v>
      </c>
    </row>
    <row r="130" ht="13.5" customHeight="1">
      <c r="A130" s="12" t="s">
        <v>1327</v>
      </c>
    </row>
    <row r="131" ht="13.5" customHeight="1">
      <c r="A131" s="491" t="s">
        <v>1328</v>
      </c>
    </row>
    <row r="132" ht="13.5" customHeight="1">
      <c r="A132" s="12" t="s">
        <v>1329</v>
      </c>
    </row>
    <row r="133" ht="13.5" customHeight="1">
      <c r="A133" s="12" t="s">
        <v>1330</v>
      </c>
    </row>
    <row r="134" ht="13.5" customHeight="1">
      <c r="A134" s="12" t="s">
        <v>1331</v>
      </c>
    </row>
    <row r="135" ht="13.5" customHeight="1">
      <c r="A135" s="12" t="s">
        <v>1332</v>
      </c>
    </row>
    <row r="136" ht="13.5" customHeight="1">
      <c r="A136" s="12" t="s">
        <v>1333</v>
      </c>
    </row>
    <row r="137" ht="13.5" customHeight="1">
      <c r="A137" s="12" t="s">
        <v>1334</v>
      </c>
    </row>
    <row r="138" ht="13.5" customHeight="1">
      <c r="A138" s="12" t="s">
        <v>1335</v>
      </c>
    </row>
    <row r="139" ht="13.5" customHeight="1">
      <c r="A139" s="12" t="s">
        <v>1336</v>
      </c>
    </row>
    <row r="140" ht="13.5" customHeight="1">
      <c r="A140" s="12" t="s">
        <v>1337</v>
      </c>
    </row>
    <row r="141" ht="13.5" customHeight="1">
      <c r="A141" s="12" t="s">
        <v>1338</v>
      </c>
    </row>
    <row r="142" ht="13.5" customHeight="1">
      <c r="A142" s="12" t="s">
        <v>1339</v>
      </c>
    </row>
    <row r="143" ht="13.5" customHeight="1">
      <c r="A143" s="12" t="s">
        <v>1340</v>
      </c>
    </row>
    <row r="144" ht="13.5" customHeight="1">
      <c r="A144" s="12" t="s">
        <v>1341</v>
      </c>
    </row>
    <row r="145" ht="13.5" customHeight="1">
      <c r="A145" s="12" t="s">
        <v>1342</v>
      </c>
    </row>
    <row r="146" ht="13.5" customHeight="1">
      <c r="A146" s="12" t="s">
        <v>23</v>
      </c>
    </row>
    <row r="147" ht="13.5" customHeight="1">
      <c r="A147" s="12" t="s">
        <v>1343</v>
      </c>
    </row>
    <row r="148" ht="13.5" customHeight="1">
      <c r="A148" s="491" t="s">
        <v>1344</v>
      </c>
    </row>
    <row r="149" ht="13.5" customHeight="1">
      <c r="A149" s="12" t="s">
        <v>1345</v>
      </c>
    </row>
    <row r="150" ht="13.5" customHeight="1">
      <c r="A150" s="12" t="s">
        <v>1346</v>
      </c>
    </row>
    <row r="151" ht="13.5" customHeight="1">
      <c r="A151" s="12" t="s">
        <v>1347</v>
      </c>
    </row>
    <row r="152" ht="13.5" customHeight="1">
      <c r="A152" s="12" t="s">
        <v>1348</v>
      </c>
    </row>
    <row r="153" ht="13.5" customHeight="1">
      <c r="A153" s="491" t="s">
        <v>1349</v>
      </c>
    </row>
    <row r="154" ht="13.5" customHeight="1">
      <c r="A154" s="12" t="s">
        <v>1350</v>
      </c>
    </row>
    <row r="155" ht="13.5" customHeight="1">
      <c r="A155" s="491" t="s">
        <v>1351</v>
      </c>
    </row>
    <row r="156" ht="13.5" customHeight="1">
      <c r="A156" s="12" t="s">
        <v>1352</v>
      </c>
    </row>
    <row r="157" ht="13.5" customHeight="1">
      <c r="A157" s="12" t="s">
        <v>1353</v>
      </c>
    </row>
    <row r="158" ht="13.5" customHeight="1">
      <c r="A158" s="12" t="s">
        <v>1354</v>
      </c>
    </row>
    <row r="159" ht="13.5" customHeight="1">
      <c r="A159" s="12" t="s">
        <v>1355</v>
      </c>
    </row>
    <row r="160" ht="13.5" customHeight="1">
      <c r="A160" s="491" t="s">
        <v>1356</v>
      </c>
    </row>
    <row r="161" ht="13.5" customHeight="1">
      <c r="A161" s="12" t="s">
        <v>1357</v>
      </c>
    </row>
    <row r="162" ht="13.5" customHeight="1">
      <c r="A162" s="491" t="s">
        <v>1358</v>
      </c>
    </row>
    <row r="163" ht="13.5" customHeight="1">
      <c r="A163" s="12" t="s">
        <v>1359</v>
      </c>
    </row>
    <row r="164" ht="13.5" customHeight="1">
      <c r="A164" s="12" t="s">
        <v>1360</v>
      </c>
    </row>
    <row r="165" ht="13.5" customHeight="1">
      <c r="A165" s="12" t="s">
        <v>24</v>
      </c>
    </row>
    <row r="166" ht="13.5" customHeight="1">
      <c r="A166" s="491" t="s">
        <v>1361</v>
      </c>
    </row>
    <row r="167" ht="13.5" customHeight="1">
      <c r="A167" s="12" t="s">
        <v>1362</v>
      </c>
    </row>
    <row r="168" ht="13.5" customHeight="1">
      <c r="A168" s="12" t="s">
        <v>1363</v>
      </c>
    </row>
    <row r="169" ht="13.5" customHeight="1">
      <c r="A169" s="491" t="s">
        <v>1364</v>
      </c>
    </row>
    <row r="170" ht="13.5" customHeight="1">
      <c r="A170" s="12" t="s">
        <v>1365</v>
      </c>
    </row>
    <row r="171" ht="13.5" customHeight="1">
      <c r="A171" s="491" t="s">
        <v>1366</v>
      </c>
    </row>
    <row r="172" ht="13.5" customHeight="1">
      <c r="A172" s="12" t="s">
        <v>1367</v>
      </c>
    </row>
    <row r="173" ht="13.5" customHeight="1">
      <c r="A173" s="12" t="s">
        <v>1368</v>
      </c>
    </row>
    <row r="174" spans="1:3" ht="13.5" customHeight="1">
      <c r="A174" s="543" t="s">
        <v>1369</v>
      </c>
      <c r="B174" s="544"/>
      <c r="C174" s="544"/>
    </row>
    <row r="175" spans="1:3" ht="13.5" customHeight="1">
      <c r="A175" s="544" t="s">
        <v>1370</v>
      </c>
      <c r="B175" s="544"/>
      <c r="C175" s="544"/>
    </row>
    <row r="176" spans="1:3" ht="13.5" customHeight="1">
      <c r="A176" s="544" t="s">
        <v>1371</v>
      </c>
      <c r="B176" s="544"/>
      <c r="C176" s="544"/>
    </row>
    <row r="177" ht="13.5" customHeight="1">
      <c r="A177" s="491" t="s">
        <v>1372</v>
      </c>
    </row>
    <row r="178" ht="13.5" customHeight="1">
      <c r="A178" s="12" t="s">
        <v>1373</v>
      </c>
    </row>
    <row r="179" ht="13.5" customHeight="1">
      <c r="A179" s="12" t="s">
        <v>1374</v>
      </c>
    </row>
    <row r="180" ht="13.5" customHeight="1">
      <c r="A180" s="12" t="s">
        <v>1375</v>
      </c>
    </row>
    <row r="181" ht="13.5" customHeight="1">
      <c r="A181" s="491" t="s">
        <v>1376</v>
      </c>
    </row>
    <row r="182" ht="13.5" customHeight="1">
      <c r="A182" s="12" t="s">
        <v>1377</v>
      </c>
    </row>
    <row r="183" ht="13.5" customHeight="1">
      <c r="A183" s="12" t="s">
        <v>1378</v>
      </c>
    </row>
    <row r="184" ht="13.5" customHeight="1">
      <c r="A184" s="491" t="s">
        <v>1379</v>
      </c>
    </row>
    <row r="185" ht="13.5" customHeight="1">
      <c r="A185" s="12" t="s">
        <v>1380</v>
      </c>
    </row>
    <row r="186" ht="13.5" customHeight="1">
      <c r="A186" s="12" t="s">
        <v>1381</v>
      </c>
    </row>
    <row r="187" ht="13.5" customHeight="1">
      <c r="A187" s="12" t="s">
        <v>1382</v>
      </c>
    </row>
    <row r="188" ht="13.5" customHeight="1">
      <c r="A188" s="12" t="s">
        <v>1383</v>
      </c>
    </row>
    <row r="189" ht="13.5" customHeight="1">
      <c r="A189" s="491" t="s">
        <v>1384</v>
      </c>
    </row>
    <row r="190" ht="13.5" customHeight="1">
      <c r="A190" s="12" t="s">
        <v>1385</v>
      </c>
    </row>
    <row r="191" ht="13.5" customHeight="1">
      <c r="A191" s="491" t="s">
        <v>1386</v>
      </c>
    </row>
    <row r="192" ht="13.5" customHeight="1">
      <c r="A192" s="491" t="s">
        <v>1387</v>
      </c>
    </row>
    <row r="193" ht="13.5" customHeight="1">
      <c r="A193" s="12" t="s">
        <v>1388</v>
      </c>
    </row>
    <row r="194" ht="13.5" customHeight="1">
      <c r="A194" s="491" t="s">
        <v>1389</v>
      </c>
    </row>
    <row r="195" ht="13.5" customHeight="1">
      <c r="A195" s="12" t="s">
        <v>1390</v>
      </c>
    </row>
    <row r="196" ht="13.5" customHeight="1">
      <c r="A196" s="12" t="s">
        <v>1391</v>
      </c>
    </row>
    <row r="197" ht="13.5" customHeight="1">
      <c r="A197" s="12" t="s">
        <v>1392</v>
      </c>
    </row>
    <row r="198" ht="13.5" customHeight="1">
      <c r="A198" s="12" t="s">
        <v>1393</v>
      </c>
    </row>
    <row r="199" ht="13.5" customHeight="1">
      <c r="A199" s="12" t="s">
        <v>1394</v>
      </c>
    </row>
    <row r="200" ht="13.5" customHeight="1">
      <c r="A200" s="12" t="s">
        <v>1395</v>
      </c>
    </row>
    <row r="201" ht="13.5" customHeight="1">
      <c r="A201" s="12" t="s">
        <v>1396</v>
      </c>
    </row>
    <row r="202" ht="13.5" customHeight="1">
      <c r="A202" s="12" t="s">
        <v>1397</v>
      </c>
    </row>
    <row r="203" ht="13.5" customHeight="1">
      <c r="A203" s="12" t="s">
        <v>1398</v>
      </c>
    </row>
    <row r="204" ht="13.5" customHeight="1">
      <c r="A204" s="491" t="s">
        <v>1399</v>
      </c>
    </row>
    <row r="205" ht="13.5" customHeight="1">
      <c r="A205" s="12" t="s">
        <v>1400</v>
      </c>
    </row>
    <row r="206" ht="13.5" customHeight="1">
      <c r="A206" s="12" t="s">
        <v>1401</v>
      </c>
    </row>
    <row r="207" ht="13.5" customHeight="1">
      <c r="A207" s="12" t="s">
        <v>1402</v>
      </c>
    </row>
    <row r="208" ht="13.5" customHeight="1">
      <c r="A208" s="491" t="s">
        <v>1403</v>
      </c>
    </row>
    <row r="209" ht="13.5" customHeight="1">
      <c r="A209" s="12" t="s">
        <v>1404</v>
      </c>
    </row>
    <row r="210" ht="13.5" customHeight="1">
      <c r="A210" s="12" t="s">
        <v>1405</v>
      </c>
    </row>
    <row r="211" ht="13.5" customHeight="1">
      <c r="A211" s="12" t="s">
        <v>1406</v>
      </c>
    </row>
    <row r="212" ht="13.5" customHeight="1">
      <c r="A212" s="12" t="s">
        <v>1407</v>
      </c>
    </row>
    <row r="213" ht="13.5" customHeight="1">
      <c r="A213" s="12" t="s">
        <v>1408</v>
      </c>
    </row>
    <row r="214" ht="13.5" customHeight="1">
      <c r="A214" s="12" t="s">
        <v>1409</v>
      </c>
    </row>
    <row r="215" ht="13.5" customHeight="1">
      <c r="A215" s="12" t="s">
        <v>1410</v>
      </c>
    </row>
    <row r="216" ht="13.5" customHeight="1">
      <c r="A216" s="12" t="s">
        <v>1411</v>
      </c>
    </row>
    <row r="217" ht="13.5" customHeight="1">
      <c r="A217" s="12" t="s">
        <v>1412</v>
      </c>
    </row>
    <row r="218" ht="13.5" customHeight="1">
      <c r="A218" s="12" t="s">
        <v>1413</v>
      </c>
    </row>
    <row r="219" ht="13.5" customHeight="1">
      <c r="A219" s="12" t="s">
        <v>1414</v>
      </c>
    </row>
    <row r="220" ht="13.5" customHeight="1">
      <c r="A220" s="491" t="s">
        <v>1415</v>
      </c>
    </row>
    <row r="221" ht="13.5" customHeight="1">
      <c r="A221" s="12" t="s">
        <v>1416</v>
      </c>
    </row>
    <row r="222" ht="13.5" customHeight="1">
      <c r="A222" s="12" t="s">
        <v>1417</v>
      </c>
    </row>
    <row r="223" ht="13.5" customHeight="1">
      <c r="A223" s="12" t="s">
        <v>1418</v>
      </c>
    </row>
    <row r="224" ht="13.5" customHeight="1">
      <c r="A224" s="12" t="s">
        <v>1419</v>
      </c>
    </row>
    <row r="225" ht="13.5" customHeight="1">
      <c r="A225" s="12" t="s">
        <v>1420</v>
      </c>
    </row>
    <row r="226" ht="13.5" customHeight="1">
      <c r="A226" s="12" t="s">
        <v>1421</v>
      </c>
    </row>
    <row r="227" ht="13.5" customHeight="1">
      <c r="A227" s="12" t="s">
        <v>1422</v>
      </c>
    </row>
    <row r="228" ht="13.5" customHeight="1">
      <c r="A228" s="12" t="s">
        <v>1423</v>
      </c>
    </row>
    <row r="229" ht="13.5" customHeight="1">
      <c r="A229" s="12" t="s">
        <v>1424</v>
      </c>
    </row>
    <row r="230" ht="13.5" customHeight="1">
      <c r="A230" s="12" t="s">
        <v>1425</v>
      </c>
    </row>
    <row r="231" ht="13.5" customHeight="1">
      <c r="A231" s="12" t="s">
        <v>1426</v>
      </c>
    </row>
    <row r="232" ht="13.5" customHeight="1">
      <c r="A232" s="12" t="s">
        <v>1427</v>
      </c>
    </row>
    <row r="233" ht="13.5" customHeight="1">
      <c r="A233" s="12" t="s">
        <v>1428</v>
      </c>
    </row>
    <row r="234" ht="13.5" customHeight="1">
      <c r="A234" s="12" t="s">
        <v>1429</v>
      </c>
    </row>
    <row r="235" ht="13.5" customHeight="1">
      <c r="A235" s="12" t="s">
        <v>1430</v>
      </c>
    </row>
    <row r="236" ht="13.5" customHeight="1">
      <c r="A236" s="12" t="s">
        <v>1431</v>
      </c>
    </row>
    <row r="237" ht="13.5" customHeight="1">
      <c r="A237" s="12" t="s">
        <v>1432</v>
      </c>
    </row>
    <row r="238" ht="13.5" customHeight="1">
      <c r="A238" s="12" t="s">
        <v>1433</v>
      </c>
    </row>
    <row r="239" ht="13.5" customHeight="1">
      <c r="A239" s="12" t="s">
        <v>1434</v>
      </c>
    </row>
    <row r="240" ht="13.5" customHeight="1">
      <c r="A240" s="12" t="s">
        <v>1435</v>
      </c>
    </row>
    <row r="241" ht="13.5" customHeight="1">
      <c r="A241" s="12" t="s">
        <v>1436</v>
      </c>
    </row>
    <row r="242" ht="13.5" customHeight="1">
      <c r="A242" s="12" t="s">
        <v>1437</v>
      </c>
    </row>
    <row r="243" ht="13.5" customHeight="1">
      <c r="A243" s="12" t="s">
        <v>1438</v>
      </c>
    </row>
    <row r="244" ht="13.5" customHeight="1">
      <c r="A244" s="12" t="s">
        <v>1439</v>
      </c>
    </row>
    <row r="245" ht="13.5" customHeight="1">
      <c r="A245" s="12" t="s">
        <v>1440</v>
      </c>
    </row>
    <row r="246" ht="13.5" customHeight="1">
      <c r="A246" s="12" t="s">
        <v>1441</v>
      </c>
    </row>
    <row r="247" ht="13.5" customHeight="1">
      <c r="A247" s="12" t="s">
        <v>1442</v>
      </c>
    </row>
    <row r="248" ht="13.5" customHeight="1">
      <c r="A248" s="12" t="s">
        <v>1443</v>
      </c>
    </row>
    <row r="249" ht="13.5" customHeight="1">
      <c r="A249" s="12" t="s">
        <v>1444</v>
      </c>
    </row>
    <row r="250" ht="13.5" customHeight="1">
      <c r="A250" s="12" t="s">
        <v>1445</v>
      </c>
    </row>
    <row r="251" ht="13.5" customHeight="1">
      <c r="A251" s="491" t="s">
        <v>1446</v>
      </c>
    </row>
    <row r="252" ht="13.5" customHeight="1">
      <c r="A252" s="12" t="s">
        <v>1447</v>
      </c>
    </row>
    <row r="253" ht="13.5" customHeight="1">
      <c r="A253" s="12" t="s">
        <v>1448</v>
      </c>
    </row>
    <row r="254" ht="13.5" customHeight="1">
      <c r="A254" s="491" t="s">
        <v>1449</v>
      </c>
    </row>
    <row r="255" ht="13.5" customHeight="1">
      <c r="A255" s="12" t="s">
        <v>1450</v>
      </c>
    </row>
    <row r="256" ht="13.5" customHeight="1">
      <c r="A256" s="12" t="s">
        <v>1451</v>
      </c>
    </row>
    <row r="257" ht="13.5" customHeight="1">
      <c r="A257" s="12" t="s">
        <v>1452</v>
      </c>
    </row>
    <row r="258" ht="13.5" customHeight="1">
      <c r="A258" s="12" t="s">
        <v>1453</v>
      </c>
    </row>
    <row r="259" ht="13.5" customHeight="1">
      <c r="A259" s="12" t="s">
        <v>1454</v>
      </c>
    </row>
    <row r="260" ht="13.5" customHeight="1">
      <c r="A260" s="12" t="s">
        <v>1455</v>
      </c>
    </row>
    <row r="261" ht="13.5" customHeight="1">
      <c r="A261" s="12" t="s">
        <v>1456</v>
      </c>
    </row>
    <row r="262" ht="13.5" customHeight="1">
      <c r="A262" s="491" t="s">
        <v>1457</v>
      </c>
    </row>
    <row r="263" ht="13.5" customHeight="1">
      <c r="A263" s="12" t="s">
        <v>1458</v>
      </c>
    </row>
    <row r="264" ht="13.5" customHeight="1">
      <c r="A264" s="12" t="s">
        <v>1459</v>
      </c>
    </row>
    <row r="265" ht="13.5" customHeight="1">
      <c r="A265" s="12" t="s">
        <v>1460</v>
      </c>
    </row>
    <row r="266" ht="13.5" customHeight="1">
      <c r="A266" s="12" t="s">
        <v>1461</v>
      </c>
    </row>
    <row r="267" ht="13.5" customHeight="1">
      <c r="A267" s="12" t="s">
        <v>1462</v>
      </c>
    </row>
    <row r="268" ht="13.5" customHeight="1">
      <c r="A268" s="12" t="s">
        <v>25</v>
      </c>
    </row>
    <row r="269" ht="13.5" customHeight="1">
      <c r="A269" s="12" t="s">
        <v>26</v>
      </c>
    </row>
    <row r="270" ht="13.5" customHeight="1">
      <c r="A270" s="12" t="s">
        <v>1463</v>
      </c>
    </row>
    <row r="271" ht="13.5" customHeight="1">
      <c r="A271" s="12" t="s">
        <v>1464</v>
      </c>
    </row>
    <row r="272" ht="13.5" customHeight="1">
      <c r="A272" s="12" t="s">
        <v>27</v>
      </c>
    </row>
    <row r="273" ht="13.5" customHeight="1">
      <c r="A273" s="12" t="s">
        <v>1465</v>
      </c>
    </row>
    <row r="274" ht="13.5" customHeight="1">
      <c r="A274" s="12" t="s">
        <v>1210</v>
      </c>
    </row>
    <row r="275" ht="13.5" customHeight="1">
      <c r="A275" s="491" t="s">
        <v>1466</v>
      </c>
    </row>
    <row r="276" ht="13.5" customHeight="1">
      <c r="A276" s="12" t="s">
        <v>1383</v>
      </c>
    </row>
    <row r="277" ht="13.5" customHeight="1">
      <c r="A277" s="491" t="s">
        <v>1467</v>
      </c>
    </row>
    <row r="278" ht="13.5" customHeight="1">
      <c r="A278" s="12" t="s">
        <v>1468</v>
      </c>
    </row>
    <row r="279" ht="13.5" customHeight="1">
      <c r="A279" s="491" t="s">
        <v>1469</v>
      </c>
    </row>
    <row r="280" ht="13.5" customHeight="1">
      <c r="A280" s="12" t="s">
        <v>1470</v>
      </c>
    </row>
    <row r="281" ht="13.5" customHeight="1">
      <c r="A281" s="12" t="s">
        <v>1471</v>
      </c>
    </row>
    <row r="282" ht="13.5" customHeight="1">
      <c r="A282" s="491" t="s">
        <v>1472</v>
      </c>
    </row>
    <row r="283" ht="13.5" customHeight="1">
      <c r="A283" s="12" t="s">
        <v>1473</v>
      </c>
    </row>
    <row r="284" ht="13.5" customHeight="1">
      <c r="A284" s="12" t="s">
        <v>1474</v>
      </c>
    </row>
    <row r="285" ht="13.5" customHeight="1">
      <c r="A285" s="12" t="s">
        <v>1475</v>
      </c>
    </row>
    <row r="286" ht="13.5" customHeight="1">
      <c r="A286" s="12" t="s">
        <v>1476</v>
      </c>
    </row>
    <row r="287" ht="13.5" customHeight="1">
      <c r="A287" s="12" t="s">
        <v>1477</v>
      </c>
    </row>
    <row r="288" ht="13.5" customHeight="1">
      <c r="A288" s="12" t="s">
        <v>1478</v>
      </c>
    </row>
    <row r="289" ht="13.5" customHeight="1">
      <c r="A289" s="12" t="s">
        <v>1479</v>
      </c>
    </row>
    <row r="290" ht="13.5" customHeight="1">
      <c r="A290" s="12" t="s">
        <v>1480</v>
      </c>
    </row>
    <row r="291" ht="13.5" customHeight="1">
      <c r="A291" s="12" t="s">
        <v>1481</v>
      </c>
    </row>
    <row r="292" ht="13.5" customHeight="1">
      <c r="A292" s="12" t="s">
        <v>1482</v>
      </c>
    </row>
    <row r="293" ht="13.5" customHeight="1">
      <c r="A293" s="12" t="s">
        <v>1483</v>
      </c>
    </row>
    <row r="294" ht="13.5" customHeight="1">
      <c r="A294" s="12" t="s">
        <v>1484</v>
      </c>
    </row>
    <row r="295" ht="13.5" customHeight="1">
      <c r="A295" s="12" t="s">
        <v>1485</v>
      </c>
    </row>
    <row r="296" ht="13.5" customHeight="1">
      <c r="A296" s="12" t="s">
        <v>1486</v>
      </c>
    </row>
    <row r="297" ht="13.5" customHeight="1">
      <c r="A297" s="12" t="s">
        <v>1487</v>
      </c>
    </row>
    <row r="298" ht="13.5" customHeight="1">
      <c r="A298" s="12" t="s">
        <v>1488</v>
      </c>
    </row>
    <row r="299" ht="13.5" customHeight="1">
      <c r="A299" s="12" t="s">
        <v>1489</v>
      </c>
    </row>
    <row r="300" ht="13.5" customHeight="1">
      <c r="A300" s="12" t="s">
        <v>1490</v>
      </c>
    </row>
    <row r="301" ht="13.5" customHeight="1">
      <c r="A301" s="12" t="s">
        <v>1491</v>
      </c>
    </row>
    <row r="302" ht="13.5" customHeight="1">
      <c r="A302" s="12" t="s">
        <v>1492</v>
      </c>
    </row>
    <row r="303" ht="13.5" customHeight="1">
      <c r="A303" s="12" t="s">
        <v>1490</v>
      </c>
    </row>
    <row r="304" ht="13.5" customHeight="1">
      <c r="A304" s="12" t="s">
        <v>1493</v>
      </c>
    </row>
    <row r="305" ht="13.5" customHeight="1">
      <c r="A305" s="12" t="s">
        <v>1494</v>
      </c>
    </row>
    <row r="306" ht="13.5" customHeight="1">
      <c r="A306" s="12" t="s">
        <v>1490</v>
      </c>
    </row>
    <row r="307" ht="13.5" customHeight="1">
      <c r="A307" s="12" t="s">
        <v>1495</v>
      </c>
    </row>
    <row r="308" ht="13.5" customHeight="1">
      <c r="A308" s="12" t="s">
        <v>1496</v>
      </c>
    </row>
    <row r="309" ht="13.5" customHeight="1">
      <c r="A309" s="12" t="s">
        <v>1497</v>
      </c>
    </row>
    <row r="310" ht="13.5" customHeight="1">
      <c r="A310" s="12" t="s">
        <v>1498</v>
      </c>
    </row>
    <row r="311" ht="13.5" customHeight="1">
      <c r="A311" s="12" t="s">
        <v>1499</v>
      </c>
    </row>
    <row r="312" ht="13.5" customHeight="1">
      <c r="A312" s="12" t="s">
        <v>1500</v>
      </c>
    </row>
    <row r="313" ht="13.5" customHeight="1">
      <c r="A313" s="12" t="s">
        <v>1501</v>
      </c>
    </row>
    <row r="314" ht="13.5" customHeight="1">
      <c r="A314" s="12" t="s">
        <v>1502</v>
      </c>
    </row>
    <row r="315" ht="13.5" customHeight="1">
      <c r="A315" s="12" t="s">
        <v>1503</v>
      </c>
    </row>
    <row r="316" ht="13.5" customHeight="1">
      <c r="A316" s="12" t="s">
        <v>1504</v>
      </c>
    </row>
    <row r="317" ht="13.5" customHeight="1">
      <c r="A317" s="12" t="s">
        <v>1505</v>
      </c>
    </row>
    <row r="318" ht="13.5" customHeight="1">
      <c r="A318" s="12" t="s">
        <v>1506</v>
      </c>
    </row>
    <row r="319" ht="13.5" customHeight="1">
      <c r="A319" s="12" t="s">
        <v>1507</v>
      </c>
    </row>
    <row r="320" ht="13.5" customHeight="1">
      <c r="A320" s="12" t="s">
        <v>1508</v>
      </c>
    </row>
    <row r="321" ht="13.5" customHeight="1">
      <c r="A321" s="12" t="s">
        <v>1509</v>
      </c>
    </row>
    <row r="322" ht="13.5" customHeight="1">
      <c r="A322" s="12" t="s">
        <v>1510</v>
      </c>
    </row>
    <row r="323" ht="13.5" customHeight="1">
      <c r="A323" s="12" t="s">
        <v>1511</v>
      </c>
    </row>
    <row r="324" ht="13.5" customHeight="1">
      <c r="A324" s="12" t="s">
        <v>1512</v>
      </c>
    </row>
    <row r="325" ht="13.5" customHeight="1">
      <c r="A325" s="12" t="s">
        <v>1510</v>
      </c>
    </row>
    <row r="326" ht="13.5" customHeight="1">
      <c r="A326" s="12" t="s">
        <v>1513</v>
      </c>
    </row>
    <row r="327" ht="13.5" customHeight="1">
      <c r="A327" s="12" t="s">
        <v>1514</v>
      </c>
    </row>
    <row r="328" ht="13.5" customHeight="1">
      <c r="A328" s="12" t="s">
        <v>1510</v>
      </c>
    </row>
    <row r="329" ht="13.5" customHeight="1">
      <c r="A329" s="12" t="s">
        <v>1515</v>
      </c>
    </row>
    <row r="330" ht="13.5" customHeight="1">
      <c r="A330" s="12" t="s">
        <v>1516</v>
      </c>
    </row>
    <row r="331" ht="13.5" customHeight="1">
      <c r="A331" s="12" t="s">
        <v>1517</v>
      </c>
    </row>
    <row r="332" ht="13.5" customHeight="1">
      <c r="A332" s="12" t="s">
        <v>1498</v>
      </c>
    </row>
    <row r="333" ht="13.5" customHeight="1">
      <c r="A333" s="12" t="s">
        <v>1518</v>
      </c>
    </row>
    <row r="334" ht="13.5" customHeight="1">
      <c r="A334" s="12" t="s">
        <v>1500</v>
      </c>
    </row>
    <row r="335" ht="13.5" customHeight="1">
      <c r="A335" s="12" t="s">
        <v>1519</v>
      </c>
    </row>
    <row r="336" ht="13.5" customHeight="1">
      <c r="A336" s="12" t="s">
        <v>1502</v>
      </c>
    </row>
    <row r="337" ht="13.5" customHeight="1">
      <c r="A337" s="12" t="s">
        <v>1520</v>
      </c>
    </row>
    <row r="338" ht="13.5" customHeight="1">
      <c r="A338" s="12" t="s">
        <v>1504</v>
      </c>
    </row>
    <row r="339" ht="13.5" customHeight="1">
      <c r="A339" s="12" t="s">
        <v>1521</v>
      </c>
    </row>
    <row r="340" ht="13.5" customHeight="1">
      <c r="A340" s="12" t="s">
        <v>1522</v>
      </c>
    </row>
    <row r="341" ht="13.5" customHeight="1">
      <c r="A341" s="12" t="s">
        <v>1523</v>
      </c>
    </row>
    <row r="342" ht="13.5" customHeight="1">
      <c r="A342" s="12" t="s">
        <v>1524</v>
      </c>
    </row>
    <row r="343" ht="13.5" customHeight="1">
      <c r="A343" s="12" t="s">
        <v>1525</v>
      </c>
    </row>
    <row r="344" ht="13.5" customHeight="1">
      <c r="A344" s="12" t="s">
        <v>1526</v>
      </c>
    </row>
    <row r="345" ht="13.5" customHeight="1">
      <c r="A345" s="12" t="s">
        <v>1524</v>
      </c>
    </row>
    <row r="346" ht="13.5" customHeight="1">
      <c r="A346" s="12" t="s">
        <v>1527</v>
      </c>
    </row>
    <row r="347" ht="13.5" customHeight="1">
      <c r="A347" s="12" t="s">
        <v>1528</v>
      </c>
    </row>
    <row r="348" ht="13.5" customHeight="1">
      <c r="A348" s="12" t="s">
        <v>1529</v>
      </c>
    </row>
    <row r="349" ht="13.5" customHeight="1">
      <c r="A349" s="12" t="s">
        <v>1530</v>
      </c>
    </row>
    <row r="350" ht="13.5" customHeight="1">
      <c r="A350" s="12" t="s">
        <v>1531</v>
      </c>
    </row>
    <row r="351" ht="13.5" customHeight="1">
      <c r="A351" s="12" t="s">
        <v>1532</v>
      </c>
    </row>
    <row r="352" ht="13.5" customHeight="1">
      <c r="A352" s="12" t="s">
        <v>28</v>
      </c>
    </row>
    <row r="353" ht="13.5" customHeight="1">
      <c r="A353" s="12" t="s">
        <v>1533</v>
      </c>
    </row>
    <row r="354" ht="13.5" customHeight="1">
      <c r="A354" s="12" t="s">
        <v>29</v>
      </c>
    </row>
    <row r="355" ht="13.5" customHeight="1">
      <c r="A355" s="12" t="s">
        <v>1534</v>
      </c>
    </row>
    <row r="356" ht="13.5" customHeight="1">
      <c r="A356" s="12" t="s">
        <v>30</v>
      </c>
    </row>
    <row r="357" ht="13.5" customHeight="1">
      <c r="A357" s="12" t="s">
        <v>1535</v>
      </c>
    </row>
    <row r="358" ht="13.5" customHeight="1">
      <c r="A358" s="12" t="s">
        <v>1464</v>
      </c>
    </row>
    <row r="359" ht="13.5" customHeight="1">
      <c r="A359" s="12" t="s">
        <v>877</v>
      </c>
    </row>
    <row r="360" ht="13.5" customHeight="1">
      <c r="A360" s="12" t="s">
        <v>1536</v>
      </c>
    </row>
    <row r="361" ht="13.5" customHeight="1">
      <c r="A361" s="12" t="s">
        <v>1537</v>
      </c>
    </row>
    <row r="362" ht="13.5" customHeight="1">
      <c r="A362" s="12" t="s">
        <v>1538</v>
      </c>
    </row>
    <row r="363" ht="13.5" customHeight="1">
      <c r="A363" s="12" t="s">
        <v>1539</v>
      </c>
    </row>
    <row r="364" ht="13.5" customHeight="1">
      <c r="A364" s="12" t="s">
        <v>1540</v>
      </c>
    </row>
    <row r="365" ht="13.5" customHeight="1">
      <c r="A365" s="12" t="s">
        <v>1541</v>
      </c>
    </row>
    <row r="371" ht="13.5" customHeight="1">
      <c r="A371" s="491"/>
    </row>
    <row r="383" ht="13.5" customHeight="1">
      <c r="A383" s="491"/>
    </row>
    <row r="424" ht="13.5" customHeight="1">
      <c r="D424" s="129"/>
    </row>
    <row r="492" ht="13.5" customHeight="1">
      <c r="D492" s="129"/>
    </row>
    <row r="493" ht="13.5" customHeight="1">
      <c r="D493" s="129"/>
    </row>
    <row r="494" ht="13.5" customHeight="1">
      <c r="D494" s="129"/>
    </row>
    <row r="495" ht="13.5" customHeight="1">
      <c r="D495" s="129"/>
    </row>
    <row r="496" ht="13.5" customHeight="1">
      <c r="D496" s="129"/>
    </row>
    <row r="497" ht="13.5" customHeight="1">
      <c r="D497" s="129"/>
    </row>
    <row r="498" ht="13.5" customHeight="1">
      <c r="D498" s="129"/>
    </row>
    <row r="499" ht="13.5" customHeight="1">
      <c r="D499" s="129"/>
    </row>
    <row r="500" ht="13.5" customHeight="1">
      <c r="D500" s="129"/>
    </row>
    <row r="501" ht="13.5" customHeight="1">
      <c r="D501" s="129"/>
    </row>
    <row r="502" ht="13.5" customHeight="1">
      <c r="D502" s="129"/>
    </row>
    <row r="503" ht="13.5" customHeight="1">
      <c r="D503" s="129"/>
    </row>
    <row r="504" ht="13.5" customHeight="1">
      <c r="D504" s="129"/>
    </row>
    <row r="505" ht="13.5" customHeight="1">
      <c r="D505" s="129"/>
    </row>
    <row r="506" ht="13.5" customHeight="1">
      <c r="D506" s="129"/>
    </row>
    <row r="507" ht="13.5" customHeight="1">
      <c r="D507" s="129"/>
    </row>
    <row r="508" ht="13.5" customHeight="1">
      <c r="D508" s="129"/>
    </row>
    <row r="509" ht="13.5" customHeight="1">
      <c r="D509" s="129"/>
    </row>
    <row r="516" ht="13.5" customHeight="1">
      <c r="C516" s="129"/>
    </row>
    <row r="519" ht="13.5" customHeight="1">
      <c r="D519" s="129"/>
    </row>
    <row r="520" ht="13.5" customHeight="1">
      <c r="D520" s="129"/>
    </row>
    <row r="521" ht="13.5" customHeight="1">
      <c r="D521" s="129"/>
    </row>
    <row r="522" ht="13.5" customHeight="1">
      <c r="D522" s="129"/>
    </row>
    <row r="523" ht="13.5" customHeight="1">
      <c r="D523" s="129"/>
    </row>
    <row r="524" ht="13.5" customHeight="1">
      <c r="D524" s="129"/>
    </row>
    <row r="525" ht="13.5" customHeight="1">
      <c r="D525" s="129"/>
    </row>
    <row r="526" ht="13.5" customHeight="1">
      <c r="D526" s="129"/>
    </row>
    <row r="527" ht="13.5" customHeight="1">
      <c r="D527" s="129"/>
    </row>
    <row r="528" ht="13.5" customHeight="1">
      <c r="D528" s="129"/>
    </row>
    <row r="529" ht="13.5" customHeight="1">
      <c r="D529" s="129"/>
    </row>
    <row r="530" ht="13.5" customHeight="1">
      <c r="D530" s="129"/>
    </row>
    <row r="531" ht="13.5" customHeight="1">
      <c r="D531" s="129"/>
    </row>
    <row r="532" ht="13.5" customHeight="1">
      <c r="D532" s="129"/>
    </row>
  </sheetData>
  <sheetProtection password="C7C4" sheet="1" objects="1" scenarios="1"/>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12">
    <tabColor indexed="13"/>
  </sheetPr>
  <dimension ref="A1:AG384"/>
  <sheetViews>
    <sheetView zoomScaleSheetLayoutView="100" workbookViewId="0" topLeftCell="A1">
      <selection activeCell="A2" sqref="A2"/>
    </sheetView>
  </sheetViews>
  <sheetFormatPr defaultColWidth="9.00390625" defaultRowHeight="13.5" customHeight="1"/>
  <cols>
    <col min="1" max="16384" width="2.625" style="127" customWidth="1"/>
  </cols>
  <sheetData>
    <row r="1" spans="1:33" s="494" customFormat="1" ht="17.25">
      <c r="A1" s="492" t="s">
        <v>583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row>
    <row r="2" spans="1:33" ht="13.5" customHeigh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133" t="s">
        <v>789</v>
      </c>
      <c r="AF2" s="493"/>
      <c r="AG2" s="493"/>
    </row>
    <row r="3" spans="1:33" ht="13.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33" t="s">
        <v>420</v>
      </c>
      <c r="AF3" s="133"/>
      <c r="AG3" s="126"/>
    </row>
    <row r="4" spans="1:33" ht="13.5" customHeight="1">
      <c r="A4" s="126" t="s">
        <v>46</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33"/>
      <c r="AG4" s="126"/>
    </row>
    <row r="5" spans="1:33" ht="13.5" customHeight="1">
      <c r="A5" s="126" t="s">
        <v>584</v>
      </c>
      <c r="B5" s="126"/>
      <c r="C5" s="126"/>
      <c r="D5" s="126"/>
      <c r="E5" s="126"/>
      <c r="F5" s="126"/>
      <c r="G5" s="126"/>
      <c r="H5" s="126"/>
      <c r="I5" s="126"/>
      <c r="J5" s="126"/>
      <c r="K5" s="126"/>
      <c r="L5" s="126"/>
      <c r="M5" s="126"/>
      <c r="N5" s="126"/>
      <c r="O5" s="136"/>
      <c r="P5" s="136"/>
      <c r="Q5" s="136"/>
      <c r="R5" s="136"/>
      <c r="S5" s="136"/>
      <c r="T5" s="136"/>
      <c r="U5" s="136"/>
      <c r="V5" s="136"/>
      <c r="W5" s="136"/>
      <c r="X5" s="136"/>
      <c r="Y5" s="136"/>
      <c r="Z5" s="136"/>
      <c r="AA5" s="136"/>
      <c r="AB5" s="136"/>
      <c r="AC5" s="136"/>
      <c r="AD5" s="136"/>
      <c r="AE5" s="136"/>
      <c r="AF5" s="136"/>
      <c r="AG5" s="136"/>
    </row>
    <row r="6" spans="1:33" ht="13.5" customHeight="1">
      <c r="A6" s="126" t="s">
        <v>585</v>
      </c>
      <c r="B6" s="126"/>
      <c r="C6" s="126"/>
      <c r="D6" s="126"/>
      <c r="E6" s="126"/>
      <c r="F6" s="126"/>
      <c r="G6" s="126"/>
      <c r="H6" s="126"/>
      <c r="I6" s="126"/>
      <c r="J6" s="126"/>
      <c r="K6" s="126"/>
      <c r="L6" s="126"/>
      <c r="M6" s="126"/>
      <c r="N6" s="126"/>
      <c r="O6" s="136"/>
      <c r="P6" s="136"/>
      <c r="Q6" s="136"/>
      <c r="R6" s="136"/>
      <c r="S6" s="136"/>
      <c r="T6" s="136"/>
      <c r="U6" s="136"/>
      <c r="V6" s="136"/>
      <c r="W6" s="136"/>
      <c r="X6" s="136"/>
      <c r="Y6" s="136"/>
      <c r="Z6" s="136"/>
      <c r="AA6" s="136"/>
      <c r="AB6" s="136"/>
      <c r="AC6" s="136"/>
      <c r="AD6" s="136"/>
      <c r="AE6" s="136"/>
      <c r="AF6" s="136"/>
      <c r="AG6" s="136"/>
    </row>
    <row r="7" spans="1:33" ht="13.5" customHeight="1">
      <c r="A7" s="126" t="s">
        <v>42</v>
      </c>
      <c r="B7" s="126"/>
      <c r="C7" s="126"/>
      <c r="D7" s="126"/>
      <c r="E7" s="126"/>
      <c r="F7" s="126"/>
      <c r="G7" s="126"/>
      <c r="H7" s="126"/>
      <c r="I7" s="126"/>
      <c r="J7" s="126"/>
      <c r="K7" s="126"/>
      <c r="L7" s="126"/>
      <c r="M7" s="126"/>
      <c r="N7" s="126"/>
      <c r="O7" s="136"/>
      <c r="P7" s="136"/>
      <c r="Q7" s="136"/>
      <c r="R7" s="136"/>
      <c r="S7" s="136"/>
      <c r="T7" s="136"/>
      <c r="U7" s="136"/>
      <c r="V7" s="136"/>
      <c r="W7" s="136"/>
      <c r="X7" s="136"/>
      <c r="Y7" s="136"/>
      <c r="Z7" s="136"/>
      <c r="AA7" s="136"/>
      <c r="AB7" s="136"/>
      <c r="AC7" s="136"/>
      <c r="AD7" s="136"/>
      <c r="AE7" s="136"/>
      <c r="AF7" s="136"/>
      <c r="AG7" s="136"/>
    </row>
    <row r="8" spans="1:33" ht="13.5" customHeight="1">
      <c r="A8" s="126" t="s">
        <v>43</v>
      </c>
      <c r="B8" s="126"/>
      <c r="C8" s="126"/>
      <c r="D8" s="126"/>
      <c r="E8" s="126"/>
      <c r="F8" s="126"/>
      <c r="G8" s="126"/>
      <c r="H8" s="126"/>
      <c r="I8" s="126"/>
      <c r="J8" s="126"/>
      <c r="K8" s="126"/>
      <c r="L8" s="126"/>
      <c r="M8" s="126"/>
      <c r="N8" s="126"/>
      <c r="O8" s="136"/>
      <c r="P8" s="136"/>
      <c r="Q8" s="136"/>
      <c r="R8" s="136"/>
      <c r="S8" s="136"/>
      <c r="T8" s="136"/>
      <c r="U8" s="136"/>
      <c r="V8" s="136"/>
      <c r="W8" s="136"/>
      <c r="X8" s="136"/>
      <c r="Y8" s="136"/>
      <c r="Z8" s="136"/>
      <c r="AA8" s="136"/>
      <c r="AB8" s="136"/>
      <c r="AC8" s="136"/>
      <c r="AD8" s="136"/>
      <c r="AE8" s="136"/>
      <c r="AF8" s="136"/>
      <c r="AG8" s="136"/>
    </row>
    <row r="9" spans="1:33" ht="13.5" customHeight="1">
      <c r="A9" s="126" t="s">
        <v>44</v>
      </c>
      <c r="B9" s="126"/>
      <c r="C9" s="126"/>
      <c r="D9" s="126"/>
      <c r="E9" s="126"/>
      <c r="F9" s="126"/>
      <c r="G9" s="126"/>
      <c r="H9" s="126"/>
      <c r="I9" s="126"/>
      <c r="J9" s="126"/>
      <c r="K9" s="126"/>
      <c r="L9" s="126"/>
      <c r="M9" s="126"/>
      <c r="N9" s="126"/>
      <c r="O9" s="136"/>
      <c r="P9" s="136"/>
      <c r="Q9" s="136"/>
      <c r="R9" s="136"/>
      <c r="S9" s="136"/>
      <c r="T9" s="136"/>
      <c r="U9" s="136"/>
      <c r="V9" s="136"/>
      <c r="W9" s="136"/>
      <c r="X9" s="136"/>
      <c r="Y9" s="136"/>
      <c r="Z9" s="136"/>
      <c r="AA9" s="136"/>
      <c r="AB9" s="136"/>
      <c r="AC9" s="136"/>
      <c r="AD9" s="136"/>
      <c r="AE9" s="136"/>
      <c r="AF9" s="136"/>
      <c r="AG9" s="136"/>
    </row>
    <row r="10" spans="1:14" ht="13.5" customHeight="1">
      <c r="A10" s="126" t="s">
        <v>45</v>
      </c>
      <c r="B10" s="126"/>
      <c r="C10" s="126"/>
      <c r="D10" s="126"/>
      <c r="E10" s="126"/>
      <c r="F10" s="126"/>
      <c r="G10" s="126"/>
      <c r="H10" s="126"/>
      <c r="I10" s="126"/>
      <c r="J10" s="126"/>
      <c r="K10" s="126"/>
      <c r="L10" s="126"/>
      <c r="M10" s="126"/>
      <c r="N10" s="126"/>
    </row>
    <row r="11" spans="1:14" ht="13.5" customHeight="1">
      <c r="A11" s="126" t="s">
        <v>1007</v>
      </c>
      <c r="B11" s="126"/>
      <c r="C11" s="126"/>
      <c r="D11" s="126"/>
      <c r="E11" s="126"/>
      <c r="F11" s="126"/>
      <c r="G11" s="126"/>
      <c r="H11" s="126"/>
      <c r="I11" s="126"/>
      <c r="J11" s="126"/>
      <c r="K11" s="126"/>
      <c r="L11" s="126"/>
      <c r="M11" s="126"/>
      <c r="N11" s="126"/>
    </row>
    <row r="12" spans="1:14" ht="13.5" customHeight="1">
      <c r="A12" s="126" t="s">
        <v>343</v>
      </c>
      <c r="B12" s="126"/>
      <c r="C12" s="126"/>
      <c r="D12" s="126"/>
      <c r="E12" s="126"/>
      <c r="F12" s="126"/>
      <c r="G12" s="126"/>
      <c r="H12" s="126"/>
      <c r="I12" s="126"/>
      <c r="J12" s="126"/>
      <c r="K12" s="126"/>
      <c r="L12" s="126"/>
      <c r="M12" s="126"/>
      <c r="N12" s="126"/>
    </row>
    <row r="13" spans="1:14" ht="13.5" customHeight="1">
      <c r="A13" s="126"/>
      <c r="B13" s="126"/>
      <c r="C13" s="126"/>
      <c r="D13" s="126"/>
      <c r="E13" s="126"/>
      <c r="F13" s="126"/>
      <c r="G13" s="126"/>
      <c r="H13" s="126"/>
      <c r="I13" s="126"/>
      <c r="J13" s="126"/>
      <c r="K13" s="126"/>
      <c r="L13" s="126"/>
      <c r="M13" s="126"/>
      <c r="N13" s="126"/>
    </row>
    <row r="14" spans="1:4" ht="13.5" customHeight="1">
      <c r="A14" s="11" t="s">
        <v>1586</v>
      </c>
      <c r="C14" s="135"/>
      <c r="D14" s="126"/>
    </row>
    <row r="15" spans="1:4" ht="13.5" customHeight="1">
      <c r="A15" s="495" t="s">
        <v>1587</v>
      </c>
      <c r="C15" s="135"/>
      <c r="D15" s="126"/>
    </row>
    <row r="16" spans="1:4" ht="13.5" customHeight="1">
      <c r="A16" s="11" t="s">
        <v>1588</v>
      </c>
      <c r="C16" s="135"/>
      <c r="D16" s="126"/>
    </row>
    <row r="17" spans="1:4" ht="13.5" customHeight="1">
      <c r="A17" s="11" t="s">
        <v>1589</v>
      </c>
      <c r="C17" s="135"/>
      <c r="D17" s="126"/>
    </row>
    <row r="18" spans="1:4" ht="13.5" customHeight="1">
      <c r="A18" s="11" t="s">
        <v>1590</v>
      </c>
      <c r="C18" s="135"/>
      <c r="D18" s="126"/>
    </row>
    <row r="19" spans="1:4" ht="13.5" customHeight="1">
      <c r="A19" s="11" t="s">
        <v>1591</v>
      </c>
      <c r="C19" s="135"/>
      <c r="D19" s="126"/>
    </row>
    <row r="20" spans="1:4" ht="13.5" customHeight="1">
      <c r="A20" s="495" t="s">
        <v>1592</v>
      </c>
      <c r="C20" s="135"/>
      <c r="D20" s="126"/>
    </row>
    <row r="21" spans="1:4" ht="13.5" customHeight="1">
      <c r="A21" s="11" t="s">
        <v>1593</v>
      </c>
      <c r="C21" s="135"/>
      <c r="D21" s="126"/>
    </row>
    <row r="22" spans="1:3" ht="13.5" customHeight="1">
      <c r="A22" s="496" t="s">
        <v>1594</v>
      </c>
      <c r="C22" s="128"/>
    </row>
    <row r="23" spans="1:4" ht="13.5" customHeight="1">
      <c r="A23" s="11" t="s">
        <v>790</v>
      </c>
      <c r="C23" s="128"/>
      <c r="D23" s="126"/>
    </row>
    <row r="24" spans="1:3" ht="13.5" customHeight="1">
      <c r="A24" s="126" t="s">
        <v>564</v>
      </c>
      <c r="C24" s="128"/>
    </row>
    <row r="25" spans="1:4" ht="13.5" customHeight="1">
      <c r="A25" s="126" t="s">
        <v>565</v>
      </c>
      <c r="C25" s="128"/>
      <c r="D25" s="126"/>
    </row>
    <row r="26" spans="1:4" ht="13.5" customHeight="1">
      <c r="A26" s="126" t="s">
        <v>1595</v>
      </c>
      <c r="C26" s="129"/>
      <c r="D26" s="126"/>
    </row>
    <row r="27" spans="1:4" ht="13.5" customHeight="1">
      <c r="A27" s="126" t="s">
        <v>1596</v>
      </c>
      <c r="C27" s="129"/>
      <c r="D27" s="126"/>
    </row>
    <row r="28" spans="1:3" s="126" customFormat="1" ht="13.5" customHeight="1">
      <c r="A28" s="126" t="s">
        <v>1597</v>
      </c>
      <c r="C28" s="129"/>
    </row>
    <row r="29" spans="1:3" s="126" customFormat="1" ht="13.5" customHeight="1">
      <c r="A29" s="496" t="s">
        <v>1598</v>
      </c>
      <c r="C29" s="129"/>
    </row>
    <row r="30" spans="1:3" s="126" customFormat="1" ht="13.5" customHeight="1">
      <c r="A30" s="126" t="s">
        <v>1599</v>
      </c>
      <c r="C30" s="129"/>
    </row>
    <row r="31" spans="1:3" s="126" customFormat="1" ht="13.5" customHeight="1">
      <c r="A31" s="126" t="s">
        <v>1600</v>
      </c>
      <c r="C31" s="129"/>
    </row>
    <row r="32" spans="1:3" s="126" customFormat="1" ht="13.5" customHeight="1">
      <c r="A32" s="126" t="s">
        <v>1601</v>
      </c>
      <c r="C32" s="129"/>
    </row>
    <row r="33" spans="1:3" s="126" customFormat="1" ht="13.5" customHeight="1">
      <c r="A33" s="126" t="s">
        <v>748</v>
      </c>
      <c r="C33" s="129"/>
    </row>
    <row r="34" spans="1:3" s="126" customFormat="1" ht="13.5" customHeight="1">
      <c r="A34" s="126" t="s">
        <v>749</v>
      </c>
      <c r="C34" s="129"/>
    </row>
    <row r="35" spans="1:3" s="126" customFormat="1" ht="13.5" customHeight="1">
      <c r="A35" s="126" t="s">
        <v>750</v>
      </c>
      <c r="C35" s="129"/>
    </row>
    <row r="36" spans="1:3" ht="13.5" customHeight="1">
      <c r="A36" s="126" t="s">
        <v>751</v>
      </c>
      <c r="C36" s="128"/>
    </row>
    <row r="37" spans="1:4" ht="13.5" customHeight="1">
      <c r="A37" s="126" t="s">
        <v>752</v>
      </c>
      <c r="C37" s="128"/>
      <c r="D37" s="126"/>
    </row>
    <row r="38" spans="1:4" ht="13.5" customHeight="1">
      <c r="A38" s="126" t="s">
        <v>566</v>
      </c>
      <c r="C38" s="128"/>
      <c r="D38" s="126"/>
    </row>
    <row r="39" spans="1:4" ht="13.5" customHeight="1">
      <c r="A39" s="126" t="s">
        <v>753</v>
      </c>
      <c r="C39" s="128"/>
      <c r="D39" s="126"/>
    </row>
    <row r="40" spans="1:4" ht="13.5" customHeight="1">
      <c r="A40" s="496" t="s">
        <v>754</v>
      </c>
      <c r="C40" s="128"/>
      <c r="D40" s="126"/>
    </row>
    <row r="41" spans="1:3" s="126" customFormat="1" ht="13.5" customHeight="1">
      <c r="A41" s="126" t="s">
        <v>755</v>
      </c>
      <c r="C41" s="129"/>
    </row>
    <row r="42" spans="1:3" s="126" customFormat="1" ht="13.5" customHeight="1">
      <c r="A42" s="126" t="s">
        <v>756</v>
      </c>
      <c r="C42" s="129"/>
    </row>
    <row r="43" spans="1:3" s="126" customFormat="1" ht="13.5" customHeight="1">
      <c r="A43" s="126" t="s">
        <v>757</v>
      </c>
      <c r="C43" s="129"/>
    </row>
    <row r="44" spans="1:3" s="126" customFormat="1" ht="13.5" customHeight="1">
      <c r="A44" s="126" t="s">
        <v>758</v>
      </c>
      <c r="C44" s="129"/>
    </row>
    <row r="45" spans="1:3" s="126" customFormat="1" ht="13.5" customHeight="1">
      <c r="A45" s="126" t="s">
        <v>759</v>
      </c>
      <c r="C45" s="129"/>
    </row>
    <row r="46" spans="1:3" s="126" customFormat="1" ht="13.5" customHeight="1">
      <c r="A46" s="126" t="s">
        <v>571</v>
      </c>
      <c r="C46" s="129"/>
    </row>
    <row r="47" spans="1:3" s="126" customFormat="1" ht="13.5" customHeight="1">
      <c r="A47" s="126" t="s">
        <v>760</v>
      </c>
      <c r="C47" s="129"/>
    </row>
    <row r="48" spans="1:3" s="126" customFormat="1" ht="13.5" customHeight="1">
      <c r="A48" s="496" t="s">
        <v>761</v>
      </c>
      <c r="C48" s="129"/>
    </row>
    <row r="49" spans="1:3" s="126" customFormat="1" ht="13.5" customHeight="1">
      <c r="A49" s="126" t="s">
        <v>762</v>
      </c>
      <c r="C49" s="129"/>
    </row>
    <row r="50" spans="1:3" s="126" customFormat="1" ht="13.5" customHeight="1">
      <c r="A50" s="126" t="s">
        <v>763</v>
      </c>
      <c r="C50" s="129"/>
    </row>
    <row r="51" spans="1:3" s="126" customFormat="1" ht="13.5" customHeight="1">
      <c r="A51" s="126" t="s">
        <v>764</v>
      </c>
      <c r="C51" s="129"/>
    </row>
    <row r="52" spans="1:3" s="126" customFormat="1" ht="13.5" customHeight="1">
      <c r="A52" s="126" t="s">
        <v>765</v>
      </c>
      <c r="C52" s="129"/>
    </row>
    <row r="53" spans="1:3" s="126" customFormat="1" ht="13.5" customHeight="1">
      <c r="A53" s="126" t="s">
        <v>571</v>
      </c>
      <c r="C53" s="129"/>
    </row>
    <row r="54" spans="1:3" s="126" customFormat="1" ht="13.5" customHeight="1">
      <c r="A54" s="126" t="s">
        <v>766</v>
      </c>
      <c r="C54" s="129"/>
    </row>
    <row r="55" spans="1:3" s="126" customFormat="1" ht="13.5" customHeight="1">
      <c r="A55" s="496" t="s">
        <v>767</v>
      </c>
      <c r="C55" s="129"/>
    </row>
    <row r="56" spans="1:3" s="126" customFormat="1" ht="13.5" customHeight="1">
      <c r="A56" s="126" t="s">
        <v>768</v>
      </c>
      <c r="C56" s="129"/>
    </row>
    <row r="57" spans="1:3" s="126" customFormat="1" ht="13.5" customHeight="1">
      <c r="A57" s="126" t="s">
        <v>572</v>
      </c>
      <c r="C57" s="129"/>
    </row>
    <row r="58" spans="1:3" s="126" customFormat="1" ht="13.5" customHeight="1">
      <c r="A58" s="126" t="s">
        <v>769</v>
      </c>
      <c r="C58" s="129"/>
    </row>
    <row r="59" spans="1:3" s="126" customFormat="1" ht="13.5" customHeight="1">
      <c r="A59" s="126" t="s">
        <v>1157</v>
      </c>
      <c r="C59" s="129"/>
    </row>
    <row r="60" spans="1:3" s="126" customFormat="1" ht="13.5" customHeight="1">
      <c r="A60" s="126" t="s">
        <v>1158</v>
      </c>
      <c r="C60" s="129"/>
    </row>
    <row r="61" spans="1:3" s="126" customFormat="1" ht="13.5" customHeight="1">
      <c r="A61" s="126" t="s">
        <v>770</v>
      </c>
      <c r="C61" s="129"/>
    </row>
    <row r="62" spans="1:3" s="126" customFormat="1" ht="13.5" customHeight="1">
      <c r="A62" s="126" t="s">
        <v>771</v>
      </c>
      <c r="C62" s="129"/>
    </row>
    <row r="63" spans="1:3" s="126" customFormat="1" ht="13.5" customHeight="1">
      <c r="A63" s="126" t="s">
        <v>772</v>
      </c>
      <c r="C63" s="129"/>
    </row>
    <row r="64" spans="1:3" s="126" customFormat="1" ht="13.5" customHeight="1">
      <c r="A64" s="126" t="s">
        <v>671</v>
      </c>
      <c r="C64" s="129"/>
    </row>
    <row r="65" spans="1:3" s="126" customFormat="1" ht="13.5" customHeight="1">
      <c r="A65" s="126" t="s">
        <v>773</v>
      </c>
      <c r="C65" s="129"/>
    </row>
    <row r="66" spans="1:3" s="126" customFormat="1" ht="13.5" customHeight="1">
      <c r="A66" s="126" t="s">
        <v>1159</v>
      </c>
      <c r="C66" s="129"/>
    </row>
    <row r="67" spans="1:3" s="126" customFormat="1" ht="13.5" customHeight="1">
      <c r="A67" s="126" t="s">
        <v>1160</v>
      </c>
      <c r="C67" s="129"/>
    </row>
    <row r="68" spans="1:3" s="126" customFormat="1" ht="13.5" customHeight="1">
      <c r="A68" s="126" t="s">
        <v>774</v>
      </c>
      <c r="C68" s="129"/>
    </row>
    <row r="69" spans="1:3" s="126" customFormat="1" ht="13.5" customHeight="1">
      <c r="A69" s="126" t="s">
        <v>775</v>
      </c>
      <c r="C69" s="129"/>
    </row>
    <row r="70" spans="1:3" s="126" customFormat="1" ht="13.5" customHeight="1">
      <c r="A70" s="126" t="s">
        <v>776</v>
      </c>
      <c r="C70" s="129"/>
    </row>
    <row r="71" spans="1:3" s="126" customFormat="1" ht="13.5" customHeight="1">
      <c r="A71" s="496" t="s">
        <v>34</v>
      </c>
      <c r="C71" s="129"/>
    </row>
    <row r="72" spans="1:3" s="126" customFormat="1" ht="13.5" customHeight="1">
      <c r="A72" s="126" t="s">
        <v>35</v>
      </c>
      <c r="C72" s="129"/>
    </row>
    <row r="73" spans="1:3" s="126" customFormat="1" ht="13.5" customHeight="1">
      <c r="A73" s="496" t="s">
        <v>36</v>
      </c>
      <c r="C73" s="129"/>
    </row>
    <row r="74" spans="1:3" s="126" customFormat="1" ht="13.5" customHeight="1">
      <c r="A74" s="126" t="s">
        <v>37</v>
      </c>
      <c r="C74" s="129"/>
    </row>
    <row r="75" spans="1:3" s="126" customFormat="1" ht="13.5" customHeight="1">
      <c r="A75" s="126" t="s">
        <v>573</v>
      </c>
      <c r="C75" s="129"/>
    </row>
    <row r="76" spans="1:3" s="126" customFormat="1" ht="13.5" customHeight="1">
      <c r="A76" s="126" t="s">
        <v>574</v>
      </c>
      <c r="C76" s="129"/>
    </row>
    <row r="77" spans="1:3" s="126" customFormat="1" ht="13.5" customHeight="1">
      <c r="A77" s="126" t="s">
        <v>38</v>
      </c>
      <c r="C77" s="129"/>
    </row>
    <row r="78" spans="1:3" s="126" customFormat="1" ht="13.5" customHeight="1">
      <c r="A78" s="496" t="s">
        <v>39</v>
      </c>
      <c r="C78" s="129"/>
    </row>
    <row r="79" spans="1:3" s="126" customFormat="1" ht="13.5" customHeight="1">
      <c r="A79" s="126" t="s">
        <v>40</v>
      </c>
      <c r="C79" s="129"/>
    </row>
    <row r="80" spans="1:3" s="126" customFormat="1" ht="13.5" customHeight="1">
      <c r="A80" s="126" t="s">
        <v>681</v>
      </c>
      <c r="C80" s="129"/>
    </row>
    <row r="81" spans="1:3" s="126" customFormat="1" ht="13.5" customHeight="1">
      <c r="A81" s="496" t="s">
        <v>682</v>
      </c>
      <c r="C81" s="129"/>
    </row>
    <row r="82" spans="1:3" s="126" customFormat="1" ht="13.5" customHeight="1">
      <c r="A82" s="126" t="s">
        <v>683</v>
      </c>
      <c r="C82" s="129"/>
    </row>
    <row r="83" spans="1:3" s="126" customFormat="1" ht="13.5" customHeight="1">
      <c r="A83" s="126" t="s">
        <v>684</v>
      </c>
      <c r="C83" s="129"/>
    </row>
    <row r="84" spans="1:3" s="126" customFormat="1" ht="13.5" customHeight="1">
      <c r="A84" s="496" t="s">
        <v>1545</v>
      </c>
      <c r="C84" s="129"/>
    </row>
    <row r="85" spans="1:3" s="126" customFormat="1" ht="13.5" customHeight="1">
      <c r="A85" s="126" t="s">
        <v>1546</v>
      </c>
      <c r="C85" s="129"/>
    </row>
    <row r="86" spans="1:3" s="126" customFormat="1" ht="13.5" customHeight="1">
      <c r="A86" s="126" t="s">
        <v>1547</v>
      </c>
      <c r="C86" s="129"/>
    </row>
    <row r="87" spans="1:3" s="126" customFormat="1" ht="13.5" customHeight="1">
      <c r="A87" s="126" t="s">
        <v>1548</v>
      </c>
      <c r="C87" s="129"/>
    </row>
    <row r="88" spans="1:3" s="126" customFormat="1" ht="13.5" customHeight="1">
      <c r="A88" s="126" t="s">
        <v>1549</v>
      </c>
      <c r="C88" s="129"/>
    </row>
    <row r="89" spans="1:3" s="126" customFormat="1" ht="13.5" customHeight="1">
      <c r="A89" s="496" t="s">
        <v>1550</v>
      </c>
      <c r="C89" s="129"/>
    </row>
    <row r="90" spans="1:3" s="126" customFormat="1" ht="13.5" customHeight="1">
      <c r="A90" s="126" t="s">
        <v>1551</v>
      </c>
      <c r="C90" s="129"/>
    </row>
    <row r="91" spans="1:3" s="126" customFormat="1" ht="13.5" customHeight="1">
      <c r="A91" s="126" t="s">
        <v>1552</v>
      </c>
      <c r="C91" s="129"/>
    </row>
    <row r="92" spans="1:3" s="126" customFormat="1" ht="13.5" customHeight="1">
      <c r="A92" s="496" t="s">
        <v>1553</v>
      </c>
      <c r="C92" s="129"/>
    </row>
    <row r="93" spans="1:3" s="126" customFormat="1" ht="13.5" customHeight="1">
      <c r="A93" s="126" t="s">
        <v>1554</v>
      </c>
      <c r="C93" s="129"/>
    </row>
    <row r="94" spans="1:3" s="126" customFormat="1" ht="13.5" customHeight="1">
      <c r="A94" s="126" t="s">
        <v>1555</v>
      </c>
      <c r="C94" s="129"/>
    </row>
    <row r="95" spans="1:3" s="126" customFormat="1" ht="13.5" customHeight="1">
      <c r="A95" s="496" t="s">
        <v>1557</v>
      </c>
      <c r="C95" s="129"/>
    </row>
    <row r="96" spans="1:3" s="126" customFormat="1" ht="13.5" customHeight="1">
      <c r="A96" s="126" t="s">
        <v>1556</v>
      </c>
      <c r="C96" s="129"/>
    </row>
    <row r="97" spans="1:3" s="126" customFormat="1" ht="13.5" customHeight="1">
      <c r="A97" s="126" t="s">
        <v>1558</v>
      </c>
      <c r="C97" s="129"/>
    </row>
    <row r="98" spans="1:3" s="126" customFormat="1" ht="13.5" customHeight="1">
      <c r="A98" s="126" t="s">
        <v>1559</v>
      </c>
      <c r="C98" s="129"/>
    </row>
    <row r="99" spans="1:3" s="126" customFormat="1" ht="13.5" customHeight="1">
      <c r="A99" s="126" t="s">
        <v>575</v>
      </c>
      <c r="C99" s="129"/>
    </row>
    <row r="100" spans="1:3" s="126" customFormat="1" ht="13.5" customHeight="1">
      <c r="A100" s="126" t="s">
        <v>1560</v>
      </c>
      <c r="C100" s="129"/>
    </row>
    <row r="101" spans="1:3" s="126" customFormat="1" ht="13.5" customHeight="1">
      <c r="A101" s="496" t="s">
        <v>1561</v>
      </c>
      <c r="C101" s="129"/>
    </row>
    <row r="102" spans="1:3" s="126" customFormat="1" ht="13.5" customHeight="1">
      <c r="A102" s="126" t="s">
        <v>1562</v>
      </c>
      <c r="C102" s="129"/>
    </row>
    <row r="103" spans="1:3" s="126" customFormat="1" ht="13.5" customHeight="1">
      <c r="A103" s="126" t="s">
        <v>1563</v>
      </c>
      <c r="C103" s="129"/>
    </row>
    <row r="104" spans="1:3" s="126" customFormat="1" ht="13.5" customHeight="1">
      <c r="A104" s="496" t="s">
        <v>1564</v>
      </c>
      <c r="C104" s="129"/>
    </row>
    <row r="105" spans="1:3" s="126" customFormat="1" ht="13.5" customHeight="1">
      <c r="A105" s="126" t="s">
        <v>1565</v>
      </c>
      <c r="C105" s="129"/>
    </row>
    <row r="106" spans="1:3" s="126" customFormat="1" ht="13.5" customHeight="1">
      <c r="A106" s="496" t="s">
        <v>1566</v>
      </c>
      <c r="C106" s="129"/>
    </row>
    <row r="107" s="126" customFormat="1" ht="13.5" customHeight="1">
      <c r="A107" s="126" t="s">
        <v>685</v>
      </c>
    </row>
    <row r="108" s="126" customFormat="1" ht="13.5" customHeight="1">
      <c r="A108" s="126" t="s">
        <v>953</v>
      </c>
    </row>
    <row r="109" s="126" customFormat="1" ht="13.5" customHeight="1">
      <c r="A109" s="496" t="s">
        <v>1567</v>
      </c>
    </row>
    <row r="110" s="126" customFormat="1" ht="13.5" customHeight="1">
      <c r="A110" s="126" t="s">
        <v>1568</v>
      </c>
    </row>
    <row r="111" s="126" customFormat="1" ht="13.5" customHeight="1">
      <c r="A111" s="496" t="s">
        <v>1569</v>
      </c>
    </row>
    <row r="112" s="126" customFormat="1" ht="13.5" customHeight="1">
      <c r="A112" s="126" t="s">
        <v>1570</v>
      </c>
    </row>
    <row r="113" s="126" customFormat="1" ht="13.5" customHeight="1">
      <c r="A113" s="126" t="s">
        <v>1571</v>
      </c>
    </row>
    <row r="114" s="126" customFormat="1" ht="13.5" customHeight="1">
      <c r="A114" s="126" t="s">
        <v>1572</v>
      </c>
    </row>
    <row r="115" s="126" customFormat="1" ht="13.5" customHeight="1">
      <c r="A115" s="496" t="s">
        <v>1573</v>
      </c>
    </row>
    <row r="116" s="126" customFormat="1" ht="13.5" customHeight="1">
      <c r="A116" s="126" t="s">
        <v>1574</v>
      </c>
    </row>
    <row r="117" s="126" customFormat="1" ht="13.5" customHeight="1">
      <c r="A117" s="126" t="s">
        <v>1575</v>
      </c>
    </row>
    <row r="118" spans="1:3" s="126" customFormat="1" ht="13.5" customHeight="1">
      <c r="A118" s="126" t="s">
        <v>1576</v>
      </c>
      <c r="C118" s="129"/>
    </row>
    <row r="119" spans="1:3" s="126" customFormat="1" ht="13.5" customHeight="1">
      <c r="A119" s="126" t="s">
        <v>1577</v>
      </c>
      <c r="C119" s="129"/>
    </row>
    <row r="120" spans="1:3" s="126" customFormat="1" ht="13.5" customHeight="1">
      <c r="A120" s="126" t="s">
        <v>575</v>
      </c>
      <c r="C120" s="129"/>
    </row>
    <row r="121" s="126" customFormat="1" ht="13.5" customHeight="1">
      <c r="A121" s="126" t="s">
        <v>1000</v>
      </c>
    </row>
    <row r="122" s="126" customFormat="1" ht="13.5" customHeight="1">
      <c r="A122" s="496" t="s">
        <v>1578</v>
      </c>
    </row>
    <row r="123" s="126" customFormat="1" ht="13.5" customHeight="1">
      <c r="A123" s="126" t="s">
        <v>1579</v>
      </c>
    </row>
    <row r="124" s="126" customFormat="1" ht="13.5" customHeight="1">
      <c r="A124" s="126" t="s">
        <v>1575</v>
      </c>
    </row>
    <row r="125" s="126" customFormat="1" ht="13.5" customHeight="1">
      <c r="A125" s="126" t="s">
        <v>1580</v>
      </c>
    </row>
    <row r="126" s="126" customFormat="1" ht="13.5" customHeight="1">
      <c r="A126" s="126" t="s">
        <v>1577</v>
      </c>
    </row>
    <row r="127" s="126" customFormat="1" ht="13.5" customHeight="1">
      <c r="A127" s="126" t="s">
        <v>575</v>
      </c>
    </row>
    <row r="128" s="126" customFormat="1" ht="13.5" customHeight="1">
      <c r="A128" s="126" t="s">
        <v>1581</v>
      </c>
    </row>
    <row r="129" s="126" customFormat="1" ht="13.5" customHeight="1">
      <c r="A129" s="496" t="s">
        <v>1582</v>
      </c>
    </row>
    <row r="130" s="126" customFormat="1" ht="13.5" customHeight="1">
      <c r="A130" s="126" t="s">
        <v>1001</v>
      </c>
    </row>
    <row r="131" s="126" customFormat="1" ht="13.5" customHeight="1">
      <c r="A131" s="496" t="s">
        <v>1002</v>
      </c>
    </row>
    <row r="132" s="126" customFormat="1" ht="13.5" customHeight="1">
      <c r="A132" s="126" t="s">
        <v>1003</v>
      </c>
    </row>
    <row r="133" s="126" customFormat="1" ht="13.5" customHeight="1">
      <c r="A133" s="126" t="s">
        <v>1004</v>
      </c>
    </row>
    <row r="134" s="126" customFormat="1" ht="13.5" customHeight="1">
      <c r="A134" s="496" t="s">
        <v>1005</v>
      </c>
    </row>
    <row r="135" s="126" customFormat="1" ht="13.5" customHeight="1">
      <c r="A135" s="126" t="s">
        <v>1006</v>
      </c>
    </row>
    <row r="136" s="126" customFormat="1" ht="13.5" customHeight="1"/>
    <row r="137" s="126" customFormat="1" ht="13.5" customHeight="1">
      <c r="A137" s="496" t="s">
        <v>1583</v>
      </c>
    </row>
    <row r="138" s="126" customFormat="1" ht="13.5" customHeight="1">
      <c r="A138" s="126" t="s">
        <v>671</v>
      </c>
    </row>
    <row r="139" spans="1:33" s="126" customFormat="1" ht="13.5" customHeight="1">
      <c r="A139" s="1116" t="s">
        <v>593</v>
      </c>
      <c r="B139" s="963"/>
      <c r="C139" s="963"/>
      <c r="D139" s="963"/>
      <c r="E139" s="963"/>
      <c r="F139" s="963"/>
      <c r="G139" s="1081"/>
      <c r="H139" s="1116" t="s">
        <v>1584</v>
      </c>
      <c r="I139" s="963"/>
      <c r="J139" s="963"/>
      <c r="K139" s="963"/>
      <c r="L139" s="963"/>
      <c r="M139" s="963"/>
      <c r="N139" s="963"/>
      <c r="O139" s="963"/>
      <c r="P139" s="963"/>
      <c r="Q139" s="963"/>
      <c r="R139" s="963"/>
      <c r="S139" s="963"/>
      <c r="T139" s="1081"/>
      <c r="U139" s="1116" t="s">
        <v>315</v>
      </c>
      <c r="V139" s="963"/>
      <c r="W139" s="963"/>
      <c r="X139" s="963"/>
      <c r="Y139" s="963"/>
      <c r="Z139" s="963"/>
      <c r="AA139" s="963"/>
      <c r="AB139" s="963"/>
      <c r="AC139" s="963"/>
      <c r="AD139" s="963"/>
      <c r="AE139" s="963"/>
      <c r="AF139" s="963"/>
      <c r="AG139" s="1081"/>
    </row>
    <row r="140" spans="1:33" s="126" customFormat="1" ht="13.5" customHeight="1">
      <c r="A140" s="1484" t="s">
        <v>316</v>
      </c>
      <c r="B140" s="1485"/>
      <c r="C140" s="1485"/>
      <c r="D140" s="1485"/>
      <c r="E140" s="1485"/>
      <c r="F140" s="1485"/>
      <c r="G140" s="1486"/>
      <c r="H140" s="1484" t="s">
        <v>317</v>
      </c>
      <c r="I140" s="1485"/>
      <c r="J140" s="1485"/>
      <c r="K140" s="1485"/>
      <c r="L140" s="1485"/>
      <c r="M140" s="1485"/>
      <c r="N140" s="1485"/>
      <c r="O140" s="1485"/>
      <c r="P140" s="1485"/>
      <c r="Q140" s="1485"/>
      <c r="R140" s="1485"/>
      <c r="S140" s="1485"/>
      <c r="T140" s="1486"/>
      <c r="U140" s="1484" t="s">
        <v>318</v>
      </c>
      <c r="V140" s="1485"/>
      <c r="W140" s="1485"/>
      <c r="X140" s="1485"/>
      <c r="Y140" s="1485"/>
      <c r="Z140" s="1485"/>
      <c r="AA140" s="1485"/>
      <c r="AB140" s="1485"/>
      <c r="AC140" s="1485"/>
      <c r="AD140" s="1485"/>
      <c r="AE140" s="1485"/>
      <c r="AF140" s="1485"/>
      <c r="AG140" s="1486"/>
    </row>
    <row r="141" spans="1:33" s="126" customFormat="1" ht="13.5" customHeight="1">
      <c r="A141" s="1490"/>
      <c r="B141" s="1491"/>
      <c r="C141" s="1491"/>
      <c r="D141" s="1491"/>
      <c r="E141" s="1491"/>
      <c r="F141" s="1491"/>
      <c r="G141" s="1492"/>
      <c r="H141" s="1487"/>
      <c r="I141" s="1488"/>
      <c r="J141" s="1488"/>
      <c r="K141" s="1488"/>
      <c r="L141" s="1488"/>
      <c r="M141" s="1488"/>
      <c r="N141" s="1488"/>
      <c r="O141" s="1488"/>
      <c r="P141" s="1488"/>
      <c r="Q141" s="1488"/>
      <c r="R141" s="1488"/>
      <c r="S141" s="1488"/>
      <c r="T141" s="1489"/>
      <c r="U141" s="1487"/>
      <c r="V141" s="1488"/>
      <c r="W141" s="1488"/>
      <c r="X141" s="1488"/>
      <c r="Y141" s="1488"/>
      <c r="Z141" s="1488"/>
      <c r="AA141" s="1488"/>
      <c r="AB141" s="1488"/>
      <c r="AC141" s="1488"/>
      <c r="AD141" s="1488"/>
      <c r="AE141" s="1488"/>
      <c r="AF141" s="1488"/>
      <c r="AG141" s="1489"/>
    </row>
    <row r="142" spans="1:33" s="126" customFormat="1" ht="13.5" customHeight="1">
      <c r="A142" s="1490"/>
      <c r="B142" s="1491"/>
      <c r="C142" s="1491"/>
      <c r="D142" s="1491"/>
      <c r="E142" s="1491"/>
      <c r="F142" s="1491"/>
      <c r="G142" s="1492"/>
      <c r="H142" s="1484" t="s">
        <v>319</v>
      </c>
      <c r="I142" s="1485"/>
      <c r="J142" s="1485"/>
      <c r="K142" s="1485"/>
      <c r="L142" s="1485"/>
      <c r="M142" s="1485"/>
      <c r="N142" s="1485"/>
      <c r="O142" s="1485"/>
      <c r="P142" s="1485"/>
      <c r="Q142" s="1485"/>
      <c r="R142" s="1485"/>
      <c r="S142" s="1485"/>
      <c r="T142" s="1486"/>
      <c r="U142" s="1484" t="s">
        <v>320</v>
      </c>
      <c r="V142" s="1485"/>
      <c r="W142" s="1485"/>
      <c r="X142" s="1485"/>
      <c r="Y142" s="1485"/>
      <c r="Z142" s="1485"/>
      <c r="AA142" s="1485"/>
      <c r="AB142" s="1485"/>
      <c r="AC142" s="1485"/>
      <c r="AD142" s="1485"/>
      <c r="AE142" s="1485"/>
      <c r="AF142" s="1485"/>
      <c r="AG142" s="1486"/>
    </row>
    <row r="143" spans="1:33" s="126" customFormat="1" ht="13.5" customHeight="1">
      <c r="A143" s="1487"/>
      <c r="B143" s="1488"/>
      <c r="C143" s="1488"/>
      <c r="D143" s="1488"/>
      <c r="E143" s="1488"/>
      <c r="F143" s="1488"/>
      <c r="G143" s="1489"/>
      <c r="H143" s="1487"/>
      <c r="I143" s="1488"/>
      <c r="J143" s="1488"/>
      <c r="K143" s="1488"/>
      <c r="L143" s="1488"/>
      <c r="M143" s="1488"/>
      <c r="N143" s="1488"/>
      <c r="O143" s="1488"/>
      <c r="P143" s="1488"/>
      <c r="Q143" s="1488"/>
      <c r="R143" s="1488"/>
      <c r="S143" s="1488"/>
      <c r="T143" s="1489"/>
      <c r="U143" s="1487"/>
      <c r="V143" s="1488"/>
      <c r="W143" s="1488"/>
      <c r="X143" s="1488"/>
      <c r="Y143" s="1488"/>
      <c r="Z143" s="1488"/>
      <c r="AA143" s="1488"/>
      <c r="AB143" s="1488"/>
      <c r="AC143" s="1488"/>
      <c r="AD143" s="1488"/>
      <c r="AE143" s="1488"/>
      <c r="AF143" s="1488"/>
      <c r="AG143" s="1489"/>
    </row>
    <row r="144" spans="1:33" s="126" customFormat="1" ht="13.5" customHeight="1">
      <c r="A144" s="1484" t="s">
        <v>323</v>
      </c>
      <c r="B144" s="1485"/>
      <c r="C144" s="1485"/>
      <c r="D144" s="1485"/>
      <c r="E144" s="1485"/>
      <c r="F144" s="1485"/>
      <c r="G144" s="1486"/>
      <c r="H144" s="1484" t="s">
        <v>322</v>
      </c>
      <c r="I144" s="1485"/>
      <c r="J144" s="1485"/>
      <c r="K144" s="1485"/>
      <c r="L144" s="1485"/>
      <c r="M144" s="1485"/>
      <c r="N144" s="1485"/>
      <c r="O144" s="1485"/>
      <c r="P144" s="1485"/>
      <c r="Q144" s="1485"/>
      <c r="R144" s="1485"/>
      <c r="S144" s="1485"/>
      <c r="T144" s="1486"/>
      <c r="U144" s="1484" t="s">
        <v>321</v>
      </c>
      <c r="V144" s="1485"/>
      <c r="W144" s="1485"/>
      <c r="X144" s="1485"/>
      <c r="Y144" s="1485"/>
      <c r="Z144" s="1485"/>
      <c r="AA144" s="1485"/>
      <c r="AB144" s="1485"/>
      <c r="AC144" s="1485"/>
      <c r="AD144" s="1485"/>
      <c r="AE144" s="1485"/>
      <c r="AF144" s="1485"/>
      <c r="AG144" s="1486"/>
    </row>
    <row r="145" spans="1:33" s="126" customFormat="1" ht="13.5" customHeight="1">
      <c r="A145" s="1490"/>
      <c r="B145" s="1491"/>
      <c r="C145" s="1491"/>
      <c r="D145" s="1491"/>
      <c r="E145" s="1491"/>
      <c r="F145" s="1491"/>
      <c r="G145" s="1492"/>
      <c r="H145" s="1490"/>
      <c r="I145" s="1491"/>
      <c r="J145" s="1491"/>
      <c r="K145" s="1491"/>
      <c r="L145" s="1491"/>
      <c r="M145" s="1491"/>
      <c r="N145" s="1491"/>
      <c r="O145" s="1491"/>
      <c r="P145" s="1491"/>
      <c r="Q145" s="1491"/>
      <c r="R145" s="1491"/>
      <c r="S145" s="1491"/>
      <c r="T145" s="1492"/>
      <c r="U145" s="1490"/>
      <c r="V145" s="1491"/>
      <c r="W145" s="1491"/>
      <c r="X145" s="1491"/>
      <c r="Y145" s="1491"/>
      <c r="Z145" s="1491"/>
      <c r="AA145" s="1491"/>
      <c r="AB145" s="1491"/>
      <c r="AC145" s="1491"/>
      <c r="AD145" s="1491"/>
      <c r="AE145" s="1491"/>
      <c r="AF145" s="1491"/>
      <c r="AG145" s="1492"/>
    </row>
    <row r="146" spans="1:33" s="126" customFormat="1" ht="13.5" customHeight="1">
      <c r="A146" s="1490"/>
      <c r="B146" s="1491"/>
      <c r="C146" s="1491"/>
      <c r="D146" s="1491"/>
      <c r="E146" s="1491"/>
      <c r="F146" s="1491"/>
      <c r="G146" s="1492"/>
      <c r="H146" s="1490"/>
      <c r="I146" s="1491"/>
      <c r="J146" s="1491"/>
      <c r="K146" s="1491"/>
      <c r="L146" s="1491"/>
      <c r="M146" s="1491"/>
      <c r="N146" s="1491"/>
      <c r="O146" s="1491"/>
      <c r="P146" s="1491"/>
      <c r="Q146" s="1491"/>
      <c r="R146" s="1491"/>
      <c r="S146" s="1491"/>
      <c r="T146" s="1492"/>
      <c r="U146" s="1490"/>
      <c r="V146" s="1491"/>
      <c r="W146" s="1491"/>
      <c r="X146" s="1491"/>
      <c r="Y146" s="1491"/>
      <c r="Z146" s="1491"/>
      <c r="AA146" s="1491"/>
      <c r="AB146" s="1491"/>
      <c r="AC146" s="1491"/>
      <c r="AD146" s="1491"/>
      <c r="AE146" s="1491"/>
      <c r="AF146" s="1491"/>
      <c r="AG146" s="1492"/>
    </row>
    <row r="147" spans="1:33" s="126" customFormat="1" ht="13.5" customHeight="1">
      <c r="A147" s="1490"/>
      <c r="B147" s="1491"/>
      <c r="C147" s="1491"/>
      <c r="D147" s="1491"/>
      <c r="E147" s="1491"/>
      <c r="F147" s="1491"/>
      <c r="G147" s="1492"/>
      <c r="H147" s="1490"/>
      <c r="I147" s="1491"/>
      <c r="J147" s="1491"/>
      <c r="K147" s="1491"/>
      <c r="L147" s="1491"/>
      <c r="M147" s="1491"/>
      <c r="N147" s="1491"/>
      <c r="O147" s="1491"/>
      <c r="P147" s="1491"/>
      <c r="Q147" s="1491"/>
      <c r="R147" s="1491"/>
      <c r="S147" s="1491"/>
      <c r="T147" s="1492"/>
      <c r="U147" s="1490"/>
      <c r="V147" s="1491"/>
      <c r="W147" s="1491"/>
      <c r="X147" s="1491"/>
      <c r="Y147" s="1491"/>
      <c r="Z147" s="1491"/>
      <c r="AA147" s="1491"/>
      <c r="AB147" s="1491"/>
      <c r="AC147" s="1491"/>
      <c r="AD147" s="1491"/>
      <c r="AE147" s="1491"/>
      <c r="AF147" s="1491"/>
      <c r="AG147" s="1492"/>
    </row>
    <row r="148" spans="1:33" s="126" customFormat="1" ht="13.5" customHeight="1">
      <c r="A148" s="1490"/>
      <c r="B148" s="1491"/>
      <c r="C148" s="1491"/>
      <c r="D148" s="1491"/>
      <c r="E148" s="1491"/>
      <c r="F148" s="1491"/>
      <c r="G148" s="1492"/>
      <c r="H148" s="1490"/>
      <c r="I148" s="1491"/>
      <c r="J148" s="1491"/>
      <c r="K148" s="1491"/>
      <c r="L148" s="1491"/>
      <c r="M148" s="1491"/>
      <c r="N148" s="1491"/>
      <c r="O148" s="1491"/>
      <c r="P148" s="1491"/>
      <c r="Q148" s="1491"/>
      <c r="R148" s="1491"/>
      <c r="S148" s="1491"/>
      <c r="T148" s="1492"/>
      <c r="U148" s="1490"/>
      <c r="V148" s="1491"/>
      <c r="W148" s="1491"/>
      <c r="X148" s="1491"/>
      <c r="Y148" s="1491"/>
      <c r="Z148" s="1491"/>
      <c r="AA148" s="1491"/>
      <c r="AB148" s="1491"/>
      <c r="AC148" s="1491"/>
      <c r="AD148" s="1491"/>
      <c r="AE148" s="1491"/>
      <c r="AF148" s="1491"/>
      <c r="AG148" s="1492"/>
    </row>
    <row r="149" spans="1:33" s="126" customFormat="1" ht="13.5" customHeight="1">
      <c r="A149" s="1490"/>
      <c r="B149" s="1491"/>
      <c r="C149" s="1491"/>
      <c r="D149" s="1491"/>
      <c r="E149" s="1491"/>
      <c r="F149" s="1491"/>
      <c r="G149" s="1492"/>
      <c r="H149" s="1490"/>
      <c r="I149" s="1491"/>
      <c r="J149" s="1491"/>
      <c r="K149" s="1491"/>
      <c r="L149" s="1491"/>
      <c r="M149" s="1491"/>
      <c r="N149" s="1491"/>
      <c r="O149" s="1491"/>
      <c r="P149" s="1491"/>
      <c r="Q149" s="1491"/>
      <c r="R149" s="1491"/>
      <c r="S149" s="1491"/>
      <c r="T149" s="1492"/>
      <c r="U149" s="1490"/>
      <c r="V149" s="1491"/>
      <c r="W149" s="1491"/>
      <c r="X149" s="1491"/>
      <c r="Y149" s="1491"/>
      <c r="Z149" s="1491"/>
      <c r="AA149" s="1491"/>
      <c r="AB149" s="1491"/>
      <c r="AC149" s="1491"/>
      <c r="AD149" s="1491"/>
      <c r="AE149" s="1491"/>
      <c r="AF149" s="1491"/>
      <c r="AG149" s="1492"/>
    </row>
    <row r="150" spans="1:33" s="126" customFormat="1" ht="13.5" customHeight="1">
      <c r="A150" s="1490"/>
      <c r="B150" s="1491"/>
      <c r="C150" s="1491"/>
      <c r="D150" s="1491"/>
      <c r="E150" s="1491"/>
      <c r="F150" s="1491"/>
      <c r="G150" s="1492"/>
      <c r="H150" s="1490"/>
      <c r="I150" s="1491"/>
      <c r="J150" s="1491"/>
      <c r="K150" s="1491"/>
      <c r="L150" s="1491"/>
      <c r="M150" s="1491"/>
      <c r="N150" s="1491"/>
      <c r="O150" s="1491"/>
      <c r="P150" s="1491"/>
      <c r="Q150" s="1491"/>
      <c r="R150" s="1491"/>
      <c r="S150" s="1491"/>
      <c r="T150" s="1492"/>
      <c r="U150" s="1490"/>
      <c r="V150" s="1491"/>
      <c r="W150" s="1491"/>
      <c r="X150" s="1491"/>
      <c r="Y150" s="1491"/>
      <c r="Z150" s="1491"/>
      <c r="AA150" s="1491"/>
      <c r="AB150" s="1491"/>
      <c r="AC150" s="1491"/>
      <c r="AD150" s="1491"/>
      <c r="AE150" s="1491"/>
      <c r="AF150" s="1491"/>
      <c r="AG150" s="1492"/>
    </row>
    <row r="151" spans="1:33" s="126" customFormat="1" ht="13.5" customHeight="1">
      <c r="A151" s="1490"/>
      <c r="B151" s="1491"/>
      <c r="C151" s="1491"/>
      <c r="D151" s="1491"/>
      <c r="E151" s="1491"/>
      <c r="F151" s="1491"/>
      <c r="G151" s="1492"/>
      <c r="H151" s="1490"/>
      <c r="I151" s="1491"/>
      <c r="J151" s="1491"/>
      <c r="K151" s="1491"/>
      <c r="L151" s="1491"/>
      <c r="M151" s="1491"/>
      <c r="N151" s="1491"/>
      <c r="O151" s="1491"/>
      <c r="P151" s="1491"/>
      <c r="Q151" s="1491"/>
      <c r="R151" s="1491"/>
      <c r="S151" s="1491"/>
      <c r="T151" s="1492"/>
      <c r="U151" s="1490"/>
      <c r="V151" s="1491"/>
      <c r="W151" s="1491"/>
      <c r="X151" s="1491"/>
      <c r="Y151" s="1491"/>
      <c r="Z151" s="1491"/>
      <c r="AA151" s="1491"/>
      <c r="AB151" s="1491"/>
      <c r="AC151" s="1491"/>
      <c r="AD151" s="1491"/>
      <c r="AE151" s="1491"/>
      <c r="AF151" s="1491"/>
      <c r="AG151" s="1492"/>
    </row>
    <row r="152" spans="1:33" s="126" customFormat="1" ht="13.5" customHeight="1">
      <c r="A152" s="1490"/>
      <c r="B152" s="1491"/>
      <c r="C152" s="1491"/>
      <c r="D152" s="1491"/>
      <c r="E152" s="1491"/>
      <c r="F152" s="1491"/>
      <c r="G152" s="1492"/>
      <c r="H152" s="1490"/>
      <c r="I152" s="1491"/>
      <c r="J152" s="1491"/>
      <c r="K152" s="1491"/>
      <c r="L152" s="1491"/>
      <c r="M152" s="1491"/>
      <c r="N152" s="1491"/>
      <c r="O152" s="1491"/>
      <c r="P152" s="1491"/>
      <c r="Q152" s="1491"/>
      <c r="R152" s="1491"/>
      <c r="S152" s="1491"/>
      <c r="T152" s="1492"/>
      <c r="U152" s="1490"/>
      <c r="V152" s="1491"/>
      <c r="W152" s="1491"/>
      <c r="X152" s="1491"/>
      <c r="Y152" s="1491"/>
      <c r="Z152" s="1491"/>
      <c r="AA152" s="1491"/>
      <c r="AB152" s="1491"/>
      <c r="AC152" s="1491"/>
      <c r="AD152" s="1491"/>
      <c r="AE152" s="1491"/>
      <c r="AF152" s="1491"/>
      <c r="AG152" s="1492"/>
    </row>
    <row r="153" spans="1:33" s="126" customFormat="1" ht="13.5" customHeight="1">
      <c r="A153" s="1487"/>
      <c r="B153" s="1488"/>
      <c r="C153" s="1488"/>
      <c r="D153" s="1488"/>
      <c r="E153" s="1488"/>
      <c r="F153" s="1488"/>
      <c r="G153" s="1489"/>
      <c r="H153" s="1487"/>
      <c r="I153" s="1488"/>
      <c r="J153" s="1488"/>
      <c r="K153" s="1488"/>
      <c r="L153" s="1488"/>
      <c r="M153" s="1488"/>
      <c r="N153" s="1488"/>
      <c r="O153" s="1488"/>
      <c r="P153" s="1488"/>
      <c r="Q153" s="1488"/>
      <c r="R153" s="1488"/>
      <c r="S153" s="1488"/>
      <c r="T153" s="1489"/>
      <c r="U153" s="1487"/>
      <c r="V153" s="1488"/>
      <c r="W153" s="1488"/>
      <c r="X153" s="1488"/>
      <c r="Y153" s="1488"/>
      <c r="Z153" s="1488"/>
      <c r="AA153" s="1488"/>
      <c r="AB153" s="1488"/>
      <c r="AC153" s="1488"/>
      <c r="AD153" s="1488"/>
      <c r="AE153" s="1488"/>
      <c r="AF153" s="1488"/>
      <c r="AG153" s="1489"/>
    </row>
    <row r="154" spans="1:33" s="126" customFormat="1" ht="13.5" customHeight="1">
      <c r="A154" s="1484" t="s">
        <v>325</v>
      </c>
      <c r="B154" s="1485"/>
      <c r="C154" s="1485"/>
      <c r="D154" s="1485"/>
      <c r="E154" s="1485"/>
      <c r="F154" s="1485"/>
      <c r="G154" s="1486"/>
      <c r="H154" s="1484" t="s">
        <v>324</v>
      </c>
      <c r="I154" s="1485"/>
      <c r="J154" s="1485"/>
      <c r="K154" s="1485"/>
      <c r="L154" s="1485"/>
      <c r="M154" s="1485"/>
      <c r="N154" s="1485"/>
      <c r="O154" s="1485"/>
      <c r="P154" s="1485"/>
      <c r="Q154" s="1485"/>
      <c r="R154" s="1485"/>
      <c r="S154" s="1485"/>
      <c r="T154" s="1486"/>
      <c r="U154" s="1484" t="s">
        <v>326</v>
      </c>
      <c r="V154" s="1485"/>
      <c r="W154" s="1485"/>
      <c r="X154" s="1485"/>
      <c r="Y154" s="1485"/>
      <c r="Z154" s="1485"/>
      <c r="AA154" s="1485"/>
      <c r="AB154" s="1485"/>
      <c r="AC154" s="1485"/>
      <c r="AD154" s="1485"/>
      <c r="AE154" s="1485"/>
      <c r="AF154" s="1485"/>
      <c r="AG154" s="1486"/>
    </row>
    <row r="155" spans="1:33" s="126" customFormat="1" ht="13.5" customHeight="1">
      <c r="A155" s="1490"/>
      <c r="B155" s="1491"/>
      <c r="C155" s="1491"/>
      <c r="D155" s="1491"/>
      <c r="E155" s="1491"/>
      <c r="F155" s="1491"/>
      <c r="G155" s="1492"/>
      <c r="H155" s="1490"/>
      <c r="I155" s="1491"/>
      <c r="J155" s="1491"/>
      <c r="K155" s="1491"/>
      <c r="L155" s="1491"/>
      <c r="M155" s="1491"/>
      <c r="N155" s="1491"/>
      <c r="O155" s="1491"/>
      <c r="P155" s="1491"/>
      <c r="Q155" s="1491"/>
      <c r="R155" s="1491"/>
      <c r="S155" s="1491"/>
      <c r="T155" s="1492"/>
      <c r="U155" s="1490"/>
      <c r="V155" s="1491"/>
      <c r="W155" s="1491"/>
      <c r="X155" s="1491"/>
      <c r="Y155" s="1491"/>
      <c r="Z155" s="1491"/>
      <c r="AA155" s="1491"/>
      <c r="AB155" s="1491"/>
      <c r="AC155" s="1491"/>
      <c r="AD155" s="1491"/>
      <c r="AE155" s="1491"/>
      <c r="AF155" s="1491"/>
      <c r="AG155" s="1492"/>
    </row>
    <row r="156" spans="1:33" s="126" customFormat="1" ht="13.5" customHeight="1">
      <c r="A156" s="1490"/>
      <c r="B156" s="1491"/>
      <c r="C156" s="1491"/>
      <c r="D156" s="1491"/>
      <c r="E156" s="1491"/>
      <c r="F156" s="1491"/>
      <c r="G156" s="1492"/>
      <c r="H156" s="1484" t="s">
        <v>328</v>
      </c>
      <c r="I156" s="1485"/>
      <c r="J156" s="1485"/>
      <c r="K156" s="1485"/>
      <c r="L156" s="1485"/>
      <c r="M156" s="1485"/>
      <c r="N156" s="1485"/>
      <c r="O156" s="1485"/>
      <c r="P156" s="1485"/>
      <c r="Q156" s="1485"/>
      <c r="R156" s="1485"/>
      <c r="S156" s="1485"/>
      <c r="T156" s="1486"/>
      <c r="U156" s="1484" t="s">
        <v>327</v>
      </c>
      <c r="V156" s="1485"/>
      <c r="W156" s="1485"/>
      <c r="X156" s="1485"/>
      <c r="Y156" s="1485"/>
      <c r="Z156" s="1485"/>
      <c r="AA156" s="1485"/>
      <c r="AB156" s="1485"/>
      <c r="AC156" s="1485"/>
      <c r="AD156" s="1485"/>
      <c r="AE156" s="1485"/>
      <c r="AF156" s="1485"/>
      <c r="AG156" s="1486"/>
    </row>
    <row r="157" spans="1:33" s="126" customFormat="1" ht="13.5" customHeight="1">
      <c r="A157" s="1490"/>
      <c r="B157" s="1491"/>
      <c r="C157" s="1491"/>
      <c r="D157" s="1491"/>
      <c r="E157" s="1491"/>
      <c r="F157" s="1491"/>
      <c r="G157" s="1492"/>
      <c r="H157" s="1490"/>
      <c r="I157" s="1491"/>
      <c r="J157" s="1491"/>
      <c r="K157" s="1491"/>
      <c r="L157" s="1491"/>
      <c r="M157" s="1491"/>
      <c r="N157" s="1491"/>
      <c r="O157" s="1491"/>
      <c r="P157" s="1491"/>
      <c r="Q157" s="1491"/>
      <c r="R157" s="1491"/>
      <c r="S157" s="1491"/>
      <c r="T157" s="1492"/>
      <c r="U157" s="1490"/>
      <c r="V157" s="1491"/>
      <c r="W157" s="1491"/>
      <c r="X157" s="1491"/>
      <c r="Y157" s="1491"/>
      <c r="Z157" s="1491"/>
      <c r="AA157" s="1491"/>
      <c r="AB157" s="1491"/>
      <c r="AC157" s="1491"/>
      <c r="AD157" s="1491"/>
      <c r="AE157" s="1491"/>
      <c r="AF157" s="1491"/>
      <c r="AG157" s="1492"/>
    </row>
    <row r="158" spans="1:33" s="126" customFormat="1" ht="13.5" customHeight="1">
      <c r="A158" s="1490"/>
      <c r="B158" s="1491"/>
      <c r="C158" s="1491"/>
      <c r="D158" s="1491"/>
      <c r="E158" s="1491"/>
      <c r="F158" s="1491"/>
      <c r="G158" s="1492"/>
      <c r="H158" s="1490"/>
      <c r="I158" s="1491"/>
      <c r="J158" s="1491"/>
      <c r="K158" s="1491"/>
      <c r="L158" s="1491"/>
      <c r="M158" s="1491"/>
      <c r="N158" s="1491"/>
      <c r="O158" s="1491"/>
      <c r="P158" s="1491"/>
      <c r="Q158" s="1491"/>
      <c r="R158" s="1491"/>
      <c r="S158" s="1491"/>
      <c r="T158" s="1492"/>
      <c r="U158" s="1490"/>
      <c r="V158" s="1491"/>
      <c r="W158" s="1491"/>
      <c r="X158" s="1491"/>
      <c r="Y158" s="1491"/>
      <c r="Z158" s="1491"/>
      <c r="AA158" s="1491"/>
      <c r="AB158" s="1491"/>
      <c r="AC158" s="1491"/>
      <c r="AD158" s="1491"/>
      <c r="AE158" s="1491"/>
      <c r="AF158" s="1491"/>
      <c r="AG158" s="1492"/>
    </row>
    <row r="159" spans="1:33" s="126" customFormat="1" ht="13.5" customHeight="1">
      <c r="A159" s="1490"/>
      <c r="B159" s="1491"/>
      <c r="C159" s="1491"/>
      <c r="D159" s="1491"/>
      <c r="E159" s="1491"/>
      <c r="F159" s="1491"/>
      <c r="G159" s="1492"/>
      <c r="H159" s="1484" t="s">
        <v>329</v>
      </c>
      <c r="I159" s="1485"/>
      <c r="J159" s="1485"/>
      <c r="K159" s="1485"/>
      <c r="L159" s="1485"/>
      <c r="M159" s="1485"/>
      <c r="N159" s="1485"/>
      <c r="O159" s="1485"/>
      <c r="P159" s="1485"/>
      <c r="Q159" s="1485"/>
      <c r="R159" s="1485"/>
      <c r="S159" s="1485"/>
      <c r="T159" s="1486"/>
      <c r="U159" s="1484" t="s">
        <v>331</v>
      </c>
      <c r="V159" s="1485"/>
      <c r="W159" s="1485"/>
      <c r="X159" s="1485"/>
      <c r="Y159" s="1485"/>
      <c r="Z159" s="1485"/>
      <c r="AA159" s="1485"/>
      <c r="AB159" s="1485"/>
      <c r="AC159" s="1485"/>
      <c r="AD159" s="1485"/>
      <c r="AE159" s="1485"/>
      <c r="AF159" s="1485"/>
      <c r="AG159" s="1486"/>
    </row>
    <row r="160" spans="1:33" s="126" customFormat="1" ht="13.5" customHeight="1">
      <c r="A160" s="1490"/>
      <c r="B160" s="1491"/>
      <c r="C160" s="1491"/>
      <c r="D160" s="1491"/>
      <c r="E160" s="1491"/>
      <c r="F160" s="1491"/>
      <c r="G160" s="1492"/>
      <c r="H160" s="1490"/>
      <c r="I160" s="1491"/>
      <c r="J160" s="1491"/>
      <c r="K160" s="1491"/>
      <c r="L160" s="1491"/>
      <c r="M160" s="1491"/>
      <c r="N160" s="1491"/>
      <c r="O160" s="1491"/>
      <c r="P160" s="1491"/>
      <c r="Q160" s="1491"/>
      <c r="R160" s="1491"/>
      <c r="S160" s="1491"/>
      <c r="T160" s="1492"/>
      <c r="U160" s="1490"/>
      <c r="V160" s="1491"/>
      <c r="W160" s="1491"/>
      <c r="X160" s="1491"/>
      <c r="Y160" s="1491"/>
      <c r="Z160" s="1491"/>
      <c r="AA160" s="1491"/>
      <c r="AB160" s="1491"/>
      <c r="AC160" s="1491"/>
      <c r="AD160" s="1491"/>
      <c r="AE160" s="1491"/>
      <c r="AF160" s="1491"/>
      <c r="AG160" s="1492"/>
    </row>
    <row r="161" spans="1:33" s="126" customFormat="1" ht="13.5" customHeight="1">
      <c r="A161" s="1490"/>
      <c r="B161" s="1491"/>
      <c r="C161" s="1491"/>
      <c r="D161" s="1491"/>
      <c r="E161" s="1491"/>
      <c r="F161" s="1491"/>
      <c r="G161" s="1492"/>
      <c r="H161" s="1484" t="s">
        <v>332</v>
      </c>
      <c r="I161" s="1485"/>
      <c r="J161" s="1485"/>
      <c r="K161" s="1485"/>
      <c r="L161" s="1485"/>
      <c r="M161" s="1485"/>
      <c r="N161" s="1485"/>
      <c r="O161" s="1485"/>
      <c r="P161" s="1485"/>
      <c r="Q161" s="1485"/>
      <c r="R161" s="1485"/>
      <c r="S161" s="1485"/>
      <c r="T161" s="1486"/>
      <c r="U161" s="1484" t="s">
        <v>333</v>
      </c>
      <c r="V161" s="1485"/>
      <c r="W161" s="1485"/>
      <c r="X161" s="1485"/>
      <c r="Y161" s="1485"/>
      <c r="Z161" s="1485"/>
      <c r="AA161" s="1485"/>
      <c r="AB161" s="1485"/>
      <c r="AC161" s="1485"/>
      <c r="AD161" s="1485"/>
      <c r="AE161" s="1485"/>
      <c r="AF161" s="1485"/>
      <c r="AG161" s="1486"/>
    </row>
    <row r="162" spans="1:33" s="126" customFormat="1" ht="13.5" customHeight="1">
      <c r="A162" s="1487"/>
      <c r="B162" s="1488"/>
      <c r="C162" s="1488"/>
      <c r="D162" s="1488"/>
      <c r="E162" s="1488"/>
      <c r="F162" s="1488"/>
      <c r="G162" s="1489"/>
      <c r="H162" s="1487"/>
      <c r="I162" s="1488"/>
      <c r="J162" s="1488"/>
      <c r="K162" s="1488"/>
      <c r="L162" s="1488"/>
      <c r="M162" s="1488"/>
      <c r="N162" s="1488"/>
      <c r="O162" s="1488"/>
      <c r="P162" s="1488"/>
      <c r="Q162" s="1488"/>
      <c r="R162" s="1488"/>
      <c r="S162" s="1488"/>
      <c r="T162" s="1489"/>
      <c r="U162" s="1487"/>
      <c r="V162" s="1488"/>
      <c r="W162" s="1488"/>
      <c r="X162" s="1488"/>
      <c r="Y162" s="1488"/>
      <c r="Z162" s="1488"/>
      <c r="AA162" s="1488"/>
      <c r="AB162" s="1488"/>
      <c r="AC162" s="1488"/>
      <c r="AD162" s="1488"/>
      <c r="AE162" s="1488"/>
      <c r="AF162" s="1488"/>
      <c r="AG162" s="1489"/>
    </row>
    <row r="163" s="126" customFormat="1" ht="13.5" customHeight="1">
      <c r="A163" s="126" t="s">
        <v>674</v>
      </c>
    </row>
    <row r="164" s="126" customFormat="1" ht="13.5" customHeight="1">
      <c r="A164" s="126" t="s">
        <v>334</v>
      </c>
    </row>
    <row r="165" s="126" customFormat="1" ht="13.5" customHeight="1">
      <c r="A165" s="126" t="s">
        <v>335</v>
      </c>
    </row>
    <row r="166" s="126" customFormat="1" ht="13.5" customHeight="1">
      <c r="A166" s="126" t="s">
        <v>336</v>
      </c>
    </row>
    <row r="167" s="126" customFormat="1" ht="13.5" customHeight="1">
      <c r="A167" s="126" t="s">
        <v>337</v>
      </c>
    </row>
    <row r="168" s="126" customFormat="1" ht="13.5" customHeight="1">
      <c r="A168" s="126" t="s">
        <v>338</v>
      </c>
    </row>
    <row r="169" s="126" customFormat="1" ht="13.5" customHeight="1">
      <c r="A169" s="126" t="s">
        <v>339</v>
      </c>
    </row>
    <row r="170" s="126" customFormat="1" ht="13.5" customHeight="1">
      <c r="A170" s="126" t="s">
        <v>340</v>
      </c>
    </row>
    <row r="171" s="126" customFormat="1" ht="13.5" customHeight="1"/>
    <row r="172" s="126" customFormat="1" ht="13.5" customHeight="1">
      <c r="A172" s="496" t="s">
        <v>341</v>
      </c>
    </row>
    <row r="173" s="126" customFormat="1" ht="13.5" customHeight="1">
      <c r="A173" s="126" t="s">
        <v>675</v>
      </c>
    </row>
    <row r="174" spans="1:33" s="126" customFormat="1" ht="13.5" customHeight="1">
      <c r="A174" s="982" t="s">
        <v>593</v>
      </c>
      <c r="B174" s="982"/>
      <c r="C174" s="982"/>
      <c r="D174" s="982"/>
      <c r="E174" s="982"/>
      <c r="F174" s="982"/>
      <c r="G174" s="982"/>
      <c r="H174" s="982" t="s">
        <v>1584</v>
      </c>
      <c r="I174" s="982"/>
      <c r="J174" s="982"/>
      <c r="K174" s="982"/>
      <c r="L174" s="982"/>
      <c r="M174" s="982"/>
      <c r="N174" s="982"/>
      <c r="O174" s="982"/>
      <c r="P174" s="982"/>
      <c r="Q174" s="982"/>
      <c r="R174" s="982"/>
      <c r="S174" s="982"/>
      <c r="T174" s="982"/>
      <c r="U174" s="982" t="s">
        <v>315</v>
      </c>
      <c r="V174" s="982"/>
      <c r="W174" s="982"/>
      <c r="X174" s="982"/>
      <c r="Y174" s="982"/>
      <c r="Z174" s="982"/>
      <c r="AA174" s="982"/>
      <c r="AB174" s="982"/>
      <c r="AC174" s="982"/>
      <c r="AD174" s="982"/>
      <c r="AE174" s="982"/>
      <c r="AF174" s="982"/>
      <c r="AG174" s="982"/>
    </row>
    <row r="175" spans="1:33" s="126" customFormat="1" ht="13.5" customHeight="1">
      <c r="A175" s="1483" t="s">
        <v>310</v>
      </c>
      <c r="B175" s="1483"/>
      <c r="C175" s="1483"/>
      <c r="D175" s="1483"/>
      <c r="E175" s="1483"/>
      <c r="F175" s="1483"/>
      <c r="G175" s="1483"/>
      <c r="H175" s="1483" t="s">
        <v>312</v>
      </c>
      <c r="I175" s="1483"/>
      <c r="J175" s="1483"/>
      <c r="K175" s="1483"/>
      <c r="L175" s="1483"/>
      <c r="M175" s="1483"/>
      <c r="N175" s="1483"/>
      <c r="O175" s="1483"/>
      <c r="P175" s="1483"/>
      <c r="Q175" s="1483"/>
      <c r="R175" s="1483"/>
      <c r="S175" s="1483"/>
      <c r="T175" s="1483"/>
      <c r="U175" s="1483" t="s">
        <v>311</v>
      </c>
      <c r="V175" s="1483"/>
      <c r="W175" s="1483"/>
      <c r="X175" s="1483"/>
      <c r="Y175" s="1483"/>
      <c r="Z175" s="1483"/>
      <c r="AA175" s="1483"/>
      <c r="AB175" s="1483"/>
      <c r="AC175" s="1483"/>
      <c r="AD175" s="1483"/>
      <c r="AE175" s="1483"/>
      <c r="AF175" s="1483"/>
      <c r="AG175" s="1483"/>
    </row>
    <row r="176" spans="1:33" s="126" customFormat="1" ht="13.5" customHeight="1">
      <c r="A176" s="1483"/>
      <c r="B176" s="1483"/>
      <c r="C176" s="1483"/>
      <c r="D176" s="1483"/>
      <c r="E176" s="1483"/>
      <c r="F176" s="1483"/>
      <c r="G176" s="1483"/>
      <c r="H176" s="1483"/>
      <c r="I176" s="1483"/>
      <c r="J176" s="1483"/>
      <c r="K176" s="1483"/>
      <c r="L176" s="1483"/>
      <c r="M176" s="1483"/>
      <c r="N176" s="1483"/>
      <c r="O176" s="1483"/>
      <c r="P176" s="1483"/>
      <c r="Q176" s="1483"/>
      <c r="R176" s="1483"/>
      <c r="S176" s="1483"/>
      <c r="T176" s="1483"/>
      <c r="U176" s="1483"/>
      <c r="V176" s="1483"/>
      <c r="W176" s="1483"/>
      <c r="X176" s="1483"/>
      <c r="Y176" s="1483"/>
      <c r="Z176" s="1483"/>
      <c r="AA176" s="1483"/>
      <c r="AB176" s="1483"/>
      <c r="AC176" s="1483"/>
      <c r="AD176" s="1483"/>
      <c r="AE176" s="1483"/>
      <c r="AF176" s="1483"/>
      <c r="AG176" s="1483"/>
    </row>
    <row r="177" spans="1:33" s="126" customFormat="1" ht="13.5" customHeight="1">
      <c r="A177" s="1483"/>
      <c r="B177" s="1483"/>
      <c r="C177" s="1483"/>
      <c r="D177" s="1483"/>
      <c r="E177" s="1483"/>
      <c r="F177" s="1483"/>
      <c r="G177" s="1483"/>
      <c r="H177" s="1483" t="s">
        <v>314</v>
      </c>
      <c r="I177" s="1483"/>
      <c r="J177" s="1483"/>
      <c r="K177" s="1483"/>
      <c r="L177" s="1483"/>
      <c r="M177" s="1483"/>
      <c r="N177" s="1483"/>
      <c r="O177" s="1483"/>
      <c r="P177" s="1483"/>
      <c r="Q177" s="1483"/>
      <c r="R177" s="1483"/>
      <c r="S177" s="1483"/>
      <c r="T177" s="1483"/>
      <c r="U177" s="1483" t="s">
        <v>313</v>
      </c>
      <c r="V177" s="1483"/>
      <c r="W177" s="1483"/>
      <c r="X177" s="1483"/>
      <c r="Y177" s="1483"/>
      <c r="Z177" s="1483"/>
      <c r="AA177" s="1483"/>
      <c r="AB177" s="1483"/>
      <c r="AC177" s="1483"/>
      <c r="AD177" s="1483"/>
      <c r="AE177" s="1483"/>
      <c r="AF177" s="1483"/>
      <c r="AG177" s="1483"/>
    </row>
    <row r="178" spans="1:33" s="126" customFormat="1" ht="13.5" customHeight="1">
      <c r="A178" s="1483"/>
      <c r="B178" s="1483"/>
      <c r="C178" s="1483"/>
      <c r="D178" s="1483"/>
      <c r="E178" s="1483"/>
      <c r="F178" s="1483"/>
      <c r="G178" s="1483"/>
      <c r="H178" s="1483"/>
      <c r="I178" s="1483"/>
      <c r="J178" s="1483"/>
      <c r="K178" s="1483"/>
      <c r="L178" s="1483"/>
      <c r="M178" s="1483"/>
      <c r="N178" s="1483"/>
      <c r="O178" s="1483"/>
      <c r="P178" s="1483"/>
      <c r="Q178" s="1483"/>
      <c r="R178" s="1483"/>
      <c r="S178" s="1483"/>
      <c r="T178" s="1483"/>
      <c r="U178" s="1483"/>
      <c r="V178" s="1483"/>
      <c r="W178" s="1483"/>
      <c r="X178" s="1483"/>
      <c r="Y178" s="1483"/>
      <c r="Z178" s="1483"/>
      <c r="AA178" s="1483"/>
      <c r="AB178" s="1483"/>
      <c r="AC178" s="1483"/>
      <c r="AD178" s="1483"/>
      <c r="AE178" s="1483"/>
      <c r="AF178" s="1483"/>
      <c r="AG178" s="1483"/>
    </row>
    <row r="179" spans="1:33" s="126" customFormat="1" ht="13.5" customHeight="1">
      <c r="A179" s="1483" t="s">
        <v>995</v>
      </c>
      <c r="B179" s="1483"/>
      <c r="C179" s="1483"/>
      <c r="D179" s="1483"/>
      <c r="E179" s="1483"/>
      <c r="F179" s="1483"/>
      <c r="G179" s="1483"/>
      <c r="H179" s="1483" t="s">
        <v>994</v>
      </c>
      <c r="I179" s="1483"/>
      <c r="J179" s="1483"/>
      <c r="K179" s="1483"/>
      <c r="L179" s="1483"/>
      <c r="M179" s="1483"/>
      <c r="N179" s="1483"/>
      <c r="O179" s="1483"/>
      <c r="P179" s="1483"/>
      <c r="Q179" s="1483"/>
      <c r="R179" s="1483"/>
      <c r="S179" s="1483"/>
      <c r="T179" s="1483"/>
      <c r="U179" s="1483" t="s">
        <v>993</v>
      </c>
      <c r="V179" s="1483"/>
      <c r="W179" s="1483"/>
      <c r="X179" s="1483"/>
      <c r="Y179" s="1483"/>
      <c r="Z179" s="1483"/>
      <c r="AA179" s="1483"/>
      <c r="AB179" s="1483"/>
      <c r="AC179" s="1483"/>
      <c r="AD179" s="1483"/>
      <c r="AE179" s="1483"/>
      <c r="AF179" s="1483"/>
      <c r="AG179" s="1483"/>
    </row>
    <row r="180" spans="1:33" s="126" customFormat="1" ht="13.5" customHeight="1">
      <c r="A180" s="1483"/>
      <c r="B180" s="1483"/>
      <c r="C180" s="1483"/>
      <c r="D180" s="1483"/>
      <c r="E180" s="1483"/>
      <c r="F180" s="1483"/>
      <c r="G180" s="1483"/>
      <c r="H180" s="1483"/>
      <c r="I180" s="1483"/>
      <c r="J180" s="1483"/>
      <c r="K180" s="1483"/>
      <c r="L180" s="1483"/>
      <c r="M180" s="1483"/>
      <c r="N180" s="1483"/>
      <c r="O180" s="1483"/>
      <c r="P180" s="1483"/>
      <c r="Q180" s="1483"/>
      <c r="R180" s="1483"/>
      <c r="S180" s="1483"/>
      <c r="T180" s="1483"/>
      <c r="U180" s="1483"/>
      <c r="V180" s="1483"/>
      <c r="W180" s="1483"/>
      <c r="X180" s="1483"/>
      <c r="Y180" s="1483"/>
      <c r="Z180" s="1483"/>
      <c r="AA180" s="1483"/>
      <c r="AB180" s="1483"/>
      <c r="AC180" s="1483"/>
      <c r="AD180" s="1483"/>
      <c r="AE180" s="1483"/>
      <c r="AF180" s="1483"/>
      <c r="AG180" s="1483"/>
    </row>
    <row r="181" spans="1:33" s="126" customFormat="1" ht="13.5" customHeight="1">
      <c r="A181" s="1483"/>
      <c r="B181" s="1483"/>
      <c r="C181" s="1483"/>
      <c r="D181" s="1483"/>
      <c r="E181" s="1483"/>
      <c r="F181" s="1483"/>
      <c r="G181" s="1483"/>
      <c r="H181" s="1483"/>
      <c r="I181" s="1483"/>
      <c r="J181" s="1483"/>
      <c r="K181" s="1483"/>
      <c r="L181" s="1483"/>
      <c r="M181" s="1483"/>
      <c r="N181" s="1483"/>
      <c r="O181" s="1483"/>
      <c r="P181" s="1483"/>
      <c r="Q181" s="1483"/>
      <c r="R181" s="1483"/>
      <c r="S181" s="1483"/>
      <c r="T181" s="1483"/>
      <c r="U181" s="1483"/>
      <c r="V181" s="1483"/>
      <c r="W181" s="1483"/>
      <c r="X181" s="1483"/>
      <c r="Y181" s="1483"/>
      <c r="Z181" s="1483"/>
      <c r="AA181" s="1483"/>
      <c r="AB181" s="1483"/>
      <c r="AC181" s="1483"/>
      <c r="AD181" s="1483"/>
      <c r="AE181" s="1483"/>
      <c r="AF181" s="1483"/>
      <c r="AG181" s="1483"/>
    </row>
    <row r="182" spans="1:33" s="126" customFormat="1" ht="13.5" customHeight="1">
      <c r="A182" s="1483"/>
      <c r="B182" s="1483"/>
      <c r="C182" s="1483"/>
      <c r="D182" s="1483"/>
      <c r="E182" s="1483"/>
      <c r="F182" s="1483"/>
      <c r="G182" s="1483"/>
      <c r="H182" s="1483"/>
      <c r="I182" s="1483"/>
      <c r="J182" s="1483"/>
      <c r="K182" s="1483"/>
      <c r="L182" s="1483"/>
      <c r="M182" s="1483"/>
      <c r="N182" s="1483"/>
      <c r="O182" s="1483"/>
      <c r="P182" s="1483"/>
      <c r="Q182" s="1483"/>
      <c r="R182" s="1483"/>
      <c r="S182" s="1483"/>
      <c r="T182" s="1483"/>
      <c r="U182" s="1483"/>
      <c r="V182" s="1483"/>
      <c r="W182" s="1483"/>
      <c r="X182" s="1483"/>
      <c r="Y182" s="1483"/>
      <c r="Z182" s="1483"/>
      <c r="AA182" s="1483"/>
      <c r="AB182" s="1483"/>
      <c r="AC182" s="1483"/>
      <c r="AD182" s="1483"/>
      <c r="AE182" s="1483"/>
      <c r="AF182" s="1483"/>
      <c r="AG182" s="1483"/>
    </row>
    <row r="183" spans="1:33" s="126" customFormat="1" ht="13.5" customHeight="1">
      <c r="A183" s="1483"/>
      <c r="B183" s="1483"/>
      <c r="C183" s="1483"/>
      <c r="D183" s="1483"/>
      <c r="E183" s="1483"/>
      <c r="F183" s="1483"/>
      <c r="G183" s="1483"/>
      <c r="H183" s="1483"/>
      <c r="I183" s="1483"/>
      <c r="J183" s="1483"/>
      <c r="K183" s="1483"/>
      <c r="L183" s="1483"/>
      <c r="M183" s="1483"/>
      <c r="N183" s="1483"/>
      <c r="O183" s="1483"/>
      <c r="P183" s="1483"/>
      <c r="Q183" s="1483"/>
      <c r="R183" s="1483"/>
      <c r="S183" s="1483"/>
      <c r="T183" s="1483"/>
      <c r="U183" s="1483"/>
      <c r="V183" s="1483"/>
      <c r="W183" s="1483"/>
      <c r="X183" s="1483"/>
      <c r="Y183" s="1483"/>
      <c r="Z183" s="1483"/>
      <c r="AA183" s="1483"/>
      <c r="AB183" s="1483"/>
      <c r="AC183" s="1483"/>
      <c r="AD183" s="1483"/>
      <c r="AE183" s="1483"/>
      <c r="AF183" s="1483"/>
      <c r="AG183" s="1483"/>
    </row>
    <row r="184" spans="1:33" s="126" customFormat="1" ht="13.5" customHeight="1">
      <c r="A184" s="1483"/>
      <c r="B184" s="1483"/>
      <c r="C184" s="1483"/>
      <c r="D184" s="1483"/>
      <c r="E184" s="1483"/>
      <c r="F184" s="1483"/>
      <c r="G184" s="1483"/>
      <c r="H184" s="1483"/>
      <c r="I184" s="1483"/>
      <c r="J184" s="1483"/>
      <c r="K184" s="1483"/>
      <c r="L184" s="1483"/>
      <c r="M184" s="1483"/>
      <c r="N184" s="1483"/>
      <c r="O184" s="1483"/>
      <c r="P184" s="1483"/>
      <c r="Q184" s="1483"/>
      <c r="R184" s="1483"/>
      <c r="S184" s="1483"/>
      <c r="T184" s="1483"/>
      <c r="U184" s="1483"/>
      <c r="V184" s="1483"/>
      <c r="W184" s="1483"/>
      <c r="X184" s="1483"/>
      <c r="Y184" s="1483"/>
      <c r="Z184" s="1483"/>
      <c r="AA184" s="1483"/>
      <c r="AB184" s="1483"/>
      <c r="AC184" s="1483"/>
      <c r="AD184" s="1483"/>
      <c r="AE184" s="1483"/>
      <c r="AF184" s="1483"/>
      <c r="AG184" s="1483"/>
    </row>
    <row r="185" spans="1:33" s="126" customFormat="1" ht="13.5" customHeight="1">
      <c r="A185" s="1483"/>
      <c r="B185" s="1483"/>
      <c r="C185" s="1483"/>
      <c r="D185" s="1483"/>
      <c r="E185" s="1483"/>
      <c r="F185" s="1483"/>
      <c r="G185" s="1483"/>
      <c r="H185" s="1483"/>
      <c r="I185" s="1483"/>
      <c r="J185" s="1483"/>
      <c r="K185" s="1483"/>
      <c r="L185" s="1483"/>
      <c r="M185" s="1483"/>
      <c r="N185" s="1483"/>
      <c r="O185" s="1483"/>
      <c r="P185" s="1483"/>
      <c r="Q185" s="1483"/>
      <c r="R185" s="1483"/>
      <c r="S185" s="1483"/>
      <c r="T185" s="1483"/>
      <c r="U185" s="1483"/>
      <c r="V185" s="1483"/>
      <c r="W185" s="1483"/>
      <c r="X185" s="1483"/>
      <c r="Y185" s="1483"/>
      <c r="Z185" s="1483"/>
      <c r="AA185" s="1483"/>
      <c r="AB185" s="1483"/>
      <c r="AC185" s="1483"/>
      <c r="AD185" s="1483"/>
      <c r="AE185" s="1483"/>
      <c r="AF185" s="1483"/>
      <c r="AG185" s="1483"/>
    </row>
    <row r="186" spans="1:33" s="126" customFormat="1" ht="13.5" customHeight="1">
      <c r="A186" s="1483"/>
      <c r="B186" s="1483"/>
      <c r="C186" s="1483"/>
      <c r="D186" s="1483"/>
      <c r="E186" s="1483"/>
      <c r="F186" s="1483"/>
      <c r="G186" s="1483"/>
      <c r="H186" s="1483"/>
      <c r="I186" s="1483"/>
      <c r="J186" s="1483"/>
      <c r="K186" s="1483"/>
      <c r="L186" s="1483"/>
      <c r="M186" s="1483"/>
      <c r="N186" s="1483"/>
      <c r="O186" s="1483"/>
      <c r="P186" s="1483"/>
      <c r="Q186" s="1483"/>
      <c r="R186" s="1483"/>
      <c r="S186" s="1483"/>
      <c r="T186" s="1483"/>
      <c r="U186" s="1483"/>
      <c r="V186" s="1483"/>
      <c r="W186" s="1483"/>
      <c r="X186" s="1483"/>
      <c r="Y186" s="1483"/>
      <c r="Z186" s="1483"/>
      <c r="AA186" s="1483"/>
      <c r="AB186" s="1483"/>
      <c r="AC186" s="1483"/>
      <c r="AD186" s="1483"/>
      <c r="AE186" s="1483"/>
      <c r="AF186" s="1483"/>
      <c r="AG186" s="1483"/>
    </row>
    <row r="187" spans="1:33" s="126" customFormat="1" ht="13.5" customHeight="1">
      <c r="A187" s="1483"/>
      <c r="B187" s="1483"/>
      <c r="C187" s="1483"/>
      <c r="D187" s="1483"/>
      <c r="E187" s="1483"/>
      <c r="F187" s="1483"/>
      <c r="G187" s="1483"/>
      <c r="H187" s="1483"/>
      <c r="I187" s="1483"/>
      <c r="J187" s="1483"/>
      <c r="K187" s="1483"/>
      <c r="L187" s="1483"/>
      <c r="M187" s="1483"/>
      <c r="N187" s="1483"/>
      <c r="O187" s="1483"/>
      <c r="P187" s="1483"/>
      <c r="Q187" s="1483"/>
      <c r="R187" s="1483"/>
      <c r="S187" s="1483"/>
      <c r="T187" s="1483"/>
      <c r="U187" s="1483"/>
      <c r="V187" s="1483"/>
      <c r="W187" s="1483"/>
      <c r="X187" s="1483"/>
      <c r="Y187" s="1483"/>
      <c r="Z187" s="1483"/>
      <c r="AA187" s="1483"/>
      <c r="AB187" s="1483"/>
      <c r="AC187" s="1483"/>
      <c r="AD187" s="1483"/>
      <c r="AE187" s="1483"/>
      <c r="AF187" s="1483"/>
      <c r="AG187" s="1483"/>
    </row>
    <row r="188" spans="1:33" s="126" customFormat="1" ht="13.5" customHeight="1">
      <c r="A188" s="1483"/>
      <c r="B188" s="1483"/>
      <c r="C188" s="1483"/>
      <c r="D188" s="1483"/>
      <c r="E188" s="1483"/>
      <c r="F188" s="1483"/>
      <c r="G188" s="1483"/>
      <c r="H188" s="1483"/>
      <c r="I188" s="1483"/>
      <c r="J188" s="1483"/>
      <c r="K188" s="1483"/>
      <c r="L188" s="1483"/>
      <c r="M188" s="1483"/>
      <c r="N188" s="1483"/>
      <c r="O188" s="1483"/>
      <c r="P188" s="1483"/>
      <c r="Q188" s="1483"/>
      <c r="R188" s="1483"/>
      <c r="S188" s="1483"/>
      <c r="T188" s="1483"/>
      <c r="U188" s="1483"/>
      <c r="V188" s="1483"/>
      <c r="W188" s="1483"/>
      <c r="X188" s="1483"/>
      <c r="Y188" s="1483"/>
      <c r="Z188" s="1483"/>
      <c r="AA188" s="1483"/>
      <c r="AB188" s="1483"/>
      <c r="AC188" s="1483"/>
      <c r="AD188" s="1483"/>
      <c r="AE188" s="1483"/>
      <c r="AF188" s="1483"/>
      <c r="AG188" s="1483"/>
    </row>
    <row r="189" spans="1:33" s="126" customFormat="1" ht="13.5" customHeight="1">
      <c r="A189" s="1483"/>
      <c r="B189" s="1483"/>
      <c r="C189" s="1483"/>
      <c r="D189" s="1483"/>
      <c r="E189" s="1483"/>
      <c r="F189" s="1483"/>
      <c r="G189" s="1483"/>
      <c r="H189" s="1483"/>
      <c r="I189" s="1483"/>
      <c r="J189" s="1483"/>
      <c r="K189" s="1483"/>
      <c r="L189" s="1483"/>
      <c r="M189" s="1483"/>
      <c r="N189" s="1483"/>
      <c r="O189" s="1483"/>
      <c r="P189" s="1483"/>
      <c r="Q189" s="1483"/>
      <c r="R189" s="1483"/>
      <c r="S189" s="1483"/>
      <c r="T189" s="1483"/>
      <c r="U189" s="1483"/>
      <c r="V189" s="1483"/>
      <c r="W189" s="1483"/>
      <c r="X189" s="1483"/>
      <c r="Y189" s="1483"/>
      <c r="Z189" s="1483"/>
      <c r="AA189" s="1483"/>
      <c r="AB189" s="1483"/>
      <c r="AC189" s="1483"/>
      <c r="AD189" s="1483"/>
      <c r="AE189" s="1483"/>
      <c r="AF189" s="1483"/>
      <c r="AG189" s="1483"/>
    </row>
    <row r="190" spans="1:33" s="126" customFormat="1" ht="13.5" customHeight="1">
      <c r="A190" s="1483"/>
      <c r="B190" s="1483"/>
      <c r="C190" s="1483"/>
      <c r="D190" s="1483"/>
      <c r="E190" s="1483"/>
      <c r="F190" s="1483"/>
      <c r="G190" s="1483"/>
      <c r="H190" s="1483"/>
      <c r="I190" s="1483"/>
      <c r="J190" s="1483"/>
      <c r="K190" s="1483"/>
      <c r="L190" s="1483"/>
      <c r="M190" s="1483"/>
      <c r="N190" s="1483"/>
      <c r="O190" s="1483"/>
      <c r="P190" s="1483"/>
      <c r="Q190" s="1483"/>
      <c r="R190" s="1483"/>
      <c r="S190" s="1483"/>
      <c r="T190" s="1483"/>
      <c r="U190" s="1483"/>
      <c r="V190" s="1483"/>
      <c r="W190" s="1483"/>
      <c r="X190" s="1483"/>
      <c r="Y190" s="1483"/>
      <c r="Z190" s="1483"/>
      <c r="AA190" s="1483"/>
      <c r="AB190" s="1483"/>
      <c r="AC190" s="1483"/>
      <c r="AD190" s="1483"/>
      <c r="AE190" s="1483"/>
      <c r="AF190" s="1483"/>
      <c r="AG190" s="1483"/>
    </row>
    <row r="191" spans="1:33" s="126" customFormat="1" ht="13.5" customHeight="1">
      <c r="A191" s="1483"/>
      <c r="B191" s="1483"/>
      <c r="C191" s="1483"/>
      <c r="D191" s="1483"/>
      <c r="E191" s="1483"/>
      <c r="F191" s="1483"/>
      <c r="G191" s="1483"/>
      <c r="H191" s="1483"/>
      <c r="I191" s="1483"/>
      <c r="J191" s="1483"/>
      <c r="K191" s="1483"/>
      <c r="L191" s="1483"/>
      <c r="M191" s="1483"/>
      <c r="N191" s="1483"/>
      <c r="O191" s="1483"/>
      <c r="P191" s="1483"/>
      <c r="Q191" s="1483"/>
      <c r="R191" s="1483"/>
      <c r="S191" s="1483"/>
      <c r="T191" s="1483"/>
      <c r="U191" s="1483"/>
      <c r="V191" s="1483"/>
      <c r="W191" s="1483"/>
      <c r="X191" s="1483"/>
      <c r="Y191" s="1483"/>
      <c r="Z191" s="1483"/>
      <c r="AA191" s="1483"/>
      <c r="AB191" s="1483"/>
      <c r="AC191" s="1483"/>
      <c r="AD191" s="1483"/>
      <c r="AE191" s="1483"/>
      <c r="AF191" s="1483"/>
      <c r="AG191" s="1483"/>
    </row>
    <row r="192" spans="1:33" s="126" customFormat="1" ht="13.5" customHeight="1">
      <c r="A192" s="1483"/>
      <c r="B192" s="1483"/>
      <c r="C192" s="1483"/>
      <c r="D192" s="1483"/>
      <c r="E192" s="1483"/>
      <c r="F192" s="1483"/>
      <c r="G192" s="1483"/>
      <c r="H192" s="1483"/>
      <c r="I192" s="1483"/>
      <c r="J192" s="1483"/>
      <c r="K192" s="1483"/>
      <c r="L192" s="1483"/>
      <c r="M192" s="1483"/>
      <c r="N192" s="1483"/>
      <c r="O192" s="1483"/>
      <c r="P192" s="1483"/>
      <c r="Q192" s="1483"/>
      <c r="R192" s="1483"/>
      <c r="S192" s="1483"/>
      <c r="T192" s="1483"/>
      <c r="U192" s="1483"/>
      <c r="V192" s="1483"/>
      <c r="W192" s="1483"/>
      <c r="X192" s="1483"/>
      <c r="Y192" s="1483"/>
      <c r="Z192" s="1483"/>
      <c r="AA192" s="1483"/>
      <c r="AB192" s="1483"/>
      <c r="AC192" s="1483"/>
      <c r="AD192" s="1483"/>
      <c r="AE192" s="1483"/>
      <c r="AF192" s="1483"/>
      <c r="AG192" s="1483"/>
    </row>
    <row r="193" spans="1:33" s="126" customFormat="1" ht="13.5" customHeight="1">
      <c r="A193" s="1483"/>
      <c r="B193" s="1483"/>
      <c r="C193" s="1483"/>
      <c r="D193" s="1483"/>
      <c r="E193" s="1483"/>
      <c r="F193" s="1483"/>
      <c r="G193" s="1483"/>
      <c r="H193" s="1483"/>
      <c r="I193" s="1483"/>
      <c r="J193" s="1483"/>
      <c r="K193" s="1483"/>
      <c r="L193" s="1483"/>
      <c r="M193" s="1483"/>
      <c r="N193" s="1483"/>
      <c r="O193" s="1483"/>
      <c r="P193" s="1483"/>
      <c r="Q193" s="1483"/>
      <c r="R193" s="1483"/>
      <c r="S193" s="1483"/>
      <c r="T193" s="1483"/>
      <c r="U193" s="1483"/>
      <c r="V193" s="1483"/>
      <c r="W193" s="1483"/>
      <c r="X193" s="1483"/>
      <c r="Y193" s="1483"/>
      <c r="Z193" s="1483"/>
      <c r="AA193" s="1483"/>
      <c r="AB193" s="1483"/>
      <c r="AC193" s="1483"/>
      <c r="AD193" s="1483"/>
      <c r="AE193" s="1483"/>
      <c r="AF193" s="1483"/>
      <c r="AG193" s="1483"/>
    </row>
    <row r="194" spans="1:33" s="126" customFormat="1" ht="13.5" customHeight="1">
      <c r="A194" s="1483"/>
      <c r="B194" s="1483"/>
      <c r="C194" s="1483"/>
      <c r="D194" s="1483"/>
      <c r="E194" s="1483"/>
      <c r="F194" s="1483"/>
      <c r="G194" s="1483"/>
      <c r="H194" s="1483"/>
      <c r="I194" s="1483"/>
      <c r="J194" s="1483"/>
      <c r="K194" s="1483"/>
      <c r="L194" s="1483"/>
      <c r="M194" s="1483"/>
      <c r="N194" s="1483"/>
      <c r="O194" s="1483"/>
      <c r="P194" s="1483"/>
      <c r="Q194" s="1483"/>
      <c r="R194" s="1483"/>
      <c r="S194" s="1483"/>
      <c r="T194" s="1483"/>
      <c r="U194" s="1483"/>
      <c r="V194" s="1483"/>
      <c r="W194" s="1483"/>
      <c r="X194" s="1483"/>
      <c r="Y194" s="1483"/>
      <c r="Z194" s="1483"/>
      <c r="AA194" s="1483"/>
      <c r="AB194" s="1483"/>
      <c r="AC194" s="1483"/>
      <c r="AD194" s="1483"/>
      <c r="AE194" s="1483"/>
      <c r="AF194" s="1483"/>
      <c r="AG194" s="1483"/>
    </row>
    <row r="195" spans="1:33" s="126" customFormat="1" ht="13.5" customHeight="1">
      <c r="A195" s="1483"/>
      <c r="B195" s="1483"/>
      <c r="C195" s="1483"/>
      <c r="D195" s="1483"/>
      <c r="E195" s="1483"/>
      <c r="F195" s="1483"/>
      <c r="G195" s="1483"/>
      <c r="H195" s="1483"/>
      <c r="I195" s="1483"/>
      <c r="J195" s="1483"/>
      <c r="K195" s="1483"/>
      <c r="L195" s="1483"/>
      <c r="M195" s="1483"/>
      <c r="N195" s="1483"/>
      <c r="O195" s="1483"/>
      <c r="P195" s="1483"/>
      <c r="Q195" s="1483"/>
      <c r="R195" s="1483"/>
      <c r="S195" s="1483"/>
      <c r="T195" s="1483"/>
      <c r="U195" s="1483"/>
      <c r="V195" s="1483"/>
      <c r="W195" s="1483"/>
      <c r="X195" s="1483"/>
      <c r="Y195" s="1483"/>
      <c r="Z195" s="1483"/>
      <c r="AA195" s="1483"/>
      <c r="AB195" s="1483"/>
      <c r="AC195" s="1483"/>
      <c r="AD195" s="1483"/>
      <c r="AE195" s="1483"/>
      <c r="AF195" s="1483"/>
      <c r="AG195" s="1483"/>
    </row>
    <row r="196" spans="1:33" s="126" customFormat="1" ht="13.5" customHeight="1">
      <c r="A196" s="1483"/>
      <c r="B196" s="1483"/>
      <c r="C196" s="1483"/>
      <c r="D196" s="1483"/>
      <c r="E196" s="1483"/>
      <c r="F196" s="1483"/>
      <c r="G196" s="1483"/>
      <c r="H196" s="1483"/>
      <c r="I196" s="1483"/>
      <c r="J196" s="1483"/>
      <c r="K196" s="1483"/>
      <c r="L196" s="1483"/>
      <c r="M196" s="1483"/>
      <c r="N196" s="1483"/>
      <c r="O196" s="1483"/>
      <c r="P196" s="1483"/>
      <c r="Q196" s="1483"/>
      <c r="R196" s="1483"/>
      <c r="S196" s="1483"/>
      <c r="T196" s="1483"/>
      <c r="U196" s="1483"/>
      <c r="V196" s="1483"/>
      <c r="W196" s="1483"/>
      <c r="X196" s="1483"/>
      <c r="Y196" s="1483"/>
      <c r="Z196" s="1483"/>
      <c r="AA196" s="1483"/>
      <c r="AB196" s="1483"/>
      <c r="AC196" s="1483"/>
      <c r="AD196" s="1483"/>
      <c r="AE196" s="1483"/>
      <c r="AF196" s="1483"/>
      <c r="AG196" s="1483"/>
    </row>
    <row r="197" spans="1:33" s="126" customFormat="1" ht="13.5" customHeight="1">
      <c r="A197" s="1483" t="s">
        <v>970</v>
      </c>
      <c r="B197" s="1483"/>
      <c r="C197" s="1483"/>
      <c r="D197" s="1483"/>
      <c r="E197" s="1483"/>
      <c r="F197" s="1483"/>
      <c r="G197" s="1483"/>
      <c r="H197" s="1483" t="s">
        <v>997</v>
      </c>
      <c r="I197" s="1483"/>
      <c r="J197" s="1483"/>
      <c r="K197" s="1483"/>
      <c r="L197" s="1483"/>
      <c r="M197" s="1483"/>
      <c r="N197" s="1483"/>
      <c r="O197" s="1483"/>
      <c r="P197" s="1483"/>
      <c r="Q197" s="1483"/>
      <c r="R197" s="1483"/>
      <c r="S197" s="1483"/>
      <c r="T197" s="1483"/>
      <c r="U197" s="1483" t="s">
        <v>327</v>
      </c>
      <c r="V197" s="1483"/>
      <c r="W197" s="1483"/>
      <c r="X197" s="1483"/>
      <c r="Y197" s="1483"/>
      <c r="Z197" s="1483"/>
      <c r="AA197" s="1483"/>
      <c r="AB197" s="1483"/>
      <c r="AC197" s="1483"/>
      <c r="AD197" s="1483"/>
      <c r="AE197" s="1483"/>
      <c r="AF197" s="1483"/>
      <c r="AG197" s="1483"/>
    </row>
    <row r="198" spans="1:33" s="126" customFormat="1" ht="13.5" customHeight="1">
      <c r="A198" s="1483"/>
      <c r="B198" s="1483"/>
      <c r="C198" s="1483"/>
      <c r="D198" s="1483"/>
      <c r="E198" s="1483"/>
      <c r="F198" s="1483"/>
      <c r="G198" s="1483"/>
      <c r="H198" s="1483"/>
      <c r="I198" s="1483"/>
      <c r="J198" s="1483"/>
      <c r="K198" s="1483"/>
      <c r="L198" s="1483"/>
      <c r="M198" s="1483"/>
      <c r="N198" s="1483"/>
      <c r="O198" s="1483"/>
      <c r="P198" s="1483"/>
      <c r="Q198" s="1483"/>
      <c r="R198" s="1483"/>
      <c r="S198" s="1483"/>
      <c r="T198" s="1483"/>
      <c r="U198" s="1483"/>
      <c r="V198" s="1483"/>
      <c r="W198" s="1483"/>
      <c r="X198" s="1483"/>
      <c r="Y198" s="1483"/>
      <c r="Z198" s="1483"/>
      <c r="AA198" s="1483"/>
      <c r="AB198" s="1483"/>
      <c r="AC198" s="1483"/>
      <c r="AD198" s="1483"/>
      <c r="AE198" s="1483"/>
      <c r="AF198" s="1483"/>
      <c r="AG198" s="1483"/>
    </row>
    <row r="199" spans="1:33" s="126" customFormat="1" ht="13.5" customHeight="1">
      <c r="A199" s="1483"/>
      <c r="B199" s="1483"/>
      <c r="C199" s="1483"/>
      <c r="D199" s="1483"/>
      <c r="E199" s="1483"/>
      <c r="F199" s="1483"/>
      <c r="G199" s="1483"/>
      <c r="H199" s="1483"/>
      <c r="I199" s="1483"/>
      <c r="J199" s="1483"/>
      <c r="K199" s="1483"/>
      <c r="L199" s="1483"/>
      <c r="M199" s="1483"/>
      <c r="N199" s="1483"/>
      <c r="O199" s="1483"/>
      <c r="P199" s="1483"/>
      <c r="Q199" s="1483"/>
      <c r="R199" s="1483"/>
      <c r="S199" s="1483"/>
      <c r="T199" s="1483"/>
      <c r="U199" s="1483"/>
      <c r="V199" s="1483"/>
      <c r="W199" s="1483"/>
      <c r="X199" s="1483"/>
      <c r="Y199" s="1483"/>
      <c r="Z199" s="1483"/>
      <c r="AA199" s="1483"/>
      <c r="AB199" s="1483"/>
      <c r="AC199" s="1483"/>
      <c r="AD199" s="1483"/>
      <c r="AE199" s="1483"/>
      <c r="AF199" s="1483"/>
      <c r="AG199" s="1483"/>
    </row>
    <row r="200" spans="1:33" s="126" customFormat="1" ht="13.5" customHeight="1">
      <c r="A200" s="1483"/>
      <c r="B200" s="1483"/>
      <c r="C200" s="1483"/>
      <c r="D200" s="1483"/>
      <c r="E200" s="1483"/>
      <c r="F200" s="1483"/>
      <c r="G200" s="1483"/>
      <c r="H200" s="1483" t="s">
        <v>999</v>
      </c>
      <c r="I200" s="1483"/>
      <c r="J200" s="1483"/>
      <c r="K200" s="1483"/>
      <c r="L200" s="1483"/>
      <c r="M200" s="1483"/>
      <c r="N200" s="1483"/>
      <c r="O200" s="1483"/>
      <c r="P200" s="1483"/>
      <c r="Q200" s="1483"/>
      <c r="R200" s="1483"/>
      <c r="S200" s="1483"/>
      <c r="T200" s="1483"/>
      <c r="U200" s="1483" t="s">
        <v>998</v>
      </c>
      <c r="V200" s="1483"/>
      <c r="W200" s="1483"/>
      <c r="X200" s="1483"/>
      <c r="Y200" s="1483"/>
      <c r="Z200" s="1483"/>
      <c r="AA200" s="1483"/>
      <c r="AB200" s="1483"/>
      <c r="AC200" s="1483"/>
      <c r="AD200" s="1483"/>
      <c r="AE200" s="1483"/>
      <c r="AF200" s="1483"/>
      <c r="AG200" s="1483"/>
    </row>
    <row r="201" spans="1:33" s="126" customFormat="1" ht="13.5" customHeight="1">
      <c r="A201" s="1483"/>
      <c r="B201" s="1483"/>
      <c r="C201" s="1483"/>
      <c r="D201" s="1483"/>
      <c r="E201" s="1483"/>
      <c r="F201" s="1483"/>
      <c r="G201" s="1483"/>
      <c r="H201" s="1483"/>
      <c r="I201" s="1483"/>
      <c r="J201" s="1483"/>
      <c r="K201" s="1483"/>
      <c r="L201" s="1483"/>
      <c r="M201" s="1483"/>
      <c r="N201" s="1483"/>
      <c r="O201" s="1483"/>
      <c r="P201" s="1483"/>
      <c r="Q201" s="1483"/>
      <c r="R201" s="1483"/>
      <c r="S201" s="1483"/>
      <c r="T201" s="1483"/>
      <c r="U201" s="1483"/>
      <c r="V201" s="1483"/>
      <c r="W201" s="1483"/>
      <c r="X201" s="1483"/>
      <c r="Y201" s="1483"/>
      <c r="Z201" s="1483"/>
      <c r="AA201" s="1483"/>
      <c r="AB201" s="1483"/>
      <c r="AC201" s="1483"/>
      <c r="AD201" s="1483"/>
      <c r="AE201" s="1483"/>
      <c r="AF201" s="1483"/>
      <c r="AG201" s="1483"/>
    </row>
    <row r="202" spans="1:33" s="126" customFormat="1" ht="13.5" customHeight="1">
      <c r="A202" s="1483"/>
      <c r="B202" s="1483"/>
      <c r="C202" s="1483"/>
      <c r="D202" s="1483"/>
      <c r="E202" s="1483"/>
      <c r="F202" s="1483"/>
      <c r="G202" s="1483"/>
      <c r="H202" s="1483" t="s">
        <v>218</v>
      </c>
      <c r="I202" s="1483"/>
      <c r="J202" s="1483"/>
      <c r="K202" s="1483"/>
      <c r="L202" s="1483"/>
      <c r="M202" s="1483"/>
      <c r="N202" s="1483"/>
      <c r="O202" s="1483"/>
      <c r="P202" s="1483"/>
      <c r="Q202" s="1483"/>
      <c r="R202" s="1483"/>
      <c r="S202" s="1483"/>
      <c r="T202" s="1483"/>
      <c r="U202" s="1483" t="s">
        <v>219</v>
      </c>
      <c r="V202" s="1483"/>
      <c r="W202" s="1483"/>
      <c r="X202" s="1483"/>
      <c r="Y202" s="1483"/>
      <c r="Z202" s="1483"/>
      <c r="AA202" s="1483"/>
      <c r="AB202" s="1483"/>
      <c r="AC202" s="1483"/>
      <c r="AD202" s="1483"/>
      <c r="AE202" s="1483"/>
      <c r="AF202" s="1483"/>
      <c r="AG202" s="1483"/>
    </row>
    <row r="203" spans="1:33" s="126" customFormat="1" ht="13.5" customHeight="1">
      <c r="A203" s="1483"/>
      <c r="B203" s="1483"/>
      <c r="C203" s="1483"/>
      <c r="D203" s="1483"/>
      <c r="E203" s="1483"/>
      <c r="F203" s="1483"/>
      <c r="G203" s="1483"/>
      <c r="H203" s="1483"/>
      <c r="I203" s="1483"/>
      <c r="J203" s="1483"/>
      <c r="K203" s="1483"/>
      <c r="L203" s="1483"/>
      <c r="M203" s="1483"/>
      <c r="N203" s="1483"/>
      <c r="O203" s="1483"/>
      <c r="P203" s="1483"/>
      <c r="Q203" s="1483"/>
      <c r="R203" s="1483"/>
      <c r="S203" s="1483"/>
      <c r="T203" s="1483"/>
      <c r="U203" s="1483"/>
      <c r="V203" s="1483"/>
      <c r="W203" s="1483"/>
      <c r="X203" s="1483"/>
      <c r="Y203" s="1483"/>
      <c r="Z203" s="1483"/>
      <c r="AA203" s="1483"/>
      <c r="AB203" s="1483"/>
      <c r="AC203" s="1483"/>
      <c r="AD203" s="1483"/>
      <c r="AE203" s="1483"/>
      <c r="AF203" s="1483"/>
      <c r="AG203" s="1483"/>
    </row>
    <row r="204" spans="1:33" s="126" customFormat="1" ht="13.5" customHeight="1">
      <c r="A204" s="1483"/>
      <c r="B204" s="1483"/>
      <c r="C204" s="1483"/>
      <c r="D204" s="1483"/>
      <c r="E204" s="1483"/>
      <c r="F204" s="1483"/>
      <c r="G204" s="1483"/>
      <c r="H204" s="1483"/>
      <c r="I204" s="1483"/>
      <c r="J204" s="1483"/>
      <c r="K204" s="1483"/>
      <c r="L204" s="1483"/>
      <c r="M204" s="1483"/>
      <c r="N204" s="1483"/>
      <c r="O204" s="1483"/>
      <c r="P204" s="1483"/>
      <c r="Q204" s="1483"/>
      <c r="R204" s="1483"/>
      <c r="S204" s="1483"/>
      <c r="T204" s="1483"/>
      <c r="U204" s="1483"/>
      <c r="V204" s="1483"/>
      <c r="W204" s="1483"/>
      <c r="X204" s="1483"/>
      <c r="Y204" s="1483"/>
      <c r="Z204" s="1483"/>
      <c r="AA204" s="1483"/>
      <c r="AB204" s="1483"/>
      <c r="AC204" s="1483"/>
      <c r="AD204" s="1483"/>
      <c r="AE204" s="1483"/>
      <c r="AF204" s="1483"/>
      <c r="AG204" s="1483"/>
    </row>
    <row r="205" spans="1:33" s="126" customFormat="1" ht="13.5" customHeight="1">
      <c r="A205" s="1483"/>
      <c r="B205" s="1483"/>
      <c r="C205" s="1483"/>
      <c r="D205" s="1483"/>
      <c r="E205" s="1483"/>
      <c r="F205" s="1483"/>
      <c r="G205" s="1483"/>
      <c r="H205" s="1483"/>
      <c r="I205" s="1483"/>
      <c r="J205" s="1483"/>
      <c r="K205" s="1483"/>
      <c r="L205" s="1483"/>
      <c r="M205" s="1483"/>
      <c r="N205" s="1483"/>
      <c r="O205" s="1483"/>
      <c r="P205" s="1483"/>
      <c r="Q205" s="1483"/>
      <c r="R205" s="1483"/>
      <c r="S205" s="1483"/>
      <c r="T205" s="1483"/>
      <c r="U205" s="1483"/>
      <c r="V205" s="1483"/>
      <c r="W205" s="1483"/>
      <c r="X205" s="1483"/>
      <c r="Y205" s="1483"/>
      <c r="Z205" s="1483"/>
      <c r="AA205" s="1483"/>
      <c r="AB205" s="1483"/>
      <c r="AC205" s="1483"/>
      <c r="AD205" s="1483"/>
      <c r="AE205" s="1483"/>
      <c r="AF205" s="1483"/>
      <c r="AG205" s="1483"/>
    </row>
    <row r="206" spans="1:33" s="126" customFormat="1" ht="13.5" customHeight="1">
      <c r="A206" s="1483"/>
      <c r="B206" s="1483"/>
      <c r="C206" s="1483"/>
      <c r="D206" s="1483"/>
      <c r="E206" s="1483"/>
      <c r="F206" s="1483"/>
      <c r="G206" s="1483"/>
      <c r="H206" s="1483"/>
      <c r="I206" s="1483"/>
      <c r="J206" s="1483"/>
      <c r="K206" s="1483"/>
      <c r="L206" s="1483"/>
      <c r="M206" s="1483"/>
      <c r="N206" s="1483"/>
      <c r="O206" s="1483"/>
      <c r="P206" s="1483"/>
      <c r="Q206" s="1483"/>
      <c r="R206" s="1483"/>
      <c r="S206" s="1483"/>
      <c r="T206" s="1483"/>
      <c r="U206" s="1483"/>
      <c r="V206" s="1483"/>
      <c r="W206" s="1483"/>
      <c r="X206" s="1483"/>
      <c r="Y206" s="1483"/>
      <c r="Z206" s="1483"/>
      <c r="AA206" s="1483"/>
      <c r="AB206" s="1483"/>
      <c r="AC206" s="1483"/>
      <c r="AD206" s="1483"/>
      <c r="AE206" s="1483"/>
      <c r="AF206" s="1483"/>
      <c r="AG206" s="1483"/>
    </row>
    <row r="207" spans="1:33" s="126" customFormat="1" ht="13.5" customHeight="1">
      <c r="A207" s="1483"/>
      <c r="B207" s="1483"/>
      <c r="C207" s="1483"/>
      <c r="D207" s="1483"/>
      <c r="E207" s="1483"/>
      <c r="F207" s="1483"/>
      <c r="G207" s="1483"/>
      <c r="H207" s="1483"/>
      <c r="I207" s="1483"/>
      <c r="J207" s="1483"/>
      <c r="K207" s="1483"/>
      <c r="L207" s="1483"/>
      <c r="M207" s="1483"/>
      <c r="N207" s="1483"/>
      <c r="O207" s="1483"/>
      <c r="P207" s="1483"/>
      <c r="Q207" s="1483"/>
      <c r="R207" s="1483"/>
      <c r="S207" s="1483"/>
      <c r="T207" s="1483"/>
      <c r="U207" s="1483"/>
      <c r="V207" s="1483"/>
      <c r="W207" s="1483"/>
      <c r="X207" s="1483"/>
      <c r="Y207" s="1483"/>
      <c r="Z207" s="1483"/>
      <c r="AA207" s="1483"/>
      <c r="AB207" s="1483"/>
      <c r="AC207" s="1483"/>
      <c r="AD207" s="1483"/>
      <c r="AE207" s="1483"/>
      <c r="AF207" s="1483"/>
      <c r="AG207" s="1483"/>
    </row>
    <row r="208" spans="1:33" s="126" customFormat="1" ht="13.5" customHeight="1">
      <c r="A208" s="1483"/>
      <c r="B208" s="1483"/>
      <c r="C208" s="1483"/>
      <c r="D208" s="1483"/>
      <c r="E208" s="1483"/>
      <c r="F208" s="1483"/>
      <c r="G208" s="1483"/>
      <c r="H208" s="1483"/>
      <c r="I208" s="1483"/>
      <c r="J208" s="1483"/>
      <c r="K208" s="1483"/>
      <c r="L208" s="1483"/>
      <c r="M208" s="1483"/>
      <c r="N208" s="1483"/>
      <c r="O208" s="1483"/>
      <c r="P208" s="1483"/>
      <c r="Q208" s="1483"/>
      <c r="R208" s="1483"/>
      <c r="S208" s="1483"/>
      <c r="T208" s="1483"/>
      <c r="U208" s="1483"/>
      <c r="V208" s="1483"/>
      <c r="W208" s="1483"/>
      <c r="X208" s="1483"/>
      <c r="Y208" s="1483"/>
      <c r="Z208" s="1483"/>
      <c r="AA208" s="1483"/>
      <c r="AB208" s="1483"/>
      <c r="AC208" s="1483"/>
      <c r="AD208" s="1483"/>
      <c r="AE208" s="1483"/>
      <c r="AF208" s="1483"/>
      <c r="AG208" s="1483"/>
    </row>
    <row r="209" spans="1:33" s="126" customFormat="1" ht="13.5" customHeight="1">
      <c r="A209" s="1483"/>
      <c r="B209" s="1483"/>
      <c r="C209" s="1483"/>
      <c r="D209" s="1483"/>
      <c r="E209" s="1483"/>
      <c r="F209" s="1483"/>
      <c r="G209" s="1483"/>
      <c r="H209" s="1483"/>
      <c r="I209" s="1483"/>
      <c r="J209" s="1483"/>
      <c r="K209" s="1483"/>
      <c r="L209" s="1483"/>
      <c r="M209" s="1483"/>
      <c r="N209" s="1483"/>
      <c r="O209" s="1483"/>
      <c r="P209" s="1483"/>
      <c r="Q209" s="1483"/>
      <c r="R209" s="1483"/>
      <c r="S209" s="1483"/>
      <c r="T209" s="1483"/>
      <c r="U209" s="1483"/>
      <c r="V209" s="1483"/>
      <c r="W209" s="1483"/>
      <c r="X209" s="1483"/>
      <c r="Y209" s="1483"/>
      <c r="Z209" s="1483"/>
      <c r="AA209" s="1483"/>
      <c r="AB209" s="1483"/>
      <c r="AC209" s="1483"/>
      <c r="AD209" s="1483"/>
      <c r="AE209" s="1483"/>
      <c r="AF209" s="1483"/>
      <c r="AG209" s="1483"/>
    </row>
    <row r="210" spans="1:33" s="126" customFormat="1" ht="13.5" customHeight="1">
      <c r="A210" s="1483"/>
      <c r="B210" s="1483"/>
      <c r="C210" s="1483"/>
      <c r="D210" s="1483"/>
      <c r="E210" s="1483"/>
      <c r="F210" s="1483"/>
      <c r="G210" s="1483"/>
      <c r="H210" s="1483"/>
      <c r="I210" s="1483"/>
      <c r="J210" s="1483"/>
      <c r="K210" s="1483"/>
      <c r="L210" s="1483"/>
      <c r="M210" s="1483"/>
      <c r="N210" s="1483"/>
      <c r="O210" s="1483"/>
      <c r="P210" s="1483"/>
      <c r="Q210" s="1483"/>
      <c r="R210" s="1483"/>
      <c r="S210" s="1483"/>
      <c r="T210" s="1483"/>
      <c r="U210" s="1483"/>
      <c r="V210" s="1483"/>
      <c r="W210" s="1483"/>
      <c r="X210" s="1483"/>
      <c r="Y210" s="1483"/>
      <c r="Z210" s="1483"/>
      <c r="AA210" s="1483"/>
      <c r="AB210" s="1483"/>
      <c r="AC210" s="1483"/>
      <c r="AD210" s="1483"/>
      <c r="AE210" s="1483"/>
      <c r="AF210" s="1483"/>
      <c r="AG210" s="1483"/>
    </row>
    <row r="211" spans="1:33" s="126" customFormat="1" ht="13.5" customHeight="1">
      <c r="A211" s="1483"/>
      <c r="B211" s="1483"/>
      <c r="C211" s="1483"/>
      <c r="D211" s="1483"/>
      <c r="E211" s="1483"/>
      <c r="F211" s="1483"/>
      <c r="G211" s="1483"/>
      <c r="H211" s="1483"/>
      <c r="I211" s="1483"/>
      <c r="J211" s="1483"/>
      <c r="K211" s="1483"/>
      <c r="L211" s="1483"/>
      <c r="M211" s="1483"/>
      <c r="N211" s="1483"/>
      <c r="O211" s="1483"/>
      <c r="P211" s="1483"/>
      <c r="Q211" s="1483"/>
      <c r="R211" s="1483"/>
      <c r="S211" s="1483"/>
      <c r="T211" s="1483"/>
      <c r="U211" s="1483"/>
      <c r="V211" s="1483"/>
      <c r="W211" s="1483"/>
      <c r="X211" s="1483"/>
      <c r="Y211" s="1483"/>
      <c r="Z211" s="1483"/>
      <c r="AA211" s="1483"/>
      <c r="AB211" s="1483"/>
      <c r="AC211" s="1483"/>
      <c r="AD211" s="1483"/>
      <c r="AE211" s="1483"/>
      <c r="AF211" s="1483"/>
      <c r="AG211" s="1483"/>
    </row>
    <row r="212" spans="1:33" s="126" customFormat="1" ht="13.5" customHeight="1">
      <c r="A212" s="1483"/>
      <c r="B212" s="1483"/>
      <c r="C212" s="1483"/>
      <c r="D212" s="1483"/>
      <c r="E212" s="1483"/>
      <c r="F212" s="1483"/>
      <c r="G212" s="1483"/>
      <c r="H212" s="1483"/>
      <c r="I212" s="1483"/>
      <c r="J212" s="1483"/>
      <c r="K212" s="1483"/>
      <c r="L212" s="1483"/>
      <c r="M212" s="1483"/>
      <c r="N212" s="1483"/>
      <c r="O212" s="1483"/>
      <c r="P212" s="1483"/>
      <c r="Q212" s="1483"/>
      <c r="R212" s="1483"/>
      <c r="S212" s="1483"/>
      <c r="T212" s="1483"/>
      <c r="U212" s="1483"/>
      <c r="V212" s="1483"/>
      <c r="W212" s="1483"/>
      <c r="X212" s="1483"/>
      <c r="Y212" s="1483"/>
      <c r="Z212" s="1483"/>
      <c r="AA212" s="1483"/>
      <c r="AB212" s="1483"/>
      <c r="AC212" s="1483"/>
      <c r="AD212" s="1483"/>
      <c r="AE212" s="1483"/>
      <c r="AF212" s="1483"/>
      <c r="AG212" s="1483"/>
    </row>
    <row r="213" spans="1:33" s="126" customFormat="1" ht="13.5" customHeight="1">
      <c r="A213" s="1483"/>
      <c r="B213" s="1483"/>
      <c r="C213" s="1483"/>
      <c r="D213" s="1483"/>
      <c r="E213" s="1483"/>
      <c r="F213" s="1483"/>
      <c r="G213" s="1483"/>
      <c r="H213" s="1483"/>
      <c r="I213" s="1483"/>
      <c r="J213" s="1483"/>
      <c r="K213" s="1483"/>
      <c r="L213" s="1483"/>
      <c r="M213" s="1483"/>
      <c r="N213" s="1483"/>
      <c r="O213" s="1483"/>
      <c r="P213" s="1483"/>
      <c r="Q213" s="1483"/>
      <c r="R213" s="1483"/>
      <c r="S213" s="1483"/>
      <c r="T213" s="1483"/>
      <c r="U213" s="1483"/>
      <c r="V213" s="1483"/>
      <c r="W213" s="1483"/>
      <c r="X213" s="1483"/>
      <c r="Y213" s="1483"/>
      <c r="Z213" s="1483"/>
      <c r="AA213" s="1483"/>
      <c r="AB213" s="1483"/>
      <c r="AC213" s="1483"/>
      <c r="AD213" s="1483"/>
      <c r="AE213" s="1483"/>
      <c r="AF213" s="1483"/>
      <c r="AG213" s="1483"/>
    </row>
    <row r="214" spans="1:33" s="126" customFormat="1" ht="13.5" customHeight="1">
      <c r="A214" s="1483"/>
      <c r="B214" s="1483"/>
      <c r="C214" s="1483"/>
      <c r="D214" s="1483"/>
      <c r="E214" s="1483"/>
      <c r="F214" s="1483"/>
      <c r="G214" s="1483"/>
      <c r="H214" s="1483"/>
      <c r="I214" s="1483"/>
      <c r="J214" s="1483"/>
      <c r="K214" s="1483"/>
      <c r="L214" s="1483"/>
      <c r="M214" s="1483"/>
      <c r="N214" s="1483"/>
      <c r="O214" s="1483"/>
      <c r="P214" s="1483"/>
      <c r="Q214" s="1483"/>
      <c r="R214" s="1483"/>
      <c r="S214" s="1483"/>
      <c r="T214" s="1483"/>
      <c r="U214" s="1483"/>
      <c r="V214" s="1483"/>
      <c r="W214" s="1483"/>
      <c r="X214" s="1483"/>
      <c r="Y214" s="1483"/>
      <c r="Z214" s="1483"/>
      <c r="AA214" s="1483"/>
      <c r="AB214" s="1483"/>
      <c r="AC214" s="1483"/>
      <c r="AD214" s="1483"/>
      <c r="AE214" s="1483"/>
      <c r="AF214" s="1483"/>
      <c r="AG214" s="1483"/>
    </row>
    <row r="215" spans="1:33" s="126" customFormat="1" ht="13.5" customHeight="1">
      <c r="A215" s="1483"/>
      <c r="B215" s="1483"/>
      <c r="C215" s="1483"/>
      <c r="D215" s="1483"/>
      <c r="E215" s="1483"/>
      <c r="F215" s="1483"/>
      <c r="G215" s="1483"/>
      <c r="H215" s="1483"/>
      <c r="I215" s="1483"/>
      <c r="J215" s="1483"/>
      <c r="K215" s="1483"/>
      <c r="L215" s="1483"/>
      <c r="M215" s="1483"/>
      <c r="N215" s="1483"/>
      <c r="O215" s="1483"/>
      <c r="P215" s="1483"/>
      <c r="Q215" s="1483"/>
      <c r="R215" s="1483"/>
      <c r="S215" s="1483"/>
      <c r="T215" s="1483"/>
      <c r="U215" s="1483"/>
      <c r="V215" s="1483"/>
      <c r="W215" s="1483"/>
      <c r="X215" s="1483"/>
      <c r="Y215" s="1483"/>
      <c r="Z215" s="1483"/>
      <c r="AA215" s="1483"/>
      <c r="AB215" s="1483"/>
      <c r="AC215" s="1483"/>
      <c r="AD215" s="1483"/>
      <c r="AE215" s="1483"/>
      <c r="AF215" s="1483"/>
      <c r="AG215" s="1483"/>
    </row>
    <row r="216" spans="1:33" s="126" customFormat="1" ht="13.5" customHeight="1">
      <c r="A216" s="1483"/>
      <c r="B216" s="1483"/>
      <c r="C216" s="1483"/>
      <c r="D216" s="1483"/>
      <c r="E216" s="1483"/>
      <c r="F216" s="1483"/>
      <c r="G216" s="1483"/>
      <c r="H216" s="1483"/>
      <c r="I216" s="1483"/>
      <c r="J216" s="1483"/>
      <c r="K216" s="1483"/>
      <c r="L216" s="1483"/>
      <c r="M216" s="1483"/>
      <c r="N216" s="1483"/>
      <c r="O216" s="1483"/>
      <c r="P216" s="1483"/>
      <c r="Q216" s="1483"/>
      <c r="R216" s="1483"/>
      <c r="S216" s="1483"/>
      <c r="T216" s="1483"/>
      <c r="U216" s="1483"/>
      <c r="V216" s="1483"/>
      <c r="W216" s="1483"/>
      <c r="X216" s="1483"/>
      <c r="Y216" s="1483"/>
      <c r="Z216" s="1483"/>
      <c r="AA216" s="1483"/>
      <c r="AB216" s="1483"/>
      <c r="AC216" s="1483"/>
      <c r="AD216" s="1483"/>
      <c r="AE216" s="1483"/>
      <c r="AF216" s="1483"/>
      <c r="AG216" s="1483"/>
    </row>
    <row r="217" spans="1:33" s="126" customFormat="1" ht="13.5" customHeight="1">
      <c r="A217" s="1483"/>
      <c r="B217" s="1483"/>
      <c r="C217" s="1483"/>
      <c r="D217" s="1483"/>
      <c r="E217" s="1483"/>
      <c r="F217" s="1483"/>
      <c r="G217" s="1483"/>
      <c r="H217" s="1483"/>
      <c r="I217" s="1483"/>
      <c r="J217" s="1483"/>
      <c r="K217" s="1483"/>
      <c r="L217" s="1483"/>
      <c r="M217" s="1483"/>
      <c r="N217" s="1483"/>
      <c r="O217" s="1483"/>
      <c r="P217" s="1483"/>
      <c r="Q217" s="1483"/>
      <c r="R217" s="1483"/>
      <c r="S217" s="1483"/>
      <c r="T217" s="1483"/>
      <c r="U217" s="1483"/>
      <c r="V217" s="1483"/>
      <c r="W217" s="1483"/>
      <c r="X217" s="1483"/>
      <c r="Y217" s="1483"/>
      <c r="Z217" s="1483"/>
      <c r="AA217" s="1483"/>
      <c r="AB217" s="1483"/>
      <c r="AC217" s="1483"/>
      <c r="AD217" s="1483"/>
      <c r="AE217" s="1483"/>
      <c r="AF217" s="1483"/>
      <c r="AG217" s="1483"/>
    </row>
    <row r="218" spans="1:33" s="126" customFormat="1" ht="13.5" customHeight="1">
      <c r="A218" s="1483"/>
      <c r="B218" s="1483"/>
      <c r="C218" s="1483"/>
      <c r="D218" s="1483"/>
      <c r="E218" s="1483"/>
      <c r="F218" s="1483"/>
      <c r="G218" s="1483"/>
      <c r="H218" s="1483"/>
      <c r="I218" s="1483"/>
      <c r="J218" s="1483"/>
      <c r="K218" s="1483"/>
      <c r="L218" s="1483"/>
      <c r="M218" s="1483"/>
      <c r="N218" s="1483"/>
      <c r="O218" s="1483"/>
      <c r="P218" s="1483"/>
      <c r="Q218" s="1483"/>
      <c r="R218" s="1483"/>
      <c r="S218" s="1483"/>
      <c r="T218" s="1483"/>
      <c r="U218" s="1483"/>
      <c r="V218" s="1483"/>
      <c r="W218" s="1483"/>
      <c r="X218" s="1483"/>
      <c r="Y218" s="1483"/>
      <c r="Z218" s="1483"/>
      <c r="AA218" s="1483"/>
      <c r="AB218" s="1483"/>
      <c r="AC218" s="1483"/>
      <c r="AD218" s="1483"/>
      <c r="AE218" s="1483"/>
      <c r="AF218" s="1483"/>
      <c r="AG218" s="1483"/>
    </row>
    <row r="219" spans="1:33" s="126" customFormat="1" ht="13.5" customHeight="1">
      <c r="A219" s="1483"/>
      <c r="B219" s="1483"/>
      <c r="C219" s="1483"/>
      <c r="D219" s="1483"/>
      <c r="E219" s="1483"/>
      <c r="F219" s="1483"/>
      <c r="G219" s="1483"/>
      <c r="H219" s="1483" t="s">
        <v>220</v>
      </c>
      <c r="I219" s="1483"/>
      <c r="J219" s="1483"/>
      <c r="K219" s="1483"/>
      <c r="L219" s="1483"/>
      <c r="M219" s="1483"/>
      <c r="N219" s="1483"/>
      <c r="O219" s="1483"/>
      <c r="P219" s="1483"/>
      <c r="Q219" s="1483"/>
      <c r="R219" s="1483"/>
      <c r="S219" s="1483"/>
      <c r="T219" s="1483"/>
      <c r="U219" s="1483" t="s">
        <v>330</v>
      </c>
      <c r="V219" s="1483"/>
      <c r="W219" s="1483"/>
      <c r="X219" s="1483"/>
      <c r="Y219" s="1483"/>
      <c r="Z219" s="1483"/>
      <c r="AA219" s="1483"/>
      <c r="AB219" s="1483"/>
      <c r="AC219" s="1483"/>
      <c r="AD219" s="1483"/>
      <c r="AE219" s="1483"/>
      <c r="AF219" s="1483"/>
      <c r="AG219" s="1483"/>
    </row>
    <row r="220" spans="1:33" s="126" customFormat="1" ht="13.5" customHeight="1">
      <c r="A220" s="1483"/>
      <c r="B220" s="1483"/>
      <c r="C220" s="1483"/>
      <c r="D220" s="1483"/>
      <c r="E220" s="1483"/>
      <c r="F220" s="1483"/>
      <c r="G220" s="1483"/>
      <c r="H220" s="1483"/>
      <c r="I220" s="1483"/>
      <c r="J220" s="1483"/>
      <c r="K220" s="1483"/>
      <c r="L220" s="1483"/>
      <c r="M220" s="1483"/>
      <c r="N220" s="1483"/>
      <c r="O220" s="1483"/>
      <c r="P220" s="1483"/>
      <c r="Q220" s="1483"/>
      <c r="R220" s="1483"/>
      <c r="S220" s="1483"/>
      <c r="T220" s="1483"/>
      <c r="U220" s="1483"/>
      <c r="V220" s="1483"/>
      <c r="W220" s="1483"/>
      <c r="X220" s="1483"/>
      <c r="Y220" s="1483"/>
      <c r="Z220" s="1483"/>
      <c r="AA220" s="1483"/>
      <c r="AB220" s="1483"/>
      <c r="AC220" s="1483"/>
      <c r="AD220" s="1483"/>
      <c r="AE220" s="1483"/>
      <c r="AF220" s="1483"/>
      <c r="AG220" s="1483"/>
    </row>
    <row r="221" spans="1:33" s="126" customFormat="1" ht="13.5" customHeight="1">
      <c r="A221" s="1483"/>
      <c r="B221" s="1483"/>
      <c r="C221" s="1483"/>
      <c r="D221" s="1483"/>
      <c r="E221" s="1483"/>
      <c r="F221" s="1483"/>
      <c r="G221" s="1483"/>
      <c r="H221" s="1483"/>
      <c r="I221" s="1483"/>
      <c r="J221" s="1483"/>
      <c r="K221" s="1483"/>
      <c r="L221" s="1483"/>
      <c r="M221" s="1483"/>
      <c r="N221" s="1483"/>
      <c r="O221" s="1483"/>
      <c r="P221" s="1483"/>
      <c r="Q221" s="1483"/>
      <c r="R221" s="1483"/>
      <c r="S221" s="1483"/>
      <c r="T221" s="1483"/>
      <c r="U221" s="1483"/>
      <c r="V221" s="1483"/>
      <c r="W221" s="1483"/>
      <c r="X221" s="1483"/>
      <c r="Y221" s="1483"/>
      <c r="Z221" s="1483"/>
      <c r="AA221" s="1483"/>
      <c r="AB221" s="1483"/>
      <c r="AC221" s="1483"/>
      <c r="AD221" s="1483"/>
      <c r="AE221" s="1483"/>
      <c r="AF221" s="1483"/>
      <c r="AG221" s="1483"/>
    </row>
    <row r="222" spans="1:33" s="126" customFormat="1" ht="13.5" customHeight="1">
      <c r="A222" s="1483"/>
      <c r="B222" s="1483"/>
      <c r="C222" s="1483"/>
      <c r="D222" s="1483"/>
      <c r="E222" s="1483"/>
      <c r="F222" s="1483"/>
      <c r="G222" s="1483"/>
      <c r="H222" s="1483" t="s">
        <v>964</v>
      </c>
      <c r="I222" s="1483"/>
      <c r="J222" s="1483"/>
      <c r="K222" s="1483"/>
      <c r="L222" s="1483"/>
      <c r="M222" s="1483"/>
      <c r="N222" s="1483"/>
      <c r="O222" s="1483"/>
      <c r="P222" s="1483"/>
      <c r="Q222" s="1483"/>
      <c r="R222" s="1483"/>
      <c r="S222" s="1483"/>
      <c r="T222" s="1483"/>
      <c r="U222" s="1483" t="s">
        <v>965</v>
      </c>
      <c r="V222" s="1483"/>
      <c r="W222" s="1483"/>
      <c r="X222" s="1483"/>
      <c r="Y222" s="1483"/>
      <c r="Z222" s="1483"/>
      <c r="AA222" s="1483"/>
      <c r="AB222" s="1483"/>
      <c r="AC222" s="1483"/>
      <c r="AD222" s="1483"/>
      <c r="AE222" s="1483"/>
      <c r="AF222" s="1483"/>
      <c r="AG222" s="1483"/>
    </row>
    <row r="223" spans="1:33" s="126" customFormat="1" ht="13.5" customHeight="1">
      <c r="A223" s="1483"/>
      <c r="B223" s="1483"/>
      <c r="C223" s="1483"/>
      <c r="D223" s="1483"/>
      <c r="E223" s="1483"/>
      <c r="F223" s="1483"/>
      <c r="G223" s="1483"/>
      <c r="H223" s="1483"/>
      <c r="I223" s="1483"/>
      <c r="J223" s="1483"/>
      <c r="K223" s="1483"/>
      <c r="L223" s="1483"/>
      <c r="M223" s="1483"/>
      <c r="N223" s="1483"/>
      <c r="O223" s="1483"/>
      <c r="P223" s="1483"/>
      <c r="Q223" s="1483"/>
      <c r="R223" s="1483"/>
      <c r="S223" s="1483"/>
      <c r="T223" s="1483"/>
      <c r="U223" s="1483"/>
      <c r="V223" s="1483"/>
      <c r="W223" s="1483"/>
      <c r="X223" s="1483"/>
      <c r="Y223" s="1483"/>
      <c r="Z223" s="1483"/>
      <c r="AA223" s="1483"/>
      <c r="AB223" s="1483"/>
      <c r="AC223" s="1483"/>
      <c r="AD223" s="1483"/>
      <c r="AE223" s="1483"/>
      <c r="AF223" s="1483"/>
      <c r="AG223" s="1483"/>
    </row>
    <row r="224" spans="1:33" s="126" customFormat="1" ht="13.5" customHeight="1">
      <c r="A224" s="1483"/>
      <c r="B224" s="1483"/>
      <c r="C224" s="1483"/>
      <c r="D224" s="1483"/>
      <c r="E224" s="1483"/>
      <c r="F224" s="1483"/>
      <c r="G224" s="1483"/>
      <c r="H224" s="1483"/>
      <c r="I224" s="1483"/>
      <c r="J224" s="1483"/>
      <c r="K224" s="1483"/>
      <c r="L224" s="1483"/>
      <c r="M224" s="1483"/>
      <c r="N224" s="1483"/>
      <c r="O224" s="1483"/>
      <c r="P224" s="1483"/>
      <c r="Q224" s="1483"/>
      <c r="R224" s="1483"/>
      <c r="S224" s="1483"/>
      <c r="T224" s="1483"/>
      <c r="U224" s="1483"/>
      <c r="V224" s="1483"/>
      <c r="W224" s="1483"/>
      <c r="X224" s="1483"/>
      <c r="Y224" s="1483"/>
      <c r="Z224" s="1483"/>
      <c r="AA224" s="1483"/>
      <c r="AB224" s="1483"/>
      <c r="AC224" s="1483"/>
      <c r="AD224" s="1483"/>
      <c r="AE224" s="1483"/>
      <c r="AF224" s="1483"/>
      <c r="AG224" s="1483"/>
    </row>
    <row r="225" spans="1:33" s="126" customFormat="1" ht="13.5" customHeight="1">
      <c r="A225" s="1483"/>
      <c r="B225" s="1483"/>
      <c r="C225" s="1483"/>
      <c r="D225" s="1483"/>
      <c r="E225" s="1483"/>
      <c r="F225" s="1483"/>
      <c r="G225" s="1483"/>
      <c r="H225" s="1483"/>
      <c r="I225" s="1483"/>
      <c r="J225" s="1483"/>
      <c r="K225" s="1483"/>
      <c r="L225" s="1483"/>
      <c r="M225" s="1483"/>
      <c r="N225" s="1483"/>
      <c r="O225" s="1483"/>
      <c r="P225" s="1483"/>
      <c r="Q225" s="1483"/>
      <c r="R225" s="1483"/>
      <c r="S225" s="1483"/>
      <c r="T225" s="1483"/>
      <c r="U225" s="1483"/>
      <c r="V225" s="1483"/>
      <c r="W225" s="1483"/>
      <c r="X225" s="1483"/>
      <c r="Y225" s="1483"/>
      <c r="Z225" s="1483"/>
      <c r="AA225" s="1483"/>
      <c r="AB225" s="1483"/>
      <c r="AC225" s="1483"/>
      <c r="AD225" s="1483"/>
      <c r="AE225" s="1483"/>
      <c r="AF225" s="1483"/>
      <c r="AG225" s="1483"/>
    </row>
    <row r="226" spans="1:33" s="126" customFormat="1" ht="13.5" customHeight="1">
      <c r="A226" s="1483"/>
      <c r="B226" s="1483"/>
      <c r="C226" s="1483"/>
      <c r="D226" s="1483"/>
      <c r="E226" s="1483"/>
      <c r="F226" s="1483"/>
      <c r="G226" s="1483"/>
      <c r="H226" s="1483"/>
      <c r="I226" s="1483"/>
      <c r="J226" s="1483"/>
      <c r="K226" s="1483"/>
      <c r="L226" s="1483"/>
      <c r="M226" s="1483"/>
      <c r="N226" s="1483"/>
      <c r="O226" s="1483"/>
      <c r="P226" s="1483"/>
      <c r="Q226" s="1483"/>
      <c r="R226" s="1483"/>
      <c r="S226" s="1483"/>
      <c r="T226" s="1483"/>
      <c r="U226" s="1483"/>
      <c r="V226" s="1483"/>
      <c r="W226" s="1483"/>
      <c r="X226" s="1483"/>
      <c r="Y226" s="1483"/>
      <c r="Z226" s="1483"/>
      <c r="AA226" s="1483"/>
      <c r="AB226" s="1483"/>
      <c r="AC226" s="1483"/>
      <c r="AD226" s="1483"/>
      <c r="AE226" s="1483"/>
      <c r="AF226" s="1483"/>
      <c r="AG226" s="1483"/>
    </row>
    <row r="227" spans="1:33" s="126" customFormat="1" ht="5.25" customHeight="1">
      <c r="A227" s="1483"/>
      <c r="B227" s="1483"/>
      <c r="C227" s="1483"/>
      <c r="D227" s="1483"/>
      <c r="E227" s="1483"/>
      <c r="F227" s="1483"/>
      <c r="G227" s="1483"/>
      <c r="H227" s="1483"/>
      <c r="I227" s="1483"/>
      <c r="J227" s="1483"/>
      <c r="K227" s="1483"/>
      <c r="L227" s="1483"/>
      <c r="M227" s="1483"/>
      <c r="N227" s="1483"/>
      <c r="O227" s="1483"/>
      <c r="P227" s="1483"/>
      <c r="Q227" s="1483"/>
      <c r="R227" s="1483"/>
      <c r="S227" s="1483"/>
      <c r="T227" s="1483"/>
      <c r="U227" s="1483"/>
      <c r="V227" s="1483"/>
      <c r="W227" s="1483"/>
      <c r="X227" s="1483"/>
      <c r="Y227" s="1483"/>
      <c r="Z227" s="1483"/>
      <c r="AA227" s="1483"/>
      <c r="AB227" s="1483"/>
      <c r="AC227" s="1483"/>
      <c r="AD227" s="1483"/>
      <c r="AE227" s="1483"/>
      <c r="AF227" s="1483"/>
      <c r="AG227" s="1483"/>
    </row>
    <row r="228" spans="1:33" s="126" customFormat="1" ht="13.5" customHeight="1">
      <c r="A228" s="1483"/>
      <c r="B228" s="1483"/>
      <c r="C228" s="1483"/>
      <c r="D228" s="1483"/>
      <c r="E228" s="1483"/>
      <c r="F228" s="1483"/>
      <c r="G228" s="1483"/>
      <c r="H228" s="1483"/>
      <c r="I228" s="1483"/>
      <c r="J228" s="1483"/>
      <c r="K228" s="1483"/>
      <c r="L228" s="1483"/>
      <c r="M228" s="1483"/>
      <c r="N228" s="1483"/>
      <c r="O228" s="1483"/>
      <c r="P228" s="1483"/>
      <c r="Q228" s="1483"/>
      <c r="R228" s="1483"/>
      <c r="S228" s="1483"/>
      <c r="T228" s="1483"/>
      <c r="U228" s="1483"/>
      <c r="V228" s="1483"/>
      <c r="W228" s="1483"/>
      <c r="X228" s="1483"/>
      <c r="Y228" s="1483"/>
      <c r="Z228" s="1483"/>
      <c r="AA228" s="1483"/>
      <c r="AB228" s="1483"/>
      <c r="AC228" s="1483"/>
      <c r="AD228" s="1483"/>
      <c r="AE228" s="1483"/>
      <c r="AF228" s="1483"/>
      <c r="AG228" s="1483"/>
    </row>
    <row r="229" spans="1:33" s="126" customFormat="1" ht="13.5" customHeight="1">
      <c r="A229" s="1483"/>
      <c r="B229" s="1483"/>
      <c r="C229" s="1483"/>
      <c r="D229" s="1483"/>
      <c r="E229" s="1483"/>
      <c r="F229" s="1483"/>
      <c r="G229" s="1483"/>
      <c r="H229" s="1483"/>
      <c r="I229" s="1483"/>
      <c r="J229" s="1483"/>
      <c r="K229" s="1483"/>
      <c r="L229" s="1483"/>
      <c r="M229" s="1483"/>
      <c r="N229" s="1483"/>
      <c r="O229" s="1483"/>
      <c r="P229" s="1483"/>
      <c r="Q229" s="1483"/>
      <c r="R229" s="1483"/>
      <c r="S229" s="1483"/>
      <c r="T229" s="1483"/>
      <c r="U229" s="1483"/>
      <c r="V229" s="1483"/>
      <c r="W229" s="1483"/>
      <c r="X229" s="1483"/>
      <c r="Y229" s="1483"/>
      <c r="Z229" s="1483"/>
      <c r="AA229" s="1483"/>
      <c r="AB229" s="1483"/>
      <c r="AC229" s="1483"/>
      <c r="AD229" s="1483"/>
      <c r="AE229" s="1483"/>
      <c r="AF229" s="1483"/>
      <c r="AG229" s="1483"/>
    </row>
    <row r="230" spans="1:33" s="126" customFormat="1" ht="13.5" customHeight="1">
      <c r="A230" s="1483"/>
      <c r="B230" s="1483"/>
      <c r="C230" s="1483"/>
      <c r="D230" s="1483"/>
      <c r="E230" s="1483"/>
      <c r="F230" s="1483"/>
      <c r="G230" s="1483"/>
      <c r="H230" s="1483"/>
      <c r="I230" s="1483"/>
      <c r="J230" s="1483"/>
      <c r="K230" s="1483"/>
      <c r="L230" s="1483"/>
      <c r="M230" s="1483"/>
      <c r="N230" s="1483"/>
      <c r="O230" s="1483"/>
      <c r="P230" s="1483"/>
      <c r="Q230" s="1483"/>
      <c r="R230" s="1483"/>
      <c r="S230" s="1483"/>
      <c r="T230" s="1483"/>
      <c r="U230" s="1483"/>
      <c r="V230" s="1483"/>
      <c r="W230" s="1483"/>
      <c r="X230" s="1483"/>
      <c r="Y230" s="1483"/>
      <c r="Z230" s="1483"/>
      <c r="AA230" s="1483"/>
      <c r="AB230" s="1483"/>
      <c r="AC230" s="1483"/>
      <c r="AD230" s="1483"/>
      <c r="AE230" s="1483"/>
      <c r="AF230" s="1483"/>
      <c r="AG230" s="1483"/>
    </row>
    <row r="231" spans="1:33" s="126" customFormat="1" ht="13.5" customHeight="1">
      <c r="A231" s="1483"/>
      <c r="B231" s="1483"/>
      <c r="C231" s="1483"/>
      <c r="D231" s="1483"/>
      <c r="E231" s="1483"/>
      <c r="F231" s="1483"/>
      <c r="G231" s="1483"/>
      <c r="H231" s="1483"/>
      <c r="I231" s="1483"/>
      <c r="J231" s="1483"/>
      <c r="K231" s="1483"/>
      <c r="L231" s="1483"/>
      <c r="M231" s="1483"/>
      <c r="N231" s="1483"/>
      <c r="O231" s="1483"/>
      <c r="P231" s="1483"/>
      <c r="Q231" s="1483"/>
      <c r="R231" s="1483"/>
      <c r="S231" s="1483"/>
      <c r="T231" s="1483"/>
      <c r="U231" s="1483"/>
      <c r="V231" s="1483"/>
      <c r="W231" s="1483"/>
      <c r="X231" s="1483"/>
      <c r="Y231" s="1483"/>
      <c r="Z231" s="1483"/>
      <c r="AA231" s="1483"/>
      <c r="AB231" s="1483"/>
      <c r="AC231" s="1483"/>
      <c r="AD231" s="1483"/>
      <c r="AE231" s="1483"/>
      <c r="AF231" s="1483"/>
      <c r="AG231" s="1483"/>
    </row>
    <row r="232" spans="1:33" s="126" customFormat="1" ht="13.5" customHeight="1">
      <c r="A232" s="1483"/>
      <c r="B232" s="1483"/>
      <c r="C232" s="1483"/>
      <c r="D232" s="1483"/>
      <c r="E232" s="1483"/>
      <c r="F232" s="1483"/>
      <c r="G232" s="1483"/>
      <c r="H232" s="1483"/>
      <c r="I232" s="1483"/>
      <c r="J232" s="1483"/>
      <c r="K232" s="1483"/>
      <c r="L232" s="1483"/>
      <c r="M232" s="1483"/>
      <c r="N232" s="1483"/>
      <c r="O232" s="1483"/>
      <c r="P232" s="1483"/>
      <c r="Q232" s="1483"/>
      <c r="R232" s="1483"/>
      <c r="S232" s="1483"/>
      <c r="T232" s="1483"/>
      <c r="U232" s="1483"/>
      <c r="V232" s="1483"/>
      <c r="W232" s="1483"/>
      <c r="X232" s="1483"/>
      <c r="Y232" s="1483"/>
      <c r="Z232" s="1483"/>
      <c r="AA232" s="1483"/>
      <c r="AB232" s="1483"/>
      <c r="AC232" s="1483"/>
      <c r="AD232" s="1483"/>
      <c r="AE232" s="1483"/>
      <c r="AF232" s="1483"/>
      <c r="AG232" s="1483"/>
    </row>
    <row r="233" spans="1:33" s="126" customFormat="1" ht="21.75" customHeight="1">
      <c r="A233" s="1483"/>
      <c r="B233" s="1483"/>
      <c r="C233" s="1483"/>
      <c r="D233" s="1483"/>
      <c r="E233" s="1483"/>
      <c r="F233" s="1483"/>
      <c r="G233" s="1483"/>
      <c r="H233" s="1483"/>
      <c r="I233" s="1483"/>
      <c r="J233" s="1483"/>
      <c r="K233" s="1483"/>
      <c r="L233" s="1483"/>
      <c r="M233" s="1483"/>
      <c r="N233" s="1483"/>
      <c r="O233" s="1483"/>
      <c r="P233" s="1483"/>
      <c r="Q233" s="1483"/>
      <c r="R233" s="1483"/>
      <c r="S233" s="1483"/>
      <c r="T233" s="1483"/>
      <c r="U233" s="1483"/>
      <c r="V233" s="1483"/>
      <c r="W233" s="1483"/>
      <c r="X233" s="1483"/>
      <c r="Y233" s="1483"/>
      <c r="Z233" s="1483"/>
      <c r="AA233" s="1483"/>
      <c r="AB233" s="1483"/>
      <c r="AC233" s="1483"/>
      <c r="AD233" s="1483"/>
      <c r="AE233" s="1483"/>
      <c r="AF233" s="1483"/>
      <c r="AG233" s="1483"/>
    </row>
    <row r="234" spans="1:33" s="126" customFormat="1" ht="13.5" customHeight="1">
      <c r="A234" s="1483"/>
      <c r="B234" s="1483"/>
      <c r="C234" s="1483"/>
      <c r="D234" s="1483"/>
      <c r="E234" s="1483"/>
      <c r="F234" s="1483"/>
      <c r="G234" s="1483"/>
      <c r="H234" s="1483" t="s">
        <v>966</v>
      </c>
      <c r="I234" s="1483"/>
      <c r="J234" s="1483"/>
      <c r="K234" s="1483"/>
      <c r="L234" s="1483"/>
      <c r="M234" s="1483"/>
      <c r="N234" s="1483"/>
      <c r="O234" s="1483"/>
      <c r="P234" s="1483"/>
      <c r="Q234" s="1483"/>
      <c r="R234" s="1483"/>
      <c r="S234" s="1483"/>
      <c r="T234" s="1483"/>
      <c r="U234" s="1483" t="s">
        <v>967</v>
      </c>
      <c r="V234" s="1483"/>
      <c r="W234" s="1483"/>
      <c r="X234" s="1483"/>
      <c r="Y234" s="1483"/>
      <c r="Z234" s="1483"/>
      <c r="AA234" s="1483"/>
      <c r="AB234" s="1483"/>
      <c r="AC234" s="1483"/>
      <c r="AD234" s="1483"/>
      <c r="AE234" s="1483"/>
      <c r="AF234" s="1483"/>
      <c r="AG234" s="1483"/>
    </row>
    <row r="235" spans="1:33" s="126" customFormat="1" ht="13.5" customHeight="1">
      <c r="A235" s="1483"/>
      <c r="B235" s="1483"/>
      <c r="C235" s="1483"/>
      <c r="D235" s="1483"/>
      <c r="E235" s="1483"/>
      <c r="F235" s="1483"/>
      <c r="G235" s="1483"/>
      <c r="H235" s="1483"/>
      <c r="I235" s="1483"/>
      <c r="J235" s="1483"/>
      <c r="K235" s="1483"/>
      <c r="L235" s="1483"/>
      <c r="M235" s="1483"/>
      <c r="N235" s="1483"/>
      <c r="O235" s="1483"/>
      <c r="P235" s="1483"/>
      <c r="Q235" s="1483"/>
      <c r="R235" s="1483"/>
      <c r="S235" s="1483"/>
      <c r="T235" s="1483"/>
      <c r="U235" s="1483"/>
      <c r="V235" s="1483"/>
      <c r="W235" s="1483"/>
      <c r="X235" s="1483"/>
      <c r="Y235" s="1483"/>
      <c r="Z235" s="1483"/>
      <c r="AA235" s="1483"/>
      <c r="AB235" s="1483"/>
      <c r="AC235" s="1483"/>
      <c r="AD235" s="1483"/>
      <c r="AE235" s="1483"/>
      <c r="AF235" s="1483"/>
      <c r="AG235" s="1483"/>
    </row>
    <row r="236" spans="1:33" s="126" customFormat="1" ht="13.5" customHeight="1">
      <c r="A236" s="1483"/>
      <c r="B236" s="1483"/>
      <c r="C236" s="1483"/>
      <c r="D236" s="1483"/>
      <c r="E236" s="1483"/>
      <c r="F236" s="1483"/>
      <c r="G236" s="1483"/>
      <c r="H236" s="1483"/>
      <c r="I236" s="1483"/>
      <c r="J236" s="1483"/>
      <c r="K236" s="1483"/>
      <c r="L236" s="1483"/>
      <c r="M236" s="1483"/>
      <c r="N236" s="1483"/>
      <c r="O236" s="1483"/>
      <c r="P236" s="1483"/>
      <c r="Q236" s="1483"/>
      <c r="R236" s="1483"/>
      <c r="S236" s="1483"/>
      <c r="T236" s="1483"/>
      <c r="U236" s="1483"/>
      <c r="V236" s="1483"/>
      <c r="W236" s="1483"/>
      <c r="X236" s="1483"/>
      <c r="Y236" s="1483"/>
      <c r="Z236" s="1483"/>
      <c r="AA236" s="1483"/>
      <c r="AB236" s="1483"/>
      <c r="AC236" s="1483"/>
      <c r="AD236" s="1483"/>
      <c r="AE236" s="1483"/>
      <c r="AF236" s="1483"/>
      <c r="AG236" s="1483"/>
    </row>
    <row r="237" spans="1:33" s="126" customFormat="1" ht="13.5" customHeight="1">
      <c r="A237" s="1483"/>
      <c r="B237" s="1483"/>
      <c r="C237" s="1483"/>
      <c r="D237" s="1483"/>
      <c r="E237" s="1483"/>
      <c r="F237" s="1483"/>
      <c r="G237" s="1483"/>
      <c r="H237" s="1483"/>
      <c r="I237" s="1483"/>
      <c r="J237" s="1483"/>
      <c r="K237" s="1483"/>
      <c r="L237" s="1483"/>
      <c r="M237" s="1483"/>
      <c r="N237" s="1483"/>
      <c r="O237" s="1483"/>
      <c r="P237" s="1483"/>
      <c r="Q237" s="1483"/>
      <c r="R237" s="1483"/>
      <c r="S237" s="1483"/>
      <c r="T237" s="1483"/>
      <c r="U237" s="1483"/>
      <c r="V237" s="1483"/>
      <c r="W237" s="1483"/>
      <c r="X237" s="1483"/>
      <c r="Y237" s="1483"/>
      <c r="Z237" s="1483"/>
      <c r="AA237" s="1483"/>
      <c r="AB237" s="1483"/>
      <c r="AC237" s="1483"/>
      <c r="AD237" s="1483"/>
      <c r="AE237" s="1483"/>
      <c r="AF237" s="1483"/>
      <c r="AG237" s="1483"/>
    </row>
    <row r="238" spans="1:33" s="126" customFormat="1" ht="13.5" customHeight="1">
      <c r="A238" s="1483"/>
      <c r="B238" s="1483"/>
      <c r="C238" s="1483"/>
      <c r="D238" s="1483"/>
      <c r="E238" s="1483"/>
      <c r="F238" s="1483"/>
      <c r="G238" s="1483"/>
      <c r="H238" s="1483"/>
      <c r="I238" s="1483"/>
      <c r="J238" s="1483"/>
      <c r="K238" s="1483"/>
      <c r="L238" s="1483"/>
      <c r="M238" s="1483"/>
      <c r="N238" s="1483"/>
      <c r="O238" s="1483"/>
      <c r="P238" s="1483"/>
      <c r="Q238" s="1483"/>
      <c r="R238" s="1483"/>
      <c r="S238" s="1483"/>
      <c r="T238" s="1483"/>
      <c r="U238" s="1483"/>
      <c r="V238" s="1483"/>
      <c r="W238" s="1483"/>
      <c r="X238" s="1483"/>
      <c r="Y238" s="1483"/>
      <c r="Z238" s="1483"/>
      <c r="AA238" s="1483"/>
      <c r="AB238" s="1483"/>
      <c r="AC238" s="1483"/>
      <c r="AD238" s="1483"/>
      <c r="AE238" s="1483"/>
      <c r="AF238" s="1483"/>
      <c r="AG238" s="1483"/>
    </row>
    <row r="239" spans="1:33" s="126" customFormat="1" ht="13.5" customHeight="1">
      <c r="A239" s="1483"/>
      <c r="B239" s="1483"/>
      <c r="C239" s="1483"/>
      <c r="D239" s="1483"/>
      <c r="E239" s="1483"/>
      <c r="F239" s="1483"/>
      <c r="G239" s="1483"/>
      <c r="H239" s="1483"/>
      <c r="I239" s="1483"/>
      <c r="J239" s="1483"/>
      <c r="K239" s="1483"/>
      <c r="L239" s="1483"/>
      <c r="M239" s="1483"/>
      <c r="N239" s="1483"/>
      <c r="O239" s="1483"/>
      <c r="P239" s="1483"/>
      <c r="Q239" s="1483"/>
      <c r="R239" s="1483"/>
      <c r="S239" s="1483"/>
      <c r="T239" s="1483"/>
      <c r="U239" s="1483"/>
      <c r="V239" s="1483"/>
      <c r="W239" s="1483"/>
      <c r="X239" s="1483"/>
      <c r="Y239" s="1483"/>
      <c r="Z239" s="1483"/>
      <c r="AA239" s="1483"/>
      <c r="AB239" s="1483"/>
      <c r="AC239" s="1483"/>
      <c r="AD239" s="1483"/>
      <c r="AE239" s="1483"/>
      <c r="AF239" s="1483"/>
      <c r="AG239" s="1483"/>
    </row>
    <row r="240" spans="1:33" s="126" customFormat="1" ht="13.5" customHeight="1">
      <c r="A240" s="1483"/>
      <c r="B240" s="1483"/>
      <c r="C240" s="1483"/>
      <c r="D240" s="1483"/>
      <c r="E240" s="1483"/>
      <c r="F240" s="1483"/>
      <c r="G240" s="1483"/>
      <c r="H240" s="1483"/>
      <c r="I240" s="1483"/>
      <c r="J240" s="1483"/>
      <c r="K240" s="1483"/>
      <c r="L240" s="1483"/>
      <c r="M240" s="1483"/>
      <c r="N240" s="1483"/>
      <c r="O240" s="1483"/>
      <c r="P240" s="1483"/>
      <c r="Q240" s="1483"/>
      <c r="R240" s="1483"/>
      <c r="S240" s="1483"/>
      <c r="T240" s="1483"/>
      <c r="U240" s="1483"/>
      <c r="V240" s="1483"/>
      <c r="W240" s="1483"/>
      <c r="X240" s="1483"/>
      <c r="Y240" s="1483"/>
      <c r="Z240" s="1483"/>
      <c r="AA240" s="1483"/>
      <c r="AB240" s="1483"/>
      <c r="AC240" s="1483"/>
      <c r="AD240" s="1483"/>
      <c r="AE240" s="1483"/>
      <c r="AF240" s="1483"/>
      <c r="AG240" s="1483"/>
    </row>
    <row r="241" spans="1:33" s="126" customFormat="1" ht="13.5" customHeight="1">
      <c r="A241" s="1483"/>
      <c r="B241" s="1483"/>
      <c r="C241" s="1483"/>
      <c r="D241" s="1483"/>
      <c r="E241" s="1483"/>
      <c r="F241" s="1483"/>
      <c r="G241" s="1483"/>
      <c r="H241" s="1483"/>
      <c r="I241" s="1483"/>
      <c r="J241" s="1483"/>
      <c r="K241" s="1483"/>
      <c r="L241" s="1483"/>
      <c r="M241" s="1483"/>
      <c r="N241" s="1483"/>
      <c r="O241" s="1483"/>
      <c r="P241" s="1483"/>
      <c r="Q241" s="1483"/>
      <c r="R241" s="1483"/>
      <c r="S241" s="1483"/>
      <c r="T241" s="1483"/>
      <c r="U241" s="1483"/>
      <c r="V241" s="1483"/>
      <c r="W241" s="1483"/>
      <c r="X241" s="1483"/>
      <c r="Y241" s="1483"/>
      <c r="Z241" s="1483"/>
      <c r="AA241" s="1483"/>
      <c r="AB241" s="1483"/>
      <c r="AC241" s="1483"/>
      <c r="AD241" s="1483"/>
      <c r="AE241" s="1483"/>
      <c r="AF241" s="1483"/>
      <c r="AG241" s="1483"/>
    </row>
    <row r="242" spans="1:33" s="126" customFormat="1" ht="13.5" customHeight="1">
      <c r="A242" s="1483"/>
      <c r="B242" s="1483"/>
      <c r="C242" s="1483"/>
      <c r="D242" s="1483"/>
      <c r="E242" s="1483"/>
      <c r="F242" s="1483"/>
      <c r="G242" s="1483"/>
      <c r="H242" s="1483"/>
      <c r="I242" s="1483"/>
      <c r="J242" s="1483"/>
      <c r="K242" s="1483"/>
      <c r="L242" s="1483"/>
      <c r="M242" s="1483"/>
      <c r="N242" s="1483"/>
      <c r="O242" s="1483"/>
      <c r="P242" s="1483"/>
      <c r="Q242" s="1483"/>
      <c r="R242" s="1483"/>
      <c r="S242" s="1483"/>
      <c r="T242" s="1483"/>
      <c r="U242" s="1483"/>
      <c r="V242" s="1483"/>
      <c r="W242" s="1483"/>
      <c r="X242" s="1483"/>
      <c r="Y242" s="1483"/>
      <c r="Z242" s="1483"/>
      <c r="AA242" s="1483"/>
      <c r="AB242" s="1483"/>
      <c r="AC242" s="1483"/>
      <c r="AD242" s="1483"/>
      <c r="AE242" s="1483"/>
      <c r="AF242" s="1483"/>
      <c r="AG242" s="1483"/>
    </row>
    <row r="243" spans="1:33" s="126" customFormat="1" ht="13.5" customHeight="1">
      <c r="A243" s="1483"/>
      <c r="B243" s="1483"/>
      <c r="C243" s="1483"/>
      <c r="D243" s="1483"/>
      <c r="E243" s="1483"/>
      <c r="F243" s="1483"/>
      <c r="G243" s="1483"/>
      <c r="H243" s="1483"/>
      <c r="I243" s="1483"/>
      <c r="J243" s="1483"/>
      <c r="K243" s="1483"/>
      <c r="L243" s="1483"/>
      <c r="M243" s="1483"/>
      <c r="N243" s="1483"/>
      <c r="O243" s="1483"/>
      <c r="P243" s="1483"/>
      <c r="Q243" s="1483"/>
      <c r="R243" s="1483"/>
      <c r="S243" s="1483"/>
      <c r="T243" s="1483"/>
      <c r="U243" s="1483"/>
      <c r="V243" s="1483"/>
      <c r="W243" s="1483"/>
      <c r="X243" s="1483"/>
      <c r="Y243" s="1483"/>
      <c r="Z243" s="1483"/>
      <c r="AA243" s="1483"/>
      <c r="AB243" s="1483"/>
      <c r="AC243" s="1483"/>
      <c r="AD243" s="1483"/>
      <c r="AE243" s="1483"/>
      <c r="AF243" s="1483"/>
      <c r="AG243" s="1483"/>
    </row>
    <row r="244" spans="1:33" s="126" customFormat="1" ht="13.5" customHeight="1">
      <c r="A244" s="1483"/>
      <c r="B244" s="1483"/>
      <c r="C244" s="1483"/>
      <c r="D244" s="1483"/>
      <c r="E244" s="1483"/>
      <c r="F244" s="1483"/>
      <c r="G244" s="1483"/>
      <c r="H244" s="1483"/>
      <c r="I244" s="1483"/>
      <c r="J244" s="1483"/>
      <c r="K244" s="1483"/>
      <c r="L244" s="1483"/>
      <c r="M244" s="1483"/>
      <c r="N244" s="1483"/>
      <c r="O244" s="1483"/>
      <c r="P244" s="1483"/>
      <c r="Q244" s="1483"/>
      <c r="R244" s="1483"/>
      <c r="S244" s="1483"/>
      <c r="T244" s="1483"/>
      <c r="U244" s="1483"/>
      <c r="V244" s="1483"/>
      <c r="W244" s="1483"/>
      <c r="X244" s="1483"/>
      <c r="Y244" s="1483"/>
      <c r="Z244" s="1483"/>
      <c r="AA244" s="1483"/>
      <c r="AB244" s="1483"/>
      <c r="AC244" s="1483"/>
      <c r="AD244" s="1483"/>
      <c r="AE244" s="1483"/>
      <c r="AF244" s="1483"/>
      <c r="AG244" s="1483"/>
    </row>
    <row r="245" spans="1:33" s="126" customFormat="1" ht="13.5" customHeight="1">
      <c r="A245" s="1483"/>
      <c r="B245" s="1483"/>
      <c r="C245" s="1483"/>
      <c r="D245" s="1483"/>
      <c r="E245" s="1483"/>
      <c r="F245" s="1483"/>
      <c r="G245" s="1483"/>
      <c r="H245" s="1483"/>
      <c r="I245" s="1483"/>
      <c r="J245" s="1483"/>
      <c r="K245" s="1483"/>
      <c r="L245" s="1483"/>
      <c r="M245" s="1483"/>
      <c r="N245" s="1483"/>
      <c r="O245" s="1483"/>
      <c r="P245" s="1483"/>
      <c r="Q245" s="1483"/>
      <c r="R245" s="1483"/>
      <c r="S245" s="1483"/>
      <c r="T245" s="1483"/>
      <c r="U245" s="1483"/>
      <c r="V245" s="1483"/>
      <c r="W245" s="1483"/>
      <c r="X245" s="1483"/>
      <c r="Y245" s="1483"/>
      <c r="Z245" s="1483"/>
      <c r="AA245" s="1483"/>
      <c r="AB245" s="1483"/>
      <c r="AC245" s="1483"/>
      <c r="AD245" s="1483"/>
      <c r="AE245" s="1483"/>
      <c r="AF245" s="1483"/>
      <c r="AG245" s="1483"/>
    </row>
    <row r="246" spans="1:33" s="126" customFormat="1" ht="13.5" customHeight="1">
      <c r="A246" s="1483"/>
      <c r="B246" s="1483"/>
      <c r="C246" s="1483"/>
      <c r="D246" s="1483"/>
      <c r="E246" s="1483"/>
      <c r="F246" s="1483"/>
      <c r="G246" s="1483"/>
      <c r="H246" s="1483" t="s">
        <v>968</v>
      </c>
      <c r="I246" s="1483"/>
      <c r="J246" s="1483"/>
      <c r="K246" s="1483"/>
      <c r="L246" s="1483"/>
      <c r="M246" s="1483"/>
      <c r="N246" s="1483"/>
      <c r="O246" s="1483"/>
      <c r="P246" s="1483"/>
      <c r="Q246" s="1483"/>
      <c r="R246" s="1483"/>
      <c r="S246" s="1483"/>
      <c r="T246" s="1483"/>
      <c r="U246" s="1483" t="s">
        <v>969</v>
      </c>
      <c r="V246" s="1483"/>
      <c r="W246" s="1483"/>
      <c r="X246" s="1483"/>
      <c r="Y246" s="1483"/>
      <c r="Z246" s="1483"/>
      <c r="AA246" s="1483"/>
      <c r="AB246" s="1483"/>
      <c r="AC246" s="1483"/>
      <c r="AD246" s="1483"/>
      <c r="AE246" s="1483"/>
      <c r="AF246" s="1483"/>
      <c r="AG246" s="1483"/>
    </row>
    <row r="247" spans="1:33" s="126" customFormat="1" ht="13.5" customHeight="1">
      <c r="A247" s="1483"/>
      <c r="B247" s="1483"/>
      <c r="C247" s="1483"/>
      <c r="D247" s="1483"/>
      <c r="E247" s="1483"/>
      <c r="F247" s="1483"/>
      <c r="G247" s="1483"/>
      <c r="H247" s="1483"/>
      <c r="I247" s="1483"/>
      <c r="J247" s="1483"/>
      <c r="K247" s="1483"/>
      <c r="L247" s="1483"/>
      <c r="M247" s="1483"/>
      <c r="N247" s="1483"/>
      <c r="O247" s="1483"/>
      <c r="P247" s="1483"/>
      <c r="Q247" s="1483"/>
      <c r="R247" s="1483"/>
      <c r="S247" s="1483"/>
      <c r="T247" s="1483"/>
      <c r="U247" s="1483"/>
      <c r="V247" s="1483"/>
      <c r="W247" s="1483"/>
      <c r="X247" s="1483"/>
      <c r="Y247" s="1483"/>
      <c r="Z247" s="1483"/>
      <c r="AA247" s="1483"/>
      <c r="AB247" s="1483"/>
      <c r="AC247" s="1483"/>
      <c r="AD247" s="1483"/>
      <c r="AE247" s="1483"/>
      <c r="AF247" s="1483"/>
      <c r="AG247" s="1483"/>
    </row>
    <row r="248" spans="1:3" s="126" customFormat="1" ht="13.5" customHeight="1">
      <c r="A248" s="126" t="s">
        <v>674</v>
      </c>
      <c r="C248" s="129"/>
    </row>
    <row r="249" s="126" customFormat="1" ht="13.5" customHeight="1">
      <c r="A249" s="126" t="s">
        <v>334</v>
      </c>
    </row>
    <row r="250" s="126" customFormat="1" ht="13.5" customHeight="1">
      <c r="A250" s="126" t="s">
        <v>335</v>
      </c>
    </row>
    <row r="251" s="126" customFormat="1" ht="13.5" customHeight="1">
      <c r="A251" s="126" t="s">
        <v>336</v>
      </c>
    </row>
    <row r="252" s="126" customFormat="1" ht="13.5" customHeight="1">
      <c r="A252" s="126" t="s">
        <v>337</v>
      </c>
    </row>
    <row r="253" s="126" customFormat="1" ht="13.5" customHeight="1">
      <c r="A253" s="126" t="s">
        <v>971</v>
      </c>
    </row>
    <row r="254" s="126" customFormat="1" ht="13.5" customHeight="1">
      <c r="A254" s="126" t="s">
        <v>972</v>
      </c>
    </row>
    <row r="255" s="126" customFormat="1" ht="13.5" customHeight="1">
      <c r="A255" s="126" t="s">
        <v>973</v>
      </c>
    </row>
    <row r="256" s="126" customFormat="1" ht="13.5" customHeight="1"/>
    <row r="257" s="130" customFormat="1" ht="13.5" customHeight="1">
      <c r="A257" s="130" t="s">
        <v>974</v>
      </c>
    </row>
    <row r="258" s="130" customFormat="1" ht="13.5" customHeight="1">
      <c r="A258" s="130" t="s">
        <v>576</v>
      </c>
    </row>
    <row r="259" spans="1:33" s="130" customFormat="1" ht="13.5" customHeight="1">
      <c r="A259" s="132" t="s">
        <v>975</v>
      </c>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row>
    <row r="260" spans="1:33" s="130" customFormat="1" ht="13.5" customHeight="1">
      <c r="A260" s="132" t="s">
        <v>976</v>
      </c>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row>
    <row r="261" spans="1:33" s="130" customFormat="1" ht="13.5" customHeight="1">
      <c r="A261" s="132" t="s">
        <v>977</v>
      </c>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row>
    <row r="262" s="130" customFormat="1" ht="13.5" customHeight="1">
      <c r="A262" s="130" t="s">
        <v>852</v>
      </c>
    </row>
    <row r="263" s="130" customFormat="1" ht="13.5" customHeight="1">
      <c r="A263" s="131" t="s">
        <v>978</v>
      </c>
    </row>
    <row r="264" s="130" customFormat="1" ht="13.5" customHeight="1">
      <c r="A264" s="130" t="s">
        <v>577</v>
      </c>
    </row>
    <row r="265" s="130" customFormat="1" ht="13.5" customHeight="1">
      <c r="A265" s="130" t="s">
        <v>979</v>
      </c>
    </row>
    <row r="266" s="130" customFormat="1" ht="13.5" customHeight="1">
      <c r="A266" s="130" t="s">
        <v>980</v>
      </c>
    </row>
    <row r="267" s="130" customFormat="1" ht="13.5" customHeight="1">
      <c r="A267" s="130" t="s">
        <v>981</v>
      </c>
    </row>
    <row r="268" s="130" customFormat="1" ht="13.5" customHeight="1">
      <c r="A268" s="130" t="s">
        <v>578</v>
      </c>
    </row>
    <row r="269" s="130" customFormat="1" ht="13.5" customHeight="1">
      <c r="A269" s="130" t="s">
        <v>982</v>
      </c>
    </row>
    <row r="270" s="130" customFormat="1" ht="13.5" customHeight="1">
      <c r="A270" s="130" t="s">
        <v>579</v>
      </c>
    </row>
    <row r="271" s="130" customFormat="1" ht="13.5" customHeight="1">
      <c r="A271" s="130" t="s">
        <v>983</v>
      </c>
    </row>
    <row r="272" spans="1:21" s="130" customFormat="1" ht="13.5" customHeight="1">
      <c r="A272" s="131" t="s">
        <v>580</v>
      </c>
      <c r="H272" s="134"/>
      <c r="U272" s="134"/>
    </row>
    <row r="273" spans="1:21" s="130" customFormat="1" ht="13.5" customHeight="1">
      <c r="A273" s="131" t="s">
        <v>1009</v>
      </c>
      <c r="H273" s="134"/>
      <c r="U273" s="134"/>
    </row>
    <row r="274" spans="1:21" s="130" customFormat="1" ht="13.5" customHeight="1">
      <c r="A274" s="131" t="s">
        <v>1008</v>
      </c>
      <c r="H274" s="134"/>
      <c r="U274" s="134"/>
    </row>
    <row r="275" s="130" customFormat="1" ht="13.5" customHeight="1">
      <c r="A275" s="130" t="s">
        <v>343</v>
      </c>
    </row>
    <row r="276" s="130" customFormat="1" ht="13.5" customHeight="1">
      <c r="A276" s="497" t="s">
        <v>984</v>
      </c>
    </row>
    <row r="277" s="130" customFormat="1" ht="13.5" customHeight="1">
      <c r="A277" s="130" t="s">
        <v>581</v>
      </c>
    </row>
    <row r="278" spans="1:33" s="130" customFormat="1" ht="13.5" customHeight="1">
      <c r="A278" s="982" t="s">
        <v>593</v>
      </c>
      <c r="B278" s="982"/>
      <c r="C278" s="982"/>
      <c r="D278" s="982"/>
      <c r="E278" s="982"/>
      <c r="F278" s="982"/>
      <c r="G278" s="982"/>
      <c r="H278" s="982"/>
      <c r="I278" s="982"/>
      <c r="J278" s="982"/>
      <c r="K278" s="982"/>
      <c r="L278" s="982"/>
      <c r="M278" s="982"/>
      <c r="N278" s="982"/>
      <c r="O278" s="982"/>
      <c r="P278" s="982"/>
      <c r="Q278" s="982"/>
      <c r="R278" s="982"/>
      <c r="S278" s="982"/>
      <c r="T278" s="982"/>
      <c r="U278" s="982" t="s">
        <v>187</v>
      </c>
      <c r="V278" s="982"/>
      <c r="W278" s="982"/>
      <c r="X278" s="982"/>
      <c r="Y278" s="982"/>
      <c r="Z278" s="982"/>
      <c r="AA278" s="982"/>
      <c r="AB278" s="982"/>
      <c r="AC278" s="982"/>
      <c r="AD278" s="982"/>
      <c r="AE278" s="982"/>
      <c r="AF278" s="982"/>
      <c r="AG278" s="982"/>
    </row>
    <row r="279" spans="1:33" s="130" customFormat="1" ht="13.5" customHeight="1">
      <c r="A279" s="1483" t="s">
        <v>986</v>
      </c>
      <c r="B279" s="1483"/>
      <c r="C279" s="1483"/>
      <c r="D279" s="1483"/>
      <c r="E279" s="1483"/>
      <c r="F279" s="1483"/>
      <c r="G279" s="1483"/>
      <c r="H279" s="1483"/>
      <c r="I279" s="1483"/>
      <c r="J279" s="1483"/>
      <c r="K279" s="1483"/>
      <c r="L279" s="1483"/>
      <c r="M279" s="1483"/>
      <c r="N279" s="1483"/>
      <c r="O279" s="1483"/>
      <c r="P279" s="1483"/>
      <c r="Q279" s="1483"/>
      <c r="R279" s="1483"/>
      <c r="S279" s="1483"/>
      <c r="T279" s="1483"/>
      <c r="U279" s="1483" t="s">
        <v>985</v>
      </c>
      <c r="V279" s="1483"/>
      <c r="W279" s="1483"/>
      <c r="X279" s="1483"/>
      <c r="Y279" s="1483"/>
      <c r="Z279" s="1483"/>
      <c r="AA279" s="1483"/>
      <c r="AB279" s="1483"/>
      <c r="AC279" s="1483"/>
      <c r="AD279" s="1483"/>
      <c r="AE279" s="1483"/>
      <c r="AF279" s="1483"/>
      <c r="AG279" s="1483"/>
    </row>
    <row r="280" spans="1:33" s="130" customFormat="1" ht="13.5" customHeight="1">
      <c r="A280" s="1483"/>
      <c r="B280" s="1483"/>
      <c r="C280" s="1483"/>
      <c r="D280" s="1483"/>
      <c r="E280" s="1483"/>
      <c r="F280" s="1483"/>
      <c r="G280" s="1483"/>
      <c r="H280" s="1483"/>
      <c r="I280" s="1483"/>
      <c r="J280" s="1483"/>
      <c r="K280" s="1483"/>
      <c r="L280" s="1483"/>
      <c r="M280" s="1483"/>
      <c r="N280" s="1483"/>
      <c r="O280" s="1483"/>
      <c r="P280" s="1483"/>
      <c r="Q280" s="1483"/>
      <c r="R280" s="1483"/>
      <c r="S280" s="1483"/>
      <c r="T280" s="1483"/>
      <c r="U280" s="1483"/>
      <c r="V280" s="1483"/>
      <c r="W280" s="1483"/>
      <c r="X280" s="1483"/>
      <c r="Y280" s="1483"/>
      <c r="Z280" s="1483"/>
      <c r="AA280" s="1483"/>
      <c r="AB280" s="1483"/>
      <c r="AC280" s="1483"/>
      <c r="AD280" s="1483"/>
      <c r="AE280" s="1483"/>
      <c r="AF280" s="1483"/>
      <c r="AG280" s="1483"/>
    </row>
    <row r="281" spans="1:33" s="130" customFormat="1" ht="13.5" customHeight="1">
      <c r="A281" s="1483"/>
      <c r="B281" s="1483"/>
      <c r="C281" s="1483"/>
      <c r="D281" s="1483"/>
      <c r="E281" s="1483"/>
      <c r="F281" s="1483"/>
      <c r="G281" s="1483"/>
      <c r="H281" s="1483"/>
      <c r="I281" s="1483"/>
      <c r="J281" s="1483"/>
      <c r="K281" s="1483"/>
      <c r="L281" s="1483"/>
      <c r="M281" s="1483"/>
      <c r="N281" s="1483"/>
      <c r="O281" s="1483"/>
      <c r="P281" s="1483"/>
      <c r="Q281" s="1483"/>
      <c r="R281" s="1483"/>
      <c r="S281" s="1483"/>
      <c r="T281" s="1483"/>
      <c r="U281" s="1483" t="s">
        <v>987</v>
      </c>
      <c r="V281" s="1483"/>
      <c r="W281" s="1483"/>
      <c r="X281" s="1483"/>
      <c r="Y281" s="1483"/>
      <c r="Z281" s="1483"/>
      <c r="AA281" s="1483"/>
      <c r="AB281" s="1483"/>
      <c r="AC281" s="1483"/>
      <c r="AD281" s="1483"/>
      <c r="AE281" s="1483"/>
      <c r="AF281" s="1483"/>
      <c r="AG281" s="1483"/>
    </row>
    <row r="282" spans="1:33" s="130" customFormat="1" ht="13.5" customHeight="1">
      <c r="A282" s="1483" t="s">
        <v>82</v>
      </c>
      <c r="B282" s="1483"/>
      <c r="C282" s="1483"/>
      <c r="D282" s="1483"/>
      <c r="E282" s="1483"/>
      <c r="F282" s="1483"/>
      <c r="G282" s="1483"/>
      <c r="H282" s="1483"/>
      <c r="I282" s="1483"/>
      <c r="J282" s="1483"/>
      <c r="K282" s="1483"/>
      <c r="L282" s="1483"/>
      <c r="M282" s="1483"/>
      <c r="N282" s="1483"/>
      <c r="O282" s="1483"/>
      <c r="P282" s="1483"/>
      <c r="Q282" s="1483"/>
      <c r="R282" s="1483"/>
      <c r="S282" s="1483"/>
      <c r="T282" s="1483"/>
      <c r="U282" s="1483" t="s">
        <v>83</v>
      </c>
      <c r="V282" s="1483"/>
      <c r="W282" s="1483"/>
      <c r="X282" s="1483"/>
      <c r="Y282" s="1483"/>
      <c r="Z282" s="1483"/>
      <c r="AA282" s="1483"/>
      <c r="AB282" s="1483"/>
      <c r="AC282" s="1483"/>
      <c r="AD282" s="1483"/>
      <c r="AE282" s="1483"/>
      <c r="AF282" s="1483"/>
      <c r="AG282" s="1483"/>
    </row>
    <row r="283" spans="1:33" s="130" customFormat="1" ht="13.5" customHeight="1">
      <c r="A283" s="1483"/>
      <c r="B283" s="1483"/>
      <c r="C283" s="1483"/>
      <c r="D283" s="1483"/>
      <c r="E283" s="1483"/>
      <c r="F283" s="1483"/>
      <c r="G283" s="1483"/>
      <c r="H283" s="1483"/>
      <c r="I283" s="1483"/>
      <c r="J283" s="1483"/>
      <c r="K283" s="1483"/>
      <c r="L283" s="1483"/>
      <c r="M283" s="1483"/>
      <c r="N283" s="1483"/>
      <c r="O283" s="1483"/>
      <c r="P283" s="1483"/>
      <c r="Q283" s="1483"/>
      <c r="R283" s="1483"/>
      <c r="S283" s="1483"/>
      <c r="T283" s="1483"/>
      <c r="U283" s="1483"/>
      <c r="V283" s="1483"/>
      <c r="W283" s="1483"/>
      <c r="X283" s="1483"/>
      <c r="Y283" s="1483"/>
      <c r="Z283" s="1483"/>
      <c r="AA283" s="1483"/>
      <c r="AB283" s="1483"/>
      <c r="AC283" s="1483"/>
      <c r="AD283" s="1483"/>
      <c r="AE283" s="1483"/>
      <c r="AF283" s="1483"/>
      <c r="AG283" s="1483"/>
    </row>
    <row r="284" s="130" customFormat="1" ht="13.5" customHeight="1">
      <c r="A284" s="130" t="s">
        <v>674</v>
      </c>
    </row>
    <row r="285" s="130" customFormat="1" ht="13.5" customHeight="1">
      <c r="A285" s="130" t="s">
        <v>84</v>
      </c>
    </row>
    <row r="286" s="130" customFormat="1" ht="13.5" customHeight="1">
      <c r="A286" s="131" t="s">
        <v>85</v>
      </c>
    </row>
    <row r="287" s="130" customFormat="1" ht="13.5" customHeight="1">
      <c r="A287" s="131" t="s">
        <v>259</v>
      </c>
    </row>
    <row r="288" s="130" customFormat="1" ht="13.5" customHeight="1">
      <c r="A288" s="131" t="s">
        <v>260</v>
      </c>
    </row>
    <row r="289" s="130" customFormat="1" ht="13.5" customHeight="1">
      <c r="A289" s="130" t="s">
        <v>339</v>
      </c>
    </row>
    <row r="290" s="130" customFormat="1" ht="13.5" customHeight="1">
      <c r="A290" s="130" t="s">
        <v>340</v>
      </c>
    </row>
    <row r="291" s="130" customFormat="1" ht="13.5" customHeight="1">
      <c r="A291" s="130" t="s">
        <v>86</v>
      </c>
    </row>
    <row r="292" s="130" customFormat="1" ht="13.5" customHeight="1">
      <c r="A292" s="130" t="s">
        <v>87</v>
      </c>
    </row>
    <row r="293" s="130" customFormat="1" ht="13.5" customHeight="1">
      <c r="A293" s="130" t="s">
        <v>88</v>
      </c>
    </row>
    <row r="294" s="130" customFormat="1" ht="13.5" customHeight="1">
      <c r="A294" s="130" t="s">
        <v>89</v>
      </c>
    </row>
    <row r="295" s="130" customFormat="1" ht="13.5" customHeight="1">
      <c r="A295" s="130" t="s">
        <v>482</v>
      </c>
    </row>
    <row r="296" s="130" customFormat="1" ht="13.5" customHeight="1"/>
    <row r="297" s="130" customFormat="1" ht="13.5" customHeight="1">
      <c r="A297" s="497" t="s">
        <v>483</v>
      </c>
    </row>
    <row r="298" s="130" customFormat="1" ht="13.5" customHeight="1">
      <c r="A298" s="130" t="s">
        <v>582</v>
      </c>
    </row>
    <row r="299" spans="1:33" s="130" customFormat="1" ht="13.5" customHeight="1">
      <c r="A299" s="982" t="s">
        <v>593</v>
      </c>
      <c r="B299" s="982"/>
      <c r="C299" s="982"/>
      <c r="D299" s="982"/>
      <c r="E299" s="982"/>
      <c r="F299" s="982"/>
      <c r="G299" s="982"/>
      <c r="H299" s="982" t="s">
        <v>1584</v>
      </c>
      <c r="I299" s="982"/>
      <c r="J299" s="982"/>
      <c r="K299" s="982"/>
      <c r="L299" s="982"/>
      <c r="M299" s="982"/>
      <c r="N299" s="982"/>
      <c r="O299" s="982"/>
      <c r="P299" s="982"/>
      <c r="Q299" s="982"/>
      <c r="R299" s="982"/>
      <c r="S299" s="982"/>
      <c r="T299" s="982"/>
      <c r="U299" s="982" t="s">
        <v>315</v>
      </c>
      <c r="V299" s="982"/>
      <c r="W299" s="982"/>
      <c r="X299" s="982"/>
      <c r="Y299" s="982"/>
      <c r="Z299" s="982"/>
      <c r="AA299" s="982"/>
      <c r="AB299" s="982"/>
      <c r="AC299" s="982"/>
      <c r="AD299" s="982"/>
      <c r="AE299" s="982"/>
      <c r="AF299" s="982"/>
      <c r="AG299" s="982"/>
    </row>
    <row r="300" spans="1:33" s="130" customFormat="1" ht="13.5" customHeight="1">
      <c r="A300" s="1483" t="s">
        <v>501</v>
      </c>
      <c r="B300" s="1483"/>
      <c r="C300" s="1483"/>
      <c r="D300" s="1483"/>
      <c r="E300" s="1483"/>
      <c r="F300" s="1483"/>
      <c r="G300" s="1483"/>
      <c r="H300" s="1483" t="s">
        <v>312</v>
      </c>
      <c r="I300" s="1483"/>
      <c r="J300" s="1483"/>
      <c r="K300" s="1483"/>
      <c r="L300" s="1483"/>
      <c r="M300" s="1483"/>
      <c r="N300" s="1483"/>
      <c r="O300" s="1483"/>
      <c r="P300" s="1483"/>
      <c r="Q300" s="1483"/>
      <c r="R300" s="1483"/>
      <c r="S300" s="1483"/>
      <c r="T300" s="1483"/>
      <c r="U300" s="1483" t="s">
        <v>499</v>
      </c>
      <c r="V300" s="1483"/>
      <c r="W300" s="1483"/>
      <c r="X300" s="1483"/>
      <c r="Y300" s="1483"/>
      <c r="Z300" s="1483"/>
      <c r="AA300" s="1483"/>
      <c r="AB300" s="1483"/>
      <c r="AC300" s="1483"/>
      <c r="AD300" s="1483"/>
      <c r="AE300" s="1483"/>
      <c r="AF300" s="1483"/>
      <c r="AG300" s="1483"/>
    </row>
    <row r="301" spans="1:33" s="130" customFormat="1" ht="13.5" customHeight="1">
      <c r="A301" s="1483"/>
      <c r="B301" s="1483"/>
      <c r="C301" s="1483"/>
      <c r="D301" s="1483"/>
      <c r="E301" s="1483"/>
      <c r="F301" s="1483"/>
      <c r="G301" s="1483"/>
      <c r="H301" s="1483"/>
      <c r="I301" s="1483"/>
      <c r="J301" s="1483"/>
      <c r="K301" s="1483"/>
      <c r="L301" s="1483"/>
      <c r="M301" s="1483"/>
      <c r="N301" s="1483"/>
      <c r="O301" s="1483"/>
      <c r="P301" s="1483"/>
      <c r="Q301" s="1483"/>
      <c r="R301" s="1483"/>
      <c r="S301" s="1483"/>
      <c r="T301" s="1483"/>
      <c r="U301" s="1483"/>
      <c r="V301" s="1483"/>
      <c r="W301" s="1483"/>
      <c r="X301" s="1483"/>
      <c r="Y301" s="1483"/>
      <c r="Z301" s="1483"/>
      <c r="AA301" s="1483"/>
      <c r="AB301" s="1483"/>
      <c r="AC301" s="1483"/>
      <c r="AD301" s="1483"/>
      <c r="AE301" s="1483"/>
      <c r="AF301" s="1483"/>
      <c r="AG301" s="1483"/>
    </row>
    <row r="302" spans="1:33" s="130" customFormat="1" ht="13.5" customHeight="1">
      <c r="A302" s="1483"/>
      <c r="B302" s="1483"/>
      <c r="C302" s="1483"/>
      <c r="D302" s="1483"/>
      <c r="E302" s="1483"/>
      <c r="F302" s="1483"/>
      <c r="G302" s="1483"/>
      <c r="H302" s="1483" t="s">
        <v>314</v>
      </c>
      <c r="I302" s="1483"/>
      <c r="J302" s="1483"/>
      <c r="K302" s="1483"/>
      <c r="L302" s="1483"/>
      <c r="M302" s="1483"/>
      <c r="N302" s="1483"/>
      <c r="O302" s="1483"/>
      <c r="P302" s="1483"/>
      <c r="Q302" s="1483"/>
      <c r="R302" s="1483"/>
      <c r="S302" s="1483"/>
      <c r="T302" s="1483"/>
      <c r="U302" s="1483" t="s">
        <v>500</v>
      </c>
      <c r="V302" s="1483"/>
      <c r="W302" s="1483"/>
      <c r="X302" s="1483"/>
      <c r="Y302" s="1483"/>
      <c r="Z302" s="1483"/>
      <c r="AA302" s="1483"/>
      <c r="AB302" s="1483"/>
      <c r="AC302" s="1483"/>
      <c r="AD302" s="1483"/>
      <c r="AE302" s="1483"/>
      <c r="AF302" s="1483"/>
      <c r="AG302" s="1483"/>
    </row>
    <row r="303" spans="1:33" s="130" customFormat="1" ht="13.5" customHeight="1">
      <c r="A303" s="1483"/>
      <c r="B303" s="1483"/>
      <c r="C303" s="1483"/>
      <c r="D303" s="1483"/>
      <c r="E303" s="1483"/>
      <c r="F303" s="1483"/>
      <c r="G303" s="1483"/>
      <c r="H303" s="1483"/>
      <c r="I303" s="1483"/>
      <c r="J303" s="1483"/>
      <c r="K303" s="1483"/>
      <c r="L303" s="1483"/>
      <c r="M303" s="1483"/>
      <c r="N303" s="1483"/>
      <c r="O303" s="1483"/>
      <c r="P303" s="1483"/>
      <c r="Q303" s="1483"/>
      <c r="R303" s="1483"/>
      <c r="S303" s="1483"/>
      <c r="T303" s="1483"/>
      <c r="U303" s="1483"/>
      <c r="V303" s="1483"/>
      <c r="W303" s="1483"/>
      <c r="X303" s="1483"/>
      <c r="Y303" s="1483"/>
      <c r="Z303" s="1483"/>
      <c r="AA303" s="1483"/>
      <c r="AB303" s="1483"/>
      <c r="AC303" s="1483"/>
      <c r="AD303" s="1483"/>
      <c r="AE303" s="1483"/>
      <c r="AF303" s="1483"/>
      <c r="AG303" s="1483"/>
    </row>
    <row r="304" spans="1:33" s="130" customFormat="1" ht="13.5" customHeight="1">
      <c r="A304" s="1483" t="s">
        <v>995</v>
      </c>
      <c r="B304" s="1483"/>
      <c r="C304" s="1483"/>
      <c r="D304" s="1483"/>
      <c r="E304" s="1483"/>
      <c r="F304" s="1483"/>
      <c r="G304" s="1483"/>
      <c r="H304" s="1483" t="s">
        <v>502</v>
      </c>
      <c r="I304" s="1483"/>
      <c r="J304" s="1483"/>
      <c r="K304" s="1483"/>
      <c r="L304" s="1483"/>
      <c r="M304" s="1483"/>
      <c r="N304" s="1483"/>
      <c r="O304" s="1483"/>
      <c r="P304" s="1483"/>
      <c r="Q304" s="1483"/>
      <c r="R304" s="1483"/>
      <c r="S304" s="1483"/>
      <c r="T304" s="1483"/>
      <c r="U304" s="1483" t="s">
        <v>503</v>
      </c>
      <c r="V304" s="1483"/>
      <c r="W304" s="1483"/>
      <c r="X304" s="1483"/>
      <c r="Y304" s="1483"/>
      <c r="Z304" s="1483"/>
      <c r="AA304" s="1483"/>
      <c r="AB304" s="1483"/>
      <c r="AC304" s="1483"/>
      <c r="AD304" s="1483"/>
      <c r="AE304" s="1483"/>
      <c r="AF304" s="1483"/>
      <c r="AG304" s="1483"/>
    </row>
    <row r="305" spans="1:33" s="130" customFormat="1" ht="13.5" customHeight="1">
      <c r="A305" s="1483"/>
      <c r="B305" s="1483"/>
      <c r="C305" s="1483"/>
      <c r="D305" s="1483"/>
      <c r="E305" s="1483"/>
      <c r="F305" s="1483"/>
      <c r="G305" s="1483"/>
      <c r="H305" s="1483"/>
      <c r="I305" s="1483"/>
      <c r="J305" s="1483"/>
      <c r="K305" s="1483"/>
      <c r="L305" s="1483"/>
      <c r="M305" s="1483"/>
      <c r="N305" s="1483"/>
      <c r="O305" s="1483"/>
      <c r="P305" s="1483"/>
      <c r="Q305" s="1483"/>
      <c r="R305" s="1483"/>
      <c r="S305" s="1483"/>
      <c r="T305" s="1483"/>
      <c r="U305" s="1483"/>
      <c r="V305" s="1483"/>
      <c r="W305" s="1483"/>
      <c r="X305" s="1483"/>
      <c r="Y305" s="1483"/>
      <c r="Z305" s="1483"/>
      <c r="AA305" s="1483"/>
      <c r="AB305" s="1483"/>
      <c r="AC305" s="1483"/>
      <c r="AD305" s="1483"/>
      <c r="AE305" s="1483"/>
      <c r="AF305" s="1483"/>
      <c r="AG305" s="1483"/>
    </row>
    <row r="306" spans="1:33" s="130" customFormat="1" ht="13.5" customHeight="1">
      <c r="A306" s="1483"/>
      <c r="B306" s="1483"/>
      <c r="C306" s="1483"/>
      <c r="D306" s="1483"/>
      <c r="E306" s="1483"/>
      <c r="F306" s="1483"/>
      <c r="G306" s="1483"/>
      <c r="H306" s="1483"/>
      <c r="I306" s="1483"/>
      <c r="J306" s="1483"/>
      <c r="K306" s="1483"/>
      <c r="L306" s="1483"/>
      <c r="M306" s="1483"/>
      <c r="N306" s="1483"/>
      <c r="O306" s="1483"/>
      <c r="P306" s="1483"/>
      <c r="Q306" s="1483"/>
      <c r="R306" s="1483"/>
      <c r="S306" s="1483"/>
      <c r="T306" s="1483"/>
      <c r="U306" s="1483"/>
      <c r="V306" s="1483"/>
      <c r="W306" s="1483"/>
      <c r="X306" s="1483"/>
      <c r="Y306" s="1483"/>
      <c r="Z306" s="1483"/>
      <c r="AA306" s="1483"/>
      <c r="AB306" s="1483"/>
      <c r="AC306" s="1483"/>
      <c r="AD306" s="1483"/>
      <c r="AE306" s="1483"/>
      <c r="AF306" s="1483"/>
      <c r="AG306" s="1483"/>
    </row>
    <row r="307" spans="1:33" s="130" customFormat="1" ht="13.5" customHeight="1">
      <c r="A307" s="1483"/>
      <c r="B307" s="1483"/>
      <c r="C307" s="1483"/>
      <c r="D307" s="1483"/>
      <c r="E307" s="1483"/>
      <c r="F307" s="1483"/>
      <c r="G307" s="1483"/>
      <c r="H307" s="1483"/>
      <c r="I307" s="1483"/>
      <c r="J307" s="1483"/>
      <c r="K307" s="1483"/>
      <c r="L307" s="1483"/>
      <c r="M307" s="1483"/>
      <c r="N307" s="1483"/>
      <c r="O307" s="1483"/>
      <c r="P307" s="1483"/>
      <c r="Q307" s="1483"/>
      <c r="R307" s="1483"/>
      <c r="S307" s="1483"/>
      <c r="T307" s="1483"/>
      <c r="U307" s="1483"/>
      <c r="V307" s="1483"/>
      <c r="W307" s="1483"/>
      <c r="X307" s="1483"/>
      <c r="Y307" s="1483"/>
      <c r="Z307" s="1483"/>
      <c r="AA307" s="1483"/>
      <c r="AB307" s="1483"/>
      <c r="AC307" s="1483"/>
      <c r="AD307" s="1483"/>
      <c r="AE307" s="1483"/>
      <c r="AF307" s="1483"/>
      <c r="AG307" s="1483"/>
    </row>
    <row r="308" spans="1:33" s="130" customFormat="1" ht="13.5" customHeight="1">
      <c r="A308" s="1483"/>
      <c r="B308" s="1483"/>
      <c r="C308" s="1483"/>
      <c r="D308" s="1483"/>
      <c r="E308" s="1483"/>
      <c r="F308" s="1483"/>
      <c r="G308" s="1483"/>
      <c r="H308" s="1483"/>
      <c r="I308" s="1483"/>
      <c r="J308" s="1483"/>
      <c r="K308" s="1483"/>
      <c r="L308" s="1483"/>
      <c r="M308" s="1483"/>
      <c r="N308" s="1483"/>
      <c r="O308" s="1483"/>
      <c r="P308" s="1483"/>
      <c r="Q308" s="1483"/>
      <c r="R308" s="1483"/>
      <c r="S308" s="1483"/>
      <c r="T308" s="1483"/>
      <c r="U308" s="1483"/>
      <c r="V308" s="1483"/>
      <c r="W308" s="1483"/>
      <c r="X308" s="1483"/>
      <c r="Y308" s="1483"/>
      <c r="Z308" s="1483"/>
      <c r="AA308" s="1483"/>
      <c r="AB308" s="1483"/>
      <c r="AC308" s="1483"/>
      <c r="AD308" s="1483"/>
      <c r="AE308" s="1483"/>
      <c r="AF308" s="1483"/>
      <c r="AG308" s="1483"/>
    </row>
    <row r="309" spans="1:33" s="130" customFormat="1" ht="13.5" customHeight="1">
      <c r="A309" s="1483"/>
      <c r="B309" s="1483"/>
      <c r="C309" s="1483"/>
      <c r="D309" s="1483"/>
      <c r="E309" s="1483"/>
      <c r="F309" s="1483"/>
      <c r="G309" s="1483"/>
      <c r="H309" s="1483"/>
      <c r="I309" s="1483"/>
      <c r="J309" s="1483"/>
      <c r="K309" s="1483"/>
      <c r="L309" s="1483"/>
      <c r="M309" s="1483"/>
      <c r="N309" s="1483"/>
      <c r="O309" s="1483"/>
      <c r="P309" s="1483"/>
      <c r="Q309" s="1483"/>
      <c r="R309" s="1483"/>
      <c r="S309" s="1483"/>
      <c r="T309" s="1483"/>
      <c r="U309" s="1483"/>
      <c r="V309" s="1483"/>
      <c r="W309" s="1483"/>
      <c r="X309" s="1483"/>
      <c r="Y309" s="1483"/>
      <c r="Z309" s="1483"/>
      <c r="AA309" s="1483"/>
      <c r="AB309" s="1483"/>
      <c r="AC309" s="1483"/>
      <c r="AD309" s="1483"/>
      <c r="AE309" s="1483"/>
      <c r="AF309" s="1483"/>
      <c r="AG309" s="1483"/>
    </row>
    <row r="310" spans="1:33" s="130" customFormat="1" ht="13.5" customHeight="1">
      <c r="A310" s="1483"/>
      <c r="B310" s="1483"/>
      <c r="C310" s="1483"/>
      <c r="D310" s="1483"/>
      <c r="E310" s="1483"/>
      <c r="F310" s="1483"/>
      <c r="G310" s="1483"/>
      <c r="H310" s="1483"/>
      <c r="I310" s="1483"/>
      <c r="J310" s="1483"/>
      <c r="K310" s="1483"/>
      <c r="L310" s="1483"/>
      <c r="M310" s="1483"/>
      <c r="N310" s="1483"/>
      <c r="O310" s="1483"/>
      <c r="P310" s="1483"/>
      <c r="Q310" s="1483"/>
      <c r="R310" s="1483"/>
      <c r="S310" s="1483"/>
      <c r="T310" s="1483"/>
      <c r="U310" s="1483"/>
      <c r="V310" s="1483"/>
      <c r="W310" s="1483"/>
      <c r="X310" s="1483"/>
      <c r="Y310" s="1483"/>
      <c r="Z310" s="1483"/>
      <c r="AA310" s="1483"/>
      <c r="AB310" s="1483"/>
      <c r="AC310" s="1483"/>
      <c r="AD310" s="1483"/>
      <c r="AE310" s="1483"/>
      <c r="AF310" s="1483"/>
      <c r="AG310" s="1483"/>
    </row>
    <row r="311" spans="1:33" s="130" customFormat="1" ht="13.5" customHeight="1">
      <c r="A311" s="1483"/>
      <c r="B311" s="1483"/>
      <c r="C311" s="1483"/>
      <c r="D311" s="1483"/>
      <c r="E311" s="1483"/>
      <c r="F311" s="1483"/>
      <c r="G311" s="1483"/>
      <c r="H311" s="1483"/>
      <c r="I311" s="1483"/>
      <c r="J311" s="1483"/>
      <c r="K311" s="1483"/>
      <c r="L311" s="1483"/>
      <c r="M311" s="1483"/>
      <c r="N311" s="1483"/>
      <c r="O311" s="1483"/>
      <c r="P311" s="1483"/>
      <c r="Q311" s="1483"/>
      <c r="R311" s="1483"/>
      <c r="S311" s="1483"/>
      <c r="T311" s="1483"/>
      <c r="U311" s="1483"/>
      <c r="V311" s="1483"/>
      <c r="W311" s="1483"/>
      <c r="X311" s="1483"/>
      <c r="Y311" s="1483"/>
      <c r="Z311" s="1483"/>
      <c r="AA311" s="1483"/>
      <c r="AB311" s="1483"/>
      <c r="AC311" s="1483"/>
      <c r="AD311" s="1483"/>
      <c r="AE311" s="1483"/>
      <c r="AF311" s="1483"/>
      <c r="AG311" s="1483"/>
    </row>
    <row r="312" spans="1:33" s="130" customFormat="1" ht="13.5" customHeight="1">
      <c r="A312" s="1483"/>
      <c r="B312" s="1483"/>
      <c r="C312" s="1483"/>
      <c r="D312" s="1483"/>
      <c r="E312" s="1483"/>
      <c r="F312" s="1483"/>
      <c r="G312" s="1483"/>
      <c r="H312" s="1483"/>
      <c r="I312" s="1483"/>
      <c r="J312" s="1483"/>
      <c r="K312" s="1483"/>
      <c r="L312" s="1483"/>
      <c r="M312" s="1483"/>
      <c r="N312" s="1483"/>
      <c r="O312" s="1483"/>
      <c r="P312" s="1483"/>
      <c r="Q312" s="1483"/>
      <c r="R312" s="1483"/>
      <c r="S312" s="1483"/>
      <c r="T312" s="1483"/>
      <c r="U312" s="1483"/>
      <c r="V312" s="1483"/>
      <c r="W312" s="1483"/>
      <c r="X312" s="1483"/>
      <c r="Y312" s="1483"/>
      <c r="Z312" s="1483"/>
      <c r="AA312" s="1483"/>
      <c r="AB312" s="1483"/>
      <c r="AC312" s="1483"/>
      <c r="AD312" s="1483"/>
      <c r="AE312" s="1483"/>
      <c r="AF312" s="1483"/>
      <c r="AG312" s="1483"/>
    </row>
    <row r="313" spans="1:33" s="130" customFormat="1" ht="13.5" customHeight="1">
      <c r="A313" s="1483"/>
      <c r="B313" s="1483"/>
      <c r="C313" s="1483"/>
      <c r="D313" s="1483"/>
      <c r="E313" s="1483"/>
      <c r="F313" s="1483"/>
      <c r="G313" s="1483"/>
      <c r="H313" s="1483"/>
      <c r="I313" s="1483"/>
      <c r="J313" s="1483"/>
      <c r="K313" s="1483"/>
      <c r="L313" s="1483"/>
      <c r="M313" s="1483"/>
      <c r="N313" s="1483"/>
      <c r="O313" s="1483"/>
      <c r="P313" s="1483"/>
      <c r="Q313" s="1483"/>
      <c r="R313" s="1483"/>
      <c r="S313" s="1483"/>
      <c r="T313" s="1483"/>
      <c r="U313" s="1483"/>
      <c r="V313" s="1483"/>
      <c r="W313" s="1483"/>
      <c r="X313" s="1483"/>
      <c r="Y313" s="1483"/>
      <c r="Z313" s="1483"/>
      <c r="AA313" s="1483"/>
      <c r="AB313" s="1483"/>
      <c r="AC313" s="1483"/>
      <c r="AD313" s="1483"/>
      <c r="AE313" s="1483"/>
      <c r="AF313" s="1483"/>
      <c r="AG313" s="1483"/>
    </row>
    <row r="314" spans="1:33" s="130" customFormat="1" ht="13.5" customHeight="1">
      <c r="A314" s="1483" t="s">
        <v>996</v>
      </c>
      <c r="B314" s="1483"/>
      <c r="C314" s="1483"/>
      <c r="D314" s="1483"/>
      <c r="E314" s="1483"/>
      <c r="F314" s="1483"/>
      <c r="G314" s="1483"/>
      <c r="H314" s="1483" t="s">
        <v>505</v>
      </c>
      <c r="I314" s="1483"/>
      <c r="J314" s="1483"/>
      <c r="K314" s="1483"/>
      <c r="L314" s="1483"/>
      <c r="M314" s="1483"/>
      <c r="N314" s="1483"/>
      <c r="O314" s="1483"/>
      <c r="P314" s="1483"/>
      <c r="Q314" s="1483"/>
      <c r="R314" s="1483"/>
      <c r="S314" s="1483"/>
      <c r="T314" s="1483"/>
      <c r="U314" s="1483" t="s">
        <v>504</v>
      </c>
      <c r="V314" s="1483"/>
      <c r="W314" s="1483"/>
      <c r="X314" s="1483"/>
      <c r="Y314" s="1483"/>
      <c r="Z314" s="1483"/>
      <c r="AA314" s="1483"/>
      <c r="AB314" s="1483"/>
      <c r="AC314" s="1483"/>
      <c r="AD314" s="1483"/>
      <c r="AE314" s="1483"/>
      <c r="AF314" s="1483"/>
      <c r="AG314" s="1483"/>
    </row>
    <row r="315" spans="1:33" s="130" customFormat="1" ht="13.5" customHeight="1">
      <c r="A315" s="1483"/>
      <c r="B315" s="1483"/>
      <c r="C315" s="1483"/>
      <c r="D315" s="1483"/>
      <c r="E315" s="1483"/>
      <c r="F315" s="1483"/>
      <c r="G315" s="1483"/>
      <c r="H315" s="1483"/>
      <c r="I315" s="1483"/>
      <c r="J315" s="1483"/>
      <c r="K315" s="1483"/>
      <c r="L315" s="1483"/>
      <c r="M315" s="1483"/>
      <c r="N315" s="1483"/>
      <c r="O315" s="1483"/>
      <c r="P315" s="1483"/>
      <c r="Q315" s="1483"/>
      <c r="R315" s="1483"/>
      <c r="S315" s="1483"/>
      <c r="T315" s="1483"/>
      <c r="U315" s="1483"/>
      <c r="V315" s="1483"/>
      <c r="W315" s="1483"/>
      <c r="X315" s="1483"/>
      <c r="Y315" s="1483"/>
      <c r="Z315" s="1483"/>
      <c r="AA315" s="1483"/>
      <c r="AB315" s="1483"/>
      <c r="AC315" s="1483"/>
      <c r="AD315" s="1483"/>
      <c r="AE315" s="1483"/>
      <c r="AF315" s="1483"/>
      <c r="AG315" s="1483"/>
    </row>
    <row r="316" spans="1:33" s="130" customFormat="1" ht="13.5" customHeight="1">
      <c r="A316" s="1483"/>
      <c r="B316" s="1483"/>
      <c r="C316" s="1483"/>
      <c r="D316" s="1483"/>
      <c r="E316" s="1483"/>
      <c r="F316" s="1483"/>
      <c r="G316" s="1483"/>
      <c r="H316" s="1483"/>
      <c r="I316" s="1483"/>
      <c r="J316" s="1483"/>
      <c r="K316" s="1483"/>
      <c r="L316" s="1483"/>
      <c r="M316" s="1483"/>
      <c r="N316" s="1483"/>
      <c r="O316" s="1483"/>
      <c r="P316" s="1483"/>
      <c r="Q316" s="1483"/>
      <c r="R316" s="1483"/>
      <c r="S316" s="1483"/>
      <c r="T316" s="1483"/>
      <c r="U316" s="1483"/>
      <c r="V316" s="1483"/>
      <c r="W316" s="1483"/>
      <c r="X316" s="1483"/>
      <c r="Y316" s="1483"/>
      <c r="Z316" s="1483"/>
      <c r="AA316" s="1483"/>
      <c r="AB316" s="1483"/>
      <c r="AC316" s="1483"/>
      <c r="AD316" s="1483"/>
      <c r="AE316" s="1483"/>
      <c r="AF316" s="1483"/>
      <c r="AG316" s="1483"/>
    </row>
    <row r="317" spans="1:33" s="130" customFormat="1" ht="13.5" customHeight="1">
      <c r="A317" s="1483"/>
      <c r="B317" s="1483"/>
      <c r="C317" s="1483"/>
      <c r="D317" s="1483"/>
      <c r="E317" s="1483"/>
      <c r="F317" s="1483"/>
      <c r="G317" s="1483"/>
      <c r="H317" s="1483" t="s">
        <v>507</v>
      </c>
      <c r="I317" s="1483"/>
      <c r="J317" s="1483"/>
      <c r="K317" s="1483"/>
      <c r="L317" s="1483"/>
      <c r="M317" s="1483"/>
      <c r="N317" s="1483"/>
      <c r="O317" s="1483"/>
      <c r="P317" s="1483"/>
      <c r="Q317" s="1483"/>
      <c r="R317" s="1483"/>
      <c r="S317" s="1483"/>
      <c r="T317" s="1483"/>
      <c r="U317" s="1483" t="s">
        <v>506</v>
      </c>
      <c r="V317" s="1483"/>
      <c r="W317" s="1483"/>
      <c r="X317" s="1483"/>
      <c r="Y317" s="1483"/>
      <c r="Z317" s="1483"/>
      <c r="AA317" s="1483"/>
      <c r="AB317" s="1483"/>
      <c r="AC317" s="1483"/>
      <c r="AD317" s="1483"/>
      <c r="AE317" s="1483"/>
      <c r="AF317" s="1483"/>
      <c r="AG317" s="1483"/>
    </row>
    <row r="318" spans="1:33" s="130" customFormat="1" ht="13.5" customHeight="1">
      <c r="A318" s="1483"/>
      <c r="B318" s="1483"/>
      <c r="C318" s="1483"/>
      <c r="D318" s="1483"/>
      <c r="E318" s="1483"/>
      <c r="F318" s="1483"/>
      <c r="G318" s="1483"/>
      <c r="H318" s="1483"/>
      <c r="I318" s="1483"/>
      <c r="J318" s="1483"/>
      <c r="K318" s="1483"/>
      <c r="L318" s="1483"/>
      <c r="M318" s="1483"/>
      <c r="N318" s="1483"/>
      <c r="O318" s="1483"/>
      <c r="P318" s="1483"/>
      <c r="Q318" s="1483"/>
      <c r="R318" s="1483"/>
      <c r="S318" s="1483"/>
      <c r="T318" s="1483"/>
      <c r="U318" s="1483"/>
      <c r="V318" s="1483"/>
      <c r="W318" s="1483"/>
      <c r="X318" s="1483"/>
      <c r="Y318" s="1483"/>
      <c r="Z318" s="1483"/>
      <c r="AA318" s="1483"/>
      <c r="AB318" s="1483"/>
      <c r="AC318" s="1483"/>
      <c r="AD318" s="1483"/>
      <c r="AE318" s="1483"/>
      <c r="AF318" s="1483"/>
      <c r="AG318" s="1483"/>
    </row>
    <row r="319" spans="1:33" s="130" customFormat="1" ht="13.5" customHeight="1">
      <c r="A319" s="1483"/>
      <c r="B319" s="1483"/>
      <c r="C319" s="1483"/>
      <c r="D319" s="1483"/>
      <c r="E319" s="1483"/>
      <c r="F319" s="1483"/>
      <c r="G319" s="1483"/>
      <c r="H319" s="1483" t="s">
        <v>508</v>
      </c>
      <c r="I319" s="1483"/>
      <c r="J319" s="1483"/>
      <c r="K319" s="1483"/>
      <c r="L319" s="1483"/>
      <c r="M319" s="1483"/>
      <c r="N319" s="1483"/>
      <c r="O319" s="1483"/>
      <c r="P319" s="1483"/>
      <c r="Q319" s="1483"/>
      <c r="R319" s="1483"/>
      <c r="S319" s="1483"/>
      <c r="T319" s="1483"/>
      <c r="U319" s="1483" t="s">
        <v>506</v>
      </c>
      <c r="V319" s="1483"/>
      <c r="W319" s="1483"/>
      <c r="X319" s="1483"/>
      <c r="Y319" s="1483"/>
      <c r="Z319" s="1483"/>
      <c r="AA319" s="1483"/>
      <c r="AB319" s="1483"/>
      <c r="AC319" s="1483"/>
      <c r="AD319" s="1483"/>
      <c r="AE319" s="1483"/>
      <c r="AF319" s="1483"/>
      <c r="AG319" s="1483"/>
    </row>
    <row r="320" spans="1:33" s="130" customFormat="1" ht="13.5" customHeight="1">
      <c r="A320" s="1483"/>
      <c r="B320" s="1483"/>
      <c r="C320" s="1483"/>
      <c r="D320" s="1483"/>
      <c r="E320" s="1483"/>
      <c r="F320" s="1483"/>
      <c r="G320" s="1483"/>
      <c r="H320" s="1483"/>
      <c r="I320" s="1483"/>
      <c r="J320" s="1483"/>
      <c r="K320" s="1483"/>
      <c r="L320" s="1483"/>
      <c r="M320" s="1483"/>
      <c r="N320" s="1483"/>
      <c r="O320" s="1483"/>
      <c r="P320" s="1483"/>
      <c r="Q320" s="1483"/>
      <c r="R320" s="1483"/>
      <c r="S320" s="1483"/>
      <c r="T320" s="1483"/>
      <c r="U320" s="1483"/>
      <c r="V320" s="1483"/>
      <c r="W320" s="1483"/>
      <c r="X320" s="1483"/>
      <c r="Y320" s="1483"/>
      <c r="Z320" s="1483"/>
      <c r="AA320" s="1483"/>
      <c r="AB320" s="1483"/>
      <c r="AC320" s="1483"/>
      <c r="AD320" s="1483"/>
      <c r="AE320" s="1483"/>
      <c r="AF320" s="1483"/>
      <c r="AG320" s="1483"/>
    </row>
    <row r="321" spans="1:33" s="130" customFormat="1" ht="13.5" customHeight="1">
      <c r="A321" s="1483"/>
      <c r="B321" s="1483"/>
      <c r="C321" s="1483"/>
      <c r="D321" s="1483"/>
      <c r="E321" s="1483"/>
      <c r="F321" s="1483"/>
      <c r="G321" s="1483"/>
      <c r="H321" s="1483"/>
      <c r="I321" s="1483"/>
      <c r="J321" s="1483"/>
      <c r="K321" s="1483"/>
      <c r="L321" s="1483"/>
      <c r="M321" s="1483"/>
      <c r="N321" s="1483"/>
      <c r="O321" s="1483"/>
      <c r="P321" s="1483"/>
      <c r="Q321" s="1483"/>
      <c r="R321" s="1483"/>
      <c r="S321" s="1483"/>
      <c r="T321" s="1483"/>
      <c r="U321" s="1483"/>
      <c r="V321" s="1483"/>
      <c r="W321" s="1483"/>
      <c r="X321" s="1483"/>
      <c r="Y321" s="1483"/>
      <c r="Z321" s="1483"/>
      <c r="AA321" s="1483"/>
      <c r="AB321" s="1483"/>
      <c r="AC321" s="1483"/>
      <c r="AD321" s="1483"/>
      <c r="AE321" s="1483"/>
      <c r="AF321" s="1483"/>
      <c r="AG321" s="1483"/>
    </row>
    <row r="322" spans="1:33" s="130" customFormat="1" ht="13.5" customHeight="1">
      <c r="A322" s="1483"/>
      <c r="B322" s="1483"/>
      <c r="C322" s="1483"/>
      <c r="D322" s="1483"/>
      <c r="E322" s="1483"/>
      <c r="F322" s="1483"/>
      <c r="G322" s="1483"/>
      <c r="H322" s="1483"/>
      <c r="I322" s="1483"/>
      <c r="J322" s="1483"/>
      <c r="K322" s="1483"/>
      <c r="L322" s="1483"/>
      <c r="M322" s="1483"/>
      <c r="N322" s="1483"/>
      <c r="O322" s="1483"/>
      <c r="P322" s="1483"/>
      <c r="Q322" s="1483"/>
      <c r="R322" s="1483"/>
      <c r="S322" s="1483"/>
      <c r="T322" s="1483"/>
      <c r="U322" s="1483"/>
      <c r="V322" s="1483"/>
      <c r="W322" s="1483"/>
      <c r="X322" s="1483"/>
      <c r="Y322" s="1483"/>
      <c r="Z322" s="1483"/>
      <c r="AA322" s="1483"/>
      <c r="AB322" s="1483"/>
      <c r="AC322" s="1483"/>
      <c r="AD322" s="1483"/>
      <c r="AE322" s="1483"/>
      <c r="AF322" s="1483"/>
      <c r="AG322" s="1483"/>
    </row>
    <row r="323" spans="1:33" s="130" customFormat="1" ht="13.5" customHeight="1">
      <c r="A323" s="1483"/>
      <c r="B323" s="1483"/>
      <c r="C323" s="1483"/>
      <c r="D323" s="1483"/>
      <c r="E323" s="1483"/>
      <c r="F323" s="1483"/>
      <c r="G323" s="1483"/>
      <c r="H323" s="1483"/>
      <c r="I323" s="1483"/>
      <c r="J323" s="1483"/>
      <c r="K323" s="1483"/>
      <c r="L323" s="1483"/>
      <c r="M323" s="1483"/>
      <c r="N323" s="1483"/>
      <c r="O323" s="1483"/>
      <c r="P323" s="1483"/>
      <c r="Q323" s="1483"/>
      <c r="R323" s="1483"/>
      <c r="S323" s="1483"/>
      <c r="T323" s="1483"/>
      <c r="U323" s="1483"/>
      <c r="V323" s="1483"/>
      <c r="W323" s="1483"/>
      <c r="X323" s="1483"/>
      <c r="Y323" s="1483"/>
      <c r="Z323" s="1483"/>
      <c r="AA323" s="1483"/>
      <c r="AB323" s="1483"/>
      <c r="AC323" s="1483"/>
      <c r="AD323" s="1483"/>
      <c r="AE323" s="1483"/>
      <c r="AF323" s="1483"/>
      <c r="AG323" s="1483"/>
    </row>
    <row r="324" spans="1:33" s="130" customFormat="1" ht="13.5" customHeight="1">
      <c r="A324" s="1483"/>
      <c r="B324" s="1483"/>
      <c r="C324" s="1483"/>
      <c r="D324" s="1483"/>
      <c r="E324" s="1483"/>
      <c r="F324" s="1483"/>
      <c r="G324" s="1483"/>
      <c r="H324" s="1483"/>
      <c r="I324" s="1483"/>
      <c r="J324" s="1483"/>
      <c r="K324" s="1483"/>
      <c r="L324" s="1483"/>
      <c r="M324" s="1483"/>
      <c r="N324" s="1483"/>
      <c r="O324" s="1483"/>
      <c r="P324" s="1483"/>
      <c r="Q324" s="1483"/>
      <c r="R324" s="1483"/>
      <c r="S324" s="1483"/>
      <c r="T324" s="1483"/>
      <c r="U324" s="1483"/>
      <c r="V324" s="1483"/>
      <c r="W324" s="1483"/>
      <c r="X324" s="1483"/>
      <c r="Y324" s="1483"/>
      <c r="Z324" s="1483"/>
      <c r="AA324" s="1483"/>
      <c r="AB324" s="1483"/>
      <c r="AC324" s="1483"/>
      <c r="AD324" s="1483"/>
      <c r="AE324" s="1483"/>
      <c r="AF324" s="1483"/>
      <c r="AG324" s="1483"/>
    </row>
    <row r="325" spans="1:33" s="130" customFormat="1" ht="13.5" customHeight="1">
      <c r="A325" s="1483"/>
      <c r="B325" s="1483"/>
      <c r="C325" s="1483"/>
      <c r="D325" s="1483"/>
      <c r="E325" s="1483"/>
      <c r="F325" s="1483"/>
      <c r="G325" s="1483"/>
      <c r="H325" s="1483"/>
      <c r="I325" s="1483"/>
      <c r="J325" s="1483"/>
      <c r="K325" s="1483"/>
      <c r="L325" s="1483"/>
      <c r="M325" s="1483"/>
      <c r="N325" s="1483"/>
      <c r="O325" s="1483"/>
      <c r="P325" s="1483"/>
      <c r="Q325" s="1483"/>
      <c r="R325" s="1483"/>
      <c r="S325" s="1483"/>
      <c r="T325" s="1483"/>
      <c r="U325" s="1483"/>
      <c r="V325" s="1483"/>
      <c r="W325" s="1483"/>
      <c r="X325" s="1483"/>
      <c r="Y325" s="1483"/>
      <c r="Z325" s="1483"/>
      <c r="AA325" s="1483"/>
      <c r="AB325" s="1483"/>
      <c r="AC325" s="1483"/>
      <c r="AD325" s="1483"/>
      <c r="AE325" s="1483"/>
      <c r="AF325" s="1483"/>
      <c r="AG325" s="1483"/>
    </row>
    <row r="326" spans="1:33" s="130" customFormat="1" ht="13.5" customHeight="1">
      <c r="A326" s="1483"/>
      <c r="B326" s="1483"/>
      <c r="C326" s="1483"/>
      <c r="D326" s="1483"/>
      <c r="E326" s="1483"/>
      <c r="F326" s="1483"/>
      <c r="G326" s="1483"/>
      <c r="H326" s="1483"/>
      <c r="I326" s="1483"/>
      <c r="J326" s="1483"/>
      <c r="K326" s="1483"/>
      <c r="L326" s="1483"/>
      <c r="M326" s="1483"/>
      <c r="N326" s="1483"/>
      <c r="O326" s="1483"/>
      <c r="P326" s="1483"/>
      <c r="Q326" s="1483"/>
      <c r="R326" s="1483"/>
      <c r="S326" s="1483"/>
      <c r="T326" s="1483"/>
      <c r="U326" s="1483"/>
      <c r="V326" s="1483"/>
      <c r="W326" s="1483"/>
      <c r="X326" s="1483"/>
      <c r="Y326" s="1483"/>
      <c r="Z326" s="1483"/>
      <c r="AA326" s="1483"/>
      <c r="AB326" s="1483"/>
      <c r="AC326" s="1483"/>
      <c r="AD326" s="1483"/>
      <c r="AE326" s="1483"/>
      <c r="AF326" s="1483"/>
      <c r="AG326" s="1483"/>
    </row>
    <row r="327" spans="1:33" s="130" customFormat="1" ht="13.5" customHeight="1">
      <c r="A327" s="1483"/>
      <c r="B327" s="1483"/>
      <c r="C327" s="1483"/>
      <c r="D327" s="1483"/>
      <c r="E327" s="1483"/>
      <c r="F327" s="1483"/>
      <c r="G327" s="1483"/>
      <c r="H327" s="1483"/>
      <c r="I327" s="1483"/>
      <c r="J327" s="1483"/>
      <c r="K327" s="1483"/>
      <c r="L327" s="1483"/>
      <c r="M327" s="1483"/>
      <c r="N327" s="1483"/>
      <c r="O327" s="1483"/>
      <c r="P327" s="1483"/>
      <c r="Q327" s="1483"/>
      <c r="R327" s="1483"/>
      <c r="S327" s="1483"/>
      <c r="T327" s="1483"/>
      <c r="U327" s="1483"/>
      <c r="V327" s="1483"/>
      <c r="W327" s="1483"/>
      <c r="X327" s="1483"/>
      <c r="Y327" s="1483"/>
      <c r="Z327" s="1483"/>
      <c r="AA327" s="1483"/>
      <c r="AB327" s="1483"/>
      <c r="AC327" s="1483"/>
      <c r="AD327" s="1483"/>
      <c r="AE327" s="1483"/>
      <c r="AF327" s="1483"/>
      <c r="AG327" s="1483"/>
    </row>
    <row r="328" spans="1:33" s="130" customFormat="1" ht="13.5" customHeight="1">
      <c r="A328" s="1483"/>
      <c r="B328" s="1483"/>
      <c r="C328" s="1483"/>
      <c r="D328" s="1483"/>
      <c r="E328" s="1483"/>
      <c r="F328" s="1483"/>
      <c r="G328" s="1483"/>
      <c r="H328" s="1483"/>
      <c r="I328" s="1483"/>
      <c r="J328" s="1483"/>
      <c r="K328" s="1483"/>
      <c r="L328" s="1483"/>
      <c r="M328" s="1483"/>
      <c r="N328" s="1483"/>
      <c r="O328" s="1483"/>
      <c r="P328" s="1483"/>
      <c r="Q328" s="1483"/>
      <c r="R328" s="1483"/>
      <c r="S328" s="1483"/>
      <c r="T328" s="1483"/>
      <c r="U328" s="1483"/>
      <c r="V328" s="1483"/>
      <c r="W328" s="1483"/>
      <c r="X328" s="1483"/>
      <c r="Y328" s="1483"/>
      <c r="Z328" s="1483"/>
      <c r="AA328" s="1483"/>
      <c r="AB328" s="1483"/>
      <c r="AC328" s="1483"/>
      <c r="AD328" s="1483"/>
      <c r="AE328" s="1483"/>
      <c r="AF328" s="1483"/>
      <c r="AG328" s="1483"/>
    </row>
    <row r="329" spans="1:33" s="130" customFormat="1" ht="13.5" customHeight="1">
      <c r="A329" s="1483"/>
      <c r="B329" s="1483"/>
      <c r="C329" s="1483"/>
      <c r="D329" s="1483"/>
      <c r="E329" s="1483"/>
      <c r="F329" s="1483"/>
      <c r="G329" s="1483"/>
      <c r="H329" s="1483"/>
      <c r="I329" s="1483"/>
      <c r="J329" s="1483"/>
      <c r="K329" s="1483"/>
      <c r="L329" s="1483"/>
      <c r="M329" s="1483"/>
      <c r="N329" s="1483"/>
      <c r="O329" s="1483"/>
      <c r="P329" s="1483"/>
      <c r="Q329" s="1483"/>
      <c r="R329" s="1483"/>
      <c r="S329" s="1483"/>
      <c r="T329" s="1483"/>
      <c r="U329" s="1483"/>
      <c r="V329" s="1483"/>
      <c r="W329" s="1483"/>
      <c r="X329" s="1483"/>
      <c r="Y329" s="1483"/>
      <c r="Z329" s="1483"/>
      <c r="AA329" s="1483"/>
      <c r="AB329" s="1483"/>
      <c r="AC329" s="1483"/>
      <c r="AD329" s="1483"/>
      <c r="AE329" s="1483"/>
      <c r="AF329" s="1483"/>
      <c r="AG329" s="1483"/>
    </row>
    <row r="330" spans="1:33" s="130" customFormat="1" ht="13.5" customHeight="1">
      <c r="A330" s="1483"/>
      <c r="B330" s="1483"/>
      <c r="C330" s="1483"/>
      <c r="D330" s="1483"/>
      <c r="E330" s="1483"/>
      <c r="F330" s="1483"/>
      <c r="G330" s="1483"/>
      <c r="H330" s="1483"/>
      <c r="I330" s="1483"/>
      <c r="J330" s="1483"/>
      <c r="K330" s="1483"/>
      <c r="L330" s="1483"/>
      <c r="M330" s="1483"/>
      <c r="N330" s="1483"/>
      <c r="O330" s="1483"/>
      <c r="P330" s="1483"/>
      <c r="Q330" s="1483"/>
      <c r="R330" s="1483"/>
      <c r="S330" s="1483"/>
      <c r="T330" s="1483"/>
      <c r="U330" s="1483"/>
      <c r="V330" s="1483"/>
      <c r="W330" s="1483"/>
      <c r="X330" s="1483"/>
      <c r="Y330" s="1483"/>
      <c r="Z330" s="1483"/>
      <c r="AA330" s="1483"/>
      <c r="AB330" s="1483"/>
      <c r="AC330" s="1483"/>
      <c r="AD330" s="1483"/>
      <c r="AE330" s="1483"/>
      <c r="AF330" s="1483"/>
      <c r="AG330" s="1483"/>
    </row>
    <row r="331" spans="1:33" s="130" customFormat="1" ht="13.5" customHeight="1">
      <c r="A331" s="1483"/>
      <c r="B331" s="1483"/>
      <c r="C331" s="1483"/>
      <c r="D331" s="1483"/>
      <c r="E331" s="1483"/>
      <c r="F331" s="1483"/>
      <c r="G331" s="1483"/>
      <c r="H331" s="1483"/>
      <c r="I331" s="1483"/>
      <c r="J331" s="1483"/>
      <c r="K331" s="1483"/>
      <c r="L331" s="1483"/>
      <c r="M331" s="1483"/>
      <c r="N331" s="1483"/>
      <c r="O331" s="1483"/>
      <c r="P331" s="1483"/>
      <c r="Q331" s="1483"/>
      <c r="R331" s="1483"/>
      <c r="S331" s="1483"/>
      <c r="T331" s="1483"/>
      <c r="U331" s="1483"/>
      <c r="V331" s="1483"/>
      <c r="W331" s="1483"/>
      <c r="X331" s="1483"/>
      <c r="Y331" s="1483"/>
      <c r="Z331" s="1483"/>
      <c r="AA331" s="1483"/>
      <c r="AB331" s="1483"/>
      <c r="AC331" s="1483"/>
      <c r="AD331" s="1483"/>
      <c r="AE331" s="1483"/>
      <c r="AF331" s="1483"/>
      <c r="AG331" s="1483"/>
    </row>
    <row r="332" spans="1:33" s="130" customFormat="1" ht="13.5" customHeight="1">
      <c r="A332" s="1483"/>
      <c r="B332" s="1483"/>
      <c r="C332" s="1483"/>
      <c r="D332" s="1483"/>
      <c r="E332" s="1483"/>
      <c r="F332" s="1483"/>
      <c r="G332" s="1483"/>
      <c r="H332" s="1483"/>
      <c r="I332" s="1483"/>
      <c r="J332" s="1483"/>
      <c r="K332" s="1483"/>
      <c r="L332" s="1483"/>
      <c r="M332" s="1483"/>
      <c r="N332" s="1483"/>
      <c r="O332" s="1483"/>
      <c r="P332" s="1483"/>
      <c r="Q332" s="1483"/>
      <c r="R332" s="1483"/>
      <c r="S332" s="1483"/>
      <c r="T332" s="1483"/>
      <c r="U332" s="1483"/>
      <c r="V332" s="1483"/>
      <c r="W332" s="1483"/>
      <c r="X332" s="1483"/>
      <c r="Y332" s="1483"/>
      <c r="Z332" s="1483"/>
      <c r="AA332" s="1483"/>
      <c r="AB332" s="1483"/>
      <c r="AC332" s="1483"/>
      <c r="AD332" s="1483"/>
      <c r="AE332" s="1483"/>
      <c r="AF332" s="1483"/>
      <c r="AG332" s="1483"/>
    </row>
    <row r="333" spans="1:33" s="130" customFormat="1" ht="13.5" customHeight="1">
      <c r="A333" s="1483"/>
      <c r="B333" s="1483"/>
      <c r="C333" s="1483"/>
      <c r="D333" s="1483"/>
      <c r="E333" s="1483"/>
      <c r="F333" s="1483"/>
      <c r="G333" s="1483"/>
      <c r="H333" s="1483"/>
      <c r="I333" s="1483"/>
      <c r="J333" s="1483"/>
      <c r="K333" s="1483"/>
      <c r="L333" s="1483"/>
      <c r="M333" s="1483"/>
      <c r="N333" s="1483"/>
      <c r="O333" s="1483"/>
      <c r="P333" s="1483"/>
      <c r="Q333" s="1483"/>
      <c r="R333" s="1483"/>
      <c r="S333" s="1483"/>
      <c r="T333" s="1483"/>
      <c r="U333" s="1483"/>
      <c r="V333" s="1483"/>
      <c r="W333" s="1483"/>
      <c r="X333" s="1483"/>
      <c r="Y333" s="1483"/>
      <c r="Z333" s="1483"/>
      <c r="AA333" s="1483"/>
      <c r="AB333" s="1483"/>
      <c r="AC333" s="1483"/>
      <c r="AD333" s="1483"/>
      <c r="AE333" s="1483"/>
      <c r="AF333" s="1483"/>
      <c r="AG333" s="1483"/>
    </row>
    <row r="334" spans="1:33" s="130" customFormat="1" ht="13.5" customHeight="1">
      <c r="A334" s="1483"/>
      <c r="B334" s="1483"/>
      <c r="C334" s="1483"/>
      <c r="D334" s="1483"/>
      <c r="E334" s="1483"/>
      <c r="F334" s="1483"/>
      <c r="G334" s="1483"/>
      <c r="H334" s="1483"/>
      <c r="I334" s="1483"/>
      <c r="J334" s="1483"/>
      <c r="K334" s="1483"/>
      <c r="L334" s="1483"/>
      <c r="M334" s="1483"/>
      <c r="N334" s="1483"/>
      <c r="O334" s="1483"/>
      <c r="P334" s="1483"/>
      <c r="Q334" s="1483"/>
      <c r="R334" s="1483"/>
      <c r="S334" s="1483"/>
      <c r="T334" s="1483"/>
      <c r="U334" s="1483"/>
      <c r="V334" s="1483"/>
      <c r="W334" s="1483"/>
      <c r="X334" s="1483"/>
      <c r="Y334" s="1483"/>
      <c r="Z334" s="1483"/>
      <c r="AA334" s="1483"/>
      <c r="AB334" s="1483"/>
      <c r="AC334" s="1483"/>
      <c r="AD334" s="1483"/>
      <c r="AE334" s="1483"/>
      <c r="AF334" s="1483"/>
      <c r="AG334" s="1483"/>
    </row>
    <row r="335" spans="1:33" s="130" customFormat="1" ht="13.5" customHeight="1">
      <c r="A335" s="1483"/>
      <c r="B335" s="1483"/>
      <c r="C335" s="1483"/>
      <c r="D335" s="1483"/>
      <c r="E335" s="1483"/>
      <c r="F335" s="1483"/>
      <c r="G335" s="1483"/>
      <c r="H335" s="1483"/>
      <c r="I335" s="1483"/>
      <c r="J335" s="1483"/>
      <c r="K335" s="1483"/>
      <c r="L335" s="1483"/>
      <c r="M335" s="1483"/>
      <c r="N335" s="1483"/>
      <c r="O335" s="1483"/>
      <c r="P335" s="1483"/>
      <c r="Q335" s="1483"/>
      <c r="R335" s="1483"/>
      <c r="S335" s="1483"/>
      <c r="T335" s="1483"/>
      <c r="U335" s="1483"/>
      <c r="V335" s="1483"/>
      <c r="W335" s="1483"/>
      <c r="X335" s="1483"/>
      <c r="Y335" s="1483"/>
      <c r="Z335" s="1483"/>
      <c r="AA335" s="1483"/>
      <c r="AB335" s="1483"/>
      <c r="AC335" s="1483"/>
      <c r="AD335" s="1483"/>
      <c r="AE335" s="1483"/>
      <c r="AF335" s="1483"/>
      <c r="AG335" s="1483"/>
    </row>
    <row r="336" spans="1:33" s="130" customFormat="1" ht="13.5" customHeight="1">
      <c r="A336" s="1483"/>
      <c r="B336" s="1483"/>
      <c r="C336" s="1483"/>
      <c r="D336" s="1483"/>
      <c r="E336" s="1483"/>
      <c r="F336" s="1483"/>
      <c r="G336" s="1483"/>
      <c r="H336" s="1483" t="s">
        <v>510</v>
      </c>
      <c r="I336" s="1483"/>
      <c r="J336" s="1483"/>
      <c r="K336" s="1483"/>
      <c r="L336" s="1483"/>
      <c r="M336" s="1483"/>
      <c r="N336" s="1483"/>
      <c r="O336" s="1483"/>
      <c r="P336" s="1483"/>
      <c r="Q336" s="1483"/>
      <c r="R336" s="1483"/>
      <c r="S336" s="1483"/>
      <c r="T336" s="1483"/>
      <c r="U336" s="1483" t="s">
        <v>509</v>
      </c>
      <c r="V336" s="1483"/>
      <c r="W336" s="1483"/>
      <c r="X336" s="1483"/>
      <c r="Y336" s="1483"/>
      <c r="Z336" s="1483"/>
      <c r="AA336" s="1483"/>
      <c r="AB336" s="1483"/>
      <c r="AC336" s="1483"/>
      <c r="AD336" s="1483"/>
      <c r="AE336" s="1483"/>
      <c r="AF336" s="1483"/>
      <c r="AG336" s="1483"/>
    </row>
    <row r="337" spans="1:33" s="130" customFormat="1" ht="13.5" customHeight="1">
      <c r="A337" s="1483"/>
      <c r="B337" s="1483"/>
      <c r="C337" s="1483"/>
      <c r="D337" s="1483"/>
      <c r="E337" s="1483"/>
      <c r="F337" s="1483"/>
      <c r="G337" s="1483"/>
      <c r="H337" s="1483"/>
      <c r="I337" s="1483"/>
      <c r="J337" s="1483"/>
      <c r="K337" s="1483"/>
      <c r="L337" s="1483"/>
      <c r="M337" s="1483"/>
      <c r="N337" s="1483"/>
      <c r="O337" s="1483"/>
      <c r="P337" s="1483"/>
      <c r="Q337" s="1483"/>
      <c r="R337" s="1483"/>
      <c r="S337" s="1483"/>
      <c r="T337" s="1483"/>
      <c r="U337" s="1483"/>
      <c r="V337" s="1483"/>
      <c r="W337" s="1483"/>
      <c r="X337" s="1483"/>
      <c r="Y337" s="1483"/>
      <c r="Z337" s="1483"/>
      <c r="AA337" s="1483"/>
      <c r="AB337" s="1483"/>
      <c r="AC337" s="1483"/>
      <c r="AD337" s="1483"/>
      <c r="AE337" s="1483"/>
      <c r="AF337" s="1483"/>
      <c r="AG337" s="1483"/>
    </row>
    <row r="338" spans="1:33" s="130" customFormat="1" ht="13.5" customHeight="1">
      <c r="A338" s="1483"/>
      <c r="B338" s="1483"/>
      <c r="C338" s="1483"/>
      <c r="D338" s="1483"/>
      <c r="E338" s="1483"/>
      <c r="F338" s="1483"/>
      <c r="G338" s="1483"/>
      <c r="H338" s="1483"/>
      <c r="I338" s="1483"/>
      <c r="J338" s="1483"/>
      <c r="K338" s="1483"/>
      <c r="L338" s="1483"/>
      <c r="M338" s="1483"/>
      <c r="N338" s="1483"/>
      <c r="O338" s="1483"/>
      <c r="P338" s="1483"/>
      <c r="Q338" s="1483"/>
      <c r="R338" s="1483"/>
      <c r="S338" s="1483"/>
      <c r="T338" s="1483"/>
      <c r="U338" s="1483"/>
      <c r="V338" s="1483"/>
      <c r="W338" s="1483"/>
      <c r="X338" s="1483"/>
      <c r="Y338" s="1483"/>
      <c r="Z338" s="1483"/>
      <c r="AA338" s="1483"/>
      <c r="AB338" s="1483"/>
      <c r="AC338" s="1483"/>
      <c r="AD338" s="1483"/>
      <c r="AE338" s="1483"/>
      <c r="AF338" s="1483"/>
      <c r="AG338" s="1483"/>
    </row>
    <row r="339" spans="1:33" s="130" customFormat="1" ht="13.5" customHeight="1">
      <c r="A339" s="1483"/>
      <c r="B339" s="1483"/>
      <c r="C339" s="1483"/>
      <c r="D339" s="1483"/>
      <c r="E339" s="1483"/>
      <c r="F339" s="1483"/>
      <c r="G339" s="1483"/>
      <c r="H339" s="1483" t="s">
        <v>511</v>
      </c>
      <c r="I339" s="1483"/>
      <c r="J339" s="1483"/>
      <c r="K339" s="1483"/>
      <c r="L339" s="1483"/>
      <c r="M339" s="1483"/>
      <c r="N339" s="1483"/>
      <c r="O339" s="1483"/>
      <c r="P339" s="1483"/>
      <c r="Q339" s="1483"/>
      <c r="R339" s="1483"/>
      <c r="S339" s="1483"/>
      <c r="T339" s="1483"/>
      <c r="U339" s="1483" t="s">
        <v>506</v>
      </c>
      <c r="V339" s="1483"/>
      <c r="W339" s="1483"/>
      <c r="X339" s="1483"/>
      <c r="Y339" s="1483"/>
      <c r="Z339" s="1483"/>
      <c r="AA339" s="1483"/>
      <c r="AB339" s="1483"/>
      <c r="AC339" s="1483"/>
      <c r="AD339" s="1483"/>
      <c r="AE339" s="1483"/>
      <c r="AF339" s="1483"/>
      <c r="AG339" s="1483"/>
    </row>
    <row r="340" spans="1:33" s="130" customFormat="1" ht="11.25" customHeight="1">
      <c r="A340" s="1483"/>
      <c r="B340" s="1483"/>
      <c r="C340" s="1483"/>
      <c r="D340" s="1483"/>
      <c r="E340" s="1483"/>
      <c r="F340" s="1483"/>
      <c r="G340" s="1483"/>
      <c r="H340" s="1483"/>
      <c r="I340" s="1483"/>
      <c r="J340" s="1483"/>
      <c r="K340" s="1483"/>
      <c r="L340" s="1483"/>
      <c r="M340" s="1483"/>
      <c r="N340" s="1483"/>
      <c r="O340" s="1483"/>
      <c r="P340" s="1483"/>
      <c r="Q340" s="1483"/>
      <c r="R340" s="1483"/>
      <c r="S340" s="1483"/>
      <c r="T340" s="1483"/>
      <c r="U340" s="1483"/>
      <c r="V340" s="1483"/>
      <c r="W340" s="1483"/>
      <c r="X340" s="1483"/>
      <c r="Y340" s="1483"/>
      <c r="Z340" s="1483"/>
      <c r="AA340" s="1483"/>
      <c r="AB340" s="1483"/>
      <c r="AC340" s="1483"/>
      <c r="AD340" s="1483"/>
      <c r="AE340" s="1483"/>
      <c r="AF340" s="1483"/>
      <c r="AG340" s="1483"/>
    </row>
    <row r="341" spans="1:33" s="130" customFormat="1" ht="13.5" customHeight="1">
      <c r="A341" s="1483"/>
      <c r="B341" s="1483"/>
      <c r="C341" s="1483"/>
      <c r="D341" s="1483"/>
      <c r="E341" s="1483"/>
      <c r="F341" s="1483"/>
      <c r="G341" s="1483"/>
      <c r="H341" s="1483"/>
      <c r="I341" s="1483"/>
      <c r="J341" s="1483"/>
      <c r="K341" s="1483"/>
      <c r="L341" s="1483"/>
      <c r="M341" s="1483"/>
      <c r="N341" s="1483"/>
      <c r="O341" s="1483"/>
      <c r="P341" s="1483"/>
      <c r="Q341" s="1483"/>
      <c r="R341" s="1483"/>
      <c r="S341" s="1483"/>
      <c r="T341" s="1483"/>
      <c r="U341" s="1483"/>
      <c r="V341" s="1483"/>
      <c r="W341" s="1483"/>
      <c r="X341" s="1483"/>
      <c r="Y341" s="1483"/>
      <c r="Z341" s="1483"/>
      <c r="AA341" s="1483"/>
      <c r="AB341" s="1483"/>
      <c r="AC341" s="1483"/>
      <c r="AD341" s="1483"/>
      <c r="AE341" s="1483"/>
      <c r="AF341" s="1483"/>
      <c r="AG341" s="1483"/>
    </row>
    <row r="342" spans="1:33" s="130" customFormat="1" ht="13.5" customHeight="1">
      <c r="A342" s="1483"/>
      <c r="B342" s="1483"/>
      <c r="C342" s="1483"/>
      <c r="D342" s="1483"/>
      <c r="E342" s="1483"/>
      <c r="F342" s="1483"/>
      <c r="G342" s="1483"/>
      <c r="H342" s="1483"/>
      <c r="I342" s="1483"/>
      <c r="J342" s="1483"/>
      <c r="K342" s="1483"/>
      <c r="L342" s="1483"/>
      <c r="M342" s="1483"/>
      <c r="N342" s="1483"/>
      <c r="O342" s="1483"/>
      <c r="P342" s="1483"/>
      <c r="Q342" s="1483"/>
      <c r="R342" s="1483"/>
      <c r="S342" s="1483"/>
      <c r="T342" s="1483"/>
      <c r="U342" s="1483"/>
      <c r="V342" s="1483"/>
      <c r="W342" s="1483"/>
      <c r="X342" s="1483"/>
      <c r="Y342" s="1483"/>
      <c r="Z342" s="1483"/>
      <c r="AA342" s="1483"/>
      <c r="AB342" s="1483"/>
      <c r="AC342" s="1483"/>
      <c r="AD342" s="1483"/>
      <c r="AE342" s="1483"/>
      <c r="AF342" s="1483"/>
      <c r="AG342" s="1483"/>
    </row>
    <row r="343" spans="1:33" s="130" customFormat="1" ht="13.5" customHeight="1">
      <c r="A343" s="1483"/>
      <c r="B343" s="1483"/>
      <c r="C343" s="1483"/>
      <c r="D343" s="1483"/>
      <c r="E343" s="1483"/>
      <c r="F343" s="1483"/>
      <c r="G343" s="1483"/>
      <c r="H343" s="1483"/>
      <c r="I343" s="1483"/>
      <c r="J343" s="1483"/>
      <c r="K343" s="1483"/>
      <c r="L343" s="1483"/>
      <c r="M343" s="1483"/>
      <c r="N343" s="1483"/>
      <c r="O343" s="1483"/>
      <c r="P343" s="1483"/>
      <c r="Q343" s="1483"/>
      <c r="R343" s="1483"/>
      <c r="S343" s="1483"/>
      <c r="T343" s="1483"/>
      <c r="U343" s="1483"/>
      <c r="V343" s="1483"/>
      <c r="W343" s="1483"/>
      <c r="X343" s="1483"/>
      <c r="Y343" s="1483"/>
      <c r="Z343" s="1483"/>
      <c r="AA343" s="1483"/>
      <c r="AB343" s="1483"/>
      <c r="AC343" s="1483"/>
      <c r="AD343" s="1483"/>
      <c r="AE343" s="1483"/>
      <c r="AF343" s="1483"/>
      <c r="AG343" s="1483"/>
    </row>
    <row r="344" spans="1:33" s="130" customFormat="1" ht="13.5" customHeight="1">
      <c r="A344" s="1483"/>
      <c r="B344" s="1483"/>
      <c r="C344" s="1483"/>
      <c r="D344" s="1483"/>
      <c r="E344" s="1483"/>
      <c r="F344" s="1483"/>
      <c r="G344" s="1483"/>
      <c r="H344" s="1483"/>
      <c r="I344" s="1483"/>
      <c r="J344" s="1483"/>
      <c r="K344" s="1483"/>
      <c r="L344" s="1483"/>
      <c r="M344" s="1483"/>
      <c r="N344" s="1483"/>
      <c r="O344" s="1483"/>
      <c r="P344" s="1483"/>
      <c r="Q344" s="1483"/>
      <c r="R344" s="1483"/>
      <c r="S344" s="1483"/>
      <c r="T344" s="1483"/>
      <c r="U344" s="1483"/>
      <c r="V344" s="1483"/>
      <c r="W344" s="1483"/>
      <c r="X344" s="1483"/>
      <c r="Y344" s="1483"/>
      <c r="Z344" s="1483"/>
      <c r="AA344" s="1483"/>
      <c r="AB344" s="1483"/>
      <c r="AC344" s="1483"/>
      <c r="AD344" s="1483"/>
      <c r="AE344" s="1483"/>
      <c r="AF344" s="1483"/>
      <c r="AG344" s="1483"/>
    </row>
    <row r="345" spans="1:33" s="130" customFormat="1" ht="13.5" customHeight="1">
      <c r="A345" s="1483"/>
      <c r="B345" s="1483"/>
      <c r="C345" s="1483"/>
      <c r="D345" s="1483"/>
      <c r="E345" s="1483"/>
      <c r="F345" s="1483"/>
      <c r="G345" s="1483"/>
      <c r="H345" s="1483"/>
      <c r="I345" s="1483"/>
      <c r="J345" s="1483"/>
      <c r="K345" s="1483"/>
      <c r="L345" s="1483"/>
      <c r="M345" s="1483"/>
      <c r="N345" s="1483"/>
      <c r="O345" s="1483"/>
      <c r="P345" s="1483"/>
      <c r="Q345" s="1483"/>
      <c r="R345" s="1483"/>
      <c r="S345" s="1483"/>
      <c r="T345" s="1483"/>
      <c r="U345" s="1483"/>
      <c r="V345" s="1483"/>
      <c r="W345" s="1483"/>
      <c r="X345" s="1483"/>
      <c r="Y345" s="1483"/>
      <c r="Z345" s="1483"/>
      <c r="AA345" s="1483"/>
      <c r="AB345" s="1483"/>
      <c r="AC345" s="1483"/>
      <c r="AD345" s="1483"/>
      <c r="AE345" s="1483"/>
      <c r="AF345" s="1483"/>
      <c r="AG345" s="1483"/>
    </row>
    <row r="346" spans="1:33" s="130" customFormat="1" ht="13.5" customHeight="1">
      <c r="A346" s="1483"/>
      <c r="B346" s="1483"/>
      <c r="C346" s="1483"/>
      <c r="D346" s="1483"/>
      <c r="E346" s="1483"/>
      <c r="F346" s="1483"/>
      <c r="G346" s="1483"/>
      <c r="H346" s="1483"/>
      <c r="I346" s="1483"/>
      <c r="J346" s="1483"/>
      <c r="K346" s="1483"/>
      <c r="L346" s="1483"/>
      <c r="M346" s="1483"/>
      <c r="N346" s="1483"/>
      <c r="O346" s="1483"/>
      <c r="P346" s="1483"/>
      <c r="Q346" s="1483"/>
      <c r="R346" s="1483"/>
      <c r="S346" s="1483"/>
      <c r="T346" s="1483"/>
      <c r="U346" s="1483"/>
      <c r="V346" s="1483"/>
      <c r="W346" s="1483"/>
      <c r="X346" s="1483"/>
      <c r="Y346" s="1483"/>
      <c r="Z346" s="1483"/>
      <c r="AA346" s="1483"/>
      <c r="AB346" s="1483"/>
      <c r="AC346" s="1483"/>
      <c r="AD346" s="1483"/>
      <c r="AE346" s="1483"/>
      <c r="AF346" s="1483"/>
      <c r="AG346" s="1483"/>
    </row>
    <row r="347" spans="1:33" s="130" customFormat="1" ht="13.5" customHeight="1">
      <c r="A347" s="1483"/>
      <c r="B347" s="1483"/>
      <c r="C347" s="1483"/>
      <c r="D347" s="1483"/>
      <c r="E347" s="1483"/>
      <c r="F347" s="1483"/>
      <c r="G347" s="1483"/>
      <c r="H347" s="1483"/>
      <c r="I347" s="1483"/>
      <c r="J347" s="1483"/>
      <c r="K347" s="1483"/>
      <c r="L347" s="1483"/>
      <c r="M347" s="1483"/>
      <c r="N347" s="1483"/>
      <c r="O347" s="1483"/>
      <c r="P347" s="1483"/>
      <c r="Q347" s="1483"/>
      <c r="R347" s="1483"/>
      <c r="S347" s="1483"/>
      <c r="T347" s="1483"/>
      <c r="U347" s="1483"/>
      <c r="V347" s="1483"/>
      <c r="W347" s="1483"/>
      <c r="X347" s="1483"/>
      <c r="Y347" s="1483"/>
      <c r="Z347" s="1483"/>
      <c r="AA347" s="1483"/>
      <c r="AB347" s="1483"/>
      <c r="AC347" s="1483"/>
      <c r="AD347" s="1483"/>
      <c r="AE347" s="1483"/>
      <c r="AF347" s="1483"/>
      <c r="AG347" s="1483"/>
    </row>
    <row r="348" spans="1:33" s="130" customFormat="1" ht="13.5" customHeight="1">
      <c r="A348" s="1483"/>
      <c r="B348" s="1483"/>
      <c r="C348" s="1483"/>
      <c r="D348" s="1483"/>
      <c r="E348" s="1483"/>
      <c r="F348" s="1483"/>
      <c r="G348" s="1483"/>
      <c r="H348" s="1483"/>
      <c r="I348" s="1483"/>
      <c r="J348" s="1483"/>
      <c r="K348" s="1483"/>
      <c r="L348" s="1483"/>
      <c r="M348" s="1483"/>
      <c r="N348" s="1483"/>
      <c r="O348" s="1483"/>
      <c r="P348" s="1483"/>
      <c r="Q348" s="1483"/>
      <c r="R348" s="1483"/>
      <c r="S348" s="1483"/>
      <c r="T348" s="1483"/>
      <c r="U348" s="1483"/>
      <c r="V348" s="1483"/>
      <c r="W348" s="1483"/>
      <c r="X348" s="1483"/>
      <c r="Y348" s="1483"/>
      <c r="Z348" s="1483"/>
      <c r="AA348" s="1483"/>
      <c r="AB348" s="1483"/>
      <c r="AC348" s="1483"/>
      <c r="AD348" s="1483"/>
      <c r="AE348" s="1483"/>
      <c r="AF348" s="1483"/>
      <c r="AG348" s="1483"/>
    </row>
    <row r="349" spans="1:33" s="130" customFormat="1" ht="13.5" customHeight="1">
      <c r="A349" s="1483"/>
      <c r="B349" s="1483"/>
      <c r="C349" s="1483"/>
      <c r="D349" s="1483"/>
      <c r="E349" s="1483"/>
      <c r="F349" s="1483"/>
      <c r="G349" s="1483"/>
      <c r="H349" s="1483"/>
      <c r="I349" s="1483"/>
      <c r="J349" s="1483"/>
      <c r="K349" s="1483"/>
      <c r="L349" s="1483"/>
      <c r="M349" s="1483"/>
      <c r="N349" s="1483"/>
      <c r="O349" s="1483"/>
      <c r="P349" s="1483"/>
      <c r="Q349" s="1483"/>
      <c r="R349" s="1483"/>
      <c r="S349" s="1483"/>
      <c r="T349" s="1483"/>
      <c r="U349" s="1483"/>
      <c r="V349" s="1483"/>
      <c r="W349" s="1483"/>
      <c r="X349" s="1483"/>
      <c r="Y349" s="1483"/>
      <c r="Z349" s="1483"/>
      <c r="AA349" s="1483"/>
      <c r="AB349" s="1483"/>
      <c r="AC349" s="1483"/>
      <c r="AD349" s="1483"/>
      <c r="AE349" s="1483"/>
      <c r="AF349" s="1483"/>
      <c r="AG349" s="1483"/>
    </row>
    <row r="350" spans="1:33" s="130" customFormat="1" ht="15.75" customHeight="1">
      <c r="A350" s="1483"/>
      <c r="B350" s="1483"/>
      <c r="C350" s="1483"/>
      <c r="D350" s="1483"/>
      <c r="E350" s="1483"/>
      <c r="F350" s="1483"/>
      <c r="G350" s="1483"/>
      <c r="H350" s="1483"/>
      <c r="I350" s="1483"/>
      <c r="J350" s="1483"/>
      <c r="K350" s="1483"/>
      <c r="L350" s="1483"/>
      <c r="M350" s="1483"/>
      <c r="N350" s="1483"/>
      <c r="O350" s="1483"/>
      <c r="P350" s="1483"/>
      <c r="Q350" s="1483"/>
      <c r="R350" s="1483"/>
      <c r="S350" s="1483"/>
      <c r="T350" s="1483"/>
      <c r="U350" s="1483"/>
      <c r="V350" s="1483"/>
      <c r="W350" s="1483"/>
      <c r="X350" s="1483"/>
      <c r="Y350" s="1483"/>
      <c r="Z350" s="1483"/>
      <c r="AA350" s="1483"/>
      <c r="AB350" s="1483"/>
      <c r="AC350" s="1483"/>
      <c r="AD350" s="1483"/>
      <c r="AE350" s="1483"/>
      <c r="AF350" s="1483"/>
      <c r="AG350" s="1483"/>
    </row>
    <row r="351" spans="1:33" s="130" customFormat="1" ht="13.5" customHeight="1">
      <c r="A351" s="1483"/>
      <c r="B351" s="1483"/>
      <c r="C351" s="1483"/>
      <c r="D351" s="1483"/>
      <c r="E351" s="1483"/>
      <c r="F351" s="1483"/>
      <c r="G351" s="1483"/>
      <c r="H351" s="1483" t="s">
        <v>512</v>
      </c>
      <c r="I351" s="1483"/>
      <c r="J351" s="1483"/>
      <c r="K351" s="1483"/>
      <c r="L351" s="1483"/>
      <c r="M351" s="1483"/>
      <c r="N351" s="1483"/>
      <c r="O351" s="1483"/>
      <c r="P351" s="1483"/>
      <c r="Q351" s="1483"/>
      <c r="R351" s="1483"/>
      <c r="S351" s="1483"/>
      <c r="T351" s="1483"/>
      <c r="U351" s="1483" t="s">
        <v>513</v>
      </c>
      <c r="V351" s="1483"/>
      <c r="W351" s="1483"/>
      <c r="X351" s="1483"/>
      <c r="Y351" s="1483"/>
      <c r="Z351" s="1483"/>
      <c r="AA351" s="1483"/>
      <c r="AB351" s="1483"/>
      <c r="AC351" s="1483"/>
      <c r="AD351" s="1483"/>
      <c r="AE351" s="1483"/>
      <c r="AF351" s="1483"/>
      <c r="AG351" s="1483"/>
    </row>
    <row r="352" spans="1:33" s="130" customFormat="1" ht="13.5" customHeight="1">
      <c r="A352" s="1483"/>
      <c r="B352" s="1483"/>
      <c r="C352" s="1483"/>
      <c r="D352" s="1483"/>
      <c r="E352" s="1483"/>
      <c r="F352" s="1483"/>
      <c r="G352" s="1483"/>
      <c r="H352" s="1483"/>
      <c r="I352" s="1483"/>
      <c r="J352" s="1483"/>
      <c r="K352" s="1483"/>
      <c r="L352" s="1483"/>
      <c r="M352" s="1483"/>
      <c r="N352" s="1483"/>
      <c r="O352" s="1483"/>
      <c r="P352" s="1483"/>
      <c r="Q352" s="1483"/>
      <c r="R352" s="1483"/>
      <c r="S352" s="1483"/>
      <c r="T352" s="1483"/>
      <c r="U352" s="1483"/>
      <c r="V352" s="1483"/>
      <c r="W352" s="1483"/>
      <c r="X352" s="1483"/>
      <c r="Y352" s="1483"/>
      <c r="Z352" s="1483"/>
      <c r="AA352" s="1483"/>
      <c r="AB352" s="1483"/>
      <c r="AC352" s="1483"/>
      <c r="AD352" s="1483"/>
      <c r="AE352" s="1483"/>
      <c r="AF352" s="1483"/>
      <c r="AG352" s="1483"/>
    </row>
    <row r="353" spans="1:33" s="130" customFormat="1" ht="13.5" customHeight="1">
      <c r="A353" s="1483"/>
      <c r="B353" s="1483"/>
      <c r="C353" s="1483"/>
      <c r="D353" s="1483"/>
      <c r="E353" s="1483"/>
      <c r="F353" s="1483"/>
      <c r="G353" s="1483"/>
      <c r="H353" s="1483"/>
      <c r="I353" s="1483"/>
      <c r="J353" s="1483"/>
      <c r="K353" s="1483"/>
      <c r="L353" s="1483"/>
      <c r="M353" s="1483"/>
      <c r="N353" s="1483"/>
      <c r="O353" s="1483"/>
      <c r="P353" s="1483"/>
      <c r="Q353" s="1483"/>
      <c r="R353" s="1483"/>
      <c r="S353" s="1483"/>
      <c r="T353" s="1483"/>
      <c r="U353" s="1483"/>
      <c r="V353" s="1483"/>
      <c r="W353" s="1483"/>
      <c r="X353" s="1483"/>
      <c r="Y353" s="1483"/>
      <c r="Z353" s="1483"/>
      <c r="AA353" s="1483"/>
      <c r="AB353" s="1483"/>
      <c r="AC353" s="1483"/>
      <c r="AD353" s="1483"/>
      <c r="AE353" s="1483"/>
      <c r="AF353" s="1483"/>
      <c r="AG353" s="1483"/>
    </row>
    <row r="354" spans="1:33" s="130" customFormat="1" ht="13.5" customHeight="1">
      <c r="A354" s="1483"/>
      <c r="B354" s="1483"/>
      <c r="C354" s="1483"/>
      <c r="D354" s="1483"/>
      <c r="E354" s="1483"/>
      <c r="F354" s="1483"/>
      <c r="G354" s="1483"/>
      <c r="H354" s="1483"/>
      <c r="I354" s="1483"/>
      <c r="J354" s="1483"/>
      <c r="K354" s="1483"/>
      <c r="L354" s="1483"/>
      <c r="M354" s="1483"/>
      <c r="N354" s="1483"/>
      <c r="O354" s="1483"/>
      <c r="P354" s="1483"/>
      <c r="Q354" s="1483"/>
      <c r="R354" s="1483"/>
      <c r="S354" s="1483"/>
      <c r="T354" s="1483"/>
      <c r="U354" s="1483"/>
      <c r="V354" s="1483"/>
      <c r="W354" s="1483"/>
      <c r="X354" s="1483"/>
      <c r="Y354" s="1483"/>
      <c r="Z354" s="1483"/>
      <c r="AA354" s="1483"/>
      <c r="AB354" s="1483"/>
      <c r="AC354" s="1483"/>
      <c r="AD354" s="1483"/>
      <c r="AE354" s="1483"/>
      <c r="AF354" s="1483"/>
      <c r="AG354" s="1483"/>
    </row>
    <row r="355" spans="1:33" s="130" customFormat="1" ht="13.5" customHeight="1">
      <c r="A355" s="1483"/>
      <c r="B355" s="1483"/>
      <c r="C355" s="1483"/>
      <c r="D355" s="1483"/>
      <c r="E355" s="1483"/>
      <c r="F355" s="1483"/>
      <c r="G355" s="1483"/>
      <c r="H355" s="1483"/>
      <c r="I355" s="1483"/>
      <c r="J355" s="1483"/>
      <c r="K355" s="1483"/>
      <c r="L355" s="1483"/>
      <c r="M355" s="1483"/>
      <c r="N355" s="1483"/>
      <c r="O355" s="1483"/>
      <c r="P355" s="1483"/>
      <c r="Q355" s="1483"/>
      <c r="R355" s="1483"/>
      <c r="S355" s="1483"/>
      <c r="T355" s="1483"/>
      <c r="U355" s="1483"/>
      <c r="V355" s="1483"/>
      <c r="W355" s="1483"/>
      <c r="X355" s="1483"/>
      <c r="Y355" s="1483"/>
      <c r="Z355" s="1483"/>
      <c r="AA355" s="1483"/>
      <c r="AB355" s="1483"/>
      <c r="AC355" s="1483"/>
      <c r="AD355" s="1483"/>
      <c r="AE355" s="1483"/>
      <c r="AF355" s="1483"/>
      <c r="AG355" s="1483"/>
    </row>
    <row r="356" spans="1:33" s="130" customFormat="1" ht="13.5" customHeight="1">
      <c r="A356" s="1483"/>
      <c r="B356" s="1483"/>
      <c r="C356" s="1483"/>
      <c r="D356" s="1483"/>
      <c r="E356" s="1483"/>
      <c r="F356" s="1483"/>
      <c r="G356" s="1483"/>
      <c r="H356" s="1483"/>
      <c r="I356" s="1483"/>
      <c r="J356" s="1483"/>
      <c r="K356" s="1483"/>
      <c r="L356" s="1483"/>
      <c r="M356" s="1483"/>
      <c r="N356" s="1483"/>
      <c r="O356" s="1483"/>
      <c r="P356" s="1483"/>
      <c r="Q356" s="1483"/>
      <c r="R356" s="1483"/>
      <c r="S356" s="1483"/>
      <c r="T356" s="1483"/>
      <c r="U356" s="1483"/>
      <c r="V356" s="1483"/>
      <c r="W356" s="1483"/>
      <c r="X356" s="1483"/>
      <c r="Y356" s="1483"/>
      <c r="Z356" s="1483"/>
      <c r="AA356" s="1483"/>
      <c r="AB356" s="1483"/>
      <c r="AC356" s="1483"/>
      <c r="AD356" s="1483"/>
      <c r="AE356" s="1483"/>
      <c r="AF356" s="1483"/>
      <c r="AG356" s="1483"/>
    </row>
    <row r="357" spans="1:33" s="130" customFormat="1" ht="13.5" customHeight="1">
      <c r="A357" s="1483"/>
      <c r="B357" s="1483"/>
      <c r="C357" s="1483"/>
      <c r="D357" s="1483"/>
      <c r="E357" s="1483"/>
      <c r="F357" s="1483"/>
      <c r="G357" s="1483"/>
      <c r="H357" s="1483"/>
      <c r="I357" s="1483"/>
      <c r="J357" s="1483"/>
      <c r="K357" s="1483"/>
      <c r="L357" s="1483"/>
      <c r="M357" s="1483"/>
      <c r="N357" s="1483"/>
      <c r="O357" s="1483"/>
      <c r="P357" s="1483"/>
      <c r="Q357" s="1483"/>
      <c r="R357" s="1483"/>
      <c r="S357" s="1483"/>
      <c r="T357" s="1483"/>
      <c r="U357" s="1483"/>
      <c r="V357" s="1483"/>
      <c r="W357" s="1483"/>
      <c r="X357" s="1483"/>
      <c r="Y357" s="1483"/>
      <c r="Z357" s="1483"/>
      <c r="AA357" s="1483"/>
      <c r="AB357" s="1483"/>
      <c r="AC357" s="1483"/>
      <c r="AD357" s="1483"/>
      <c r="AE357" s="1483"/>
      <c r="AF357" s="1483"/>
      <c r="AG357" s="1483"/>
    </row>
    <row r="358" spans="1:33" s="130" customFormat="1" ht="13.5" customHeight="1">
      <c r="A358" s="1483"/>
      <c r="B358" s="1483"/>
      <c r="C358" s="1483"/>
      <c r="D358" s="1483"/>
      <c r="E358" s="1483"/>
      <c r="F358" s="1483"/>
      <c r="G358" s="1483"/>
      <c r="H358" s="1483"/>
      <c r="I358" s="1483"/>
      <c r="J358" s="1483"/>
      <c r="K358" s="1483"/>
      <c r="L358" s="1483"/>
      <c r="M358" s="1483"/>
      <c r="N358" s="1483"/>
      <c r="O358" s="1483"/>
      <c r="P358" s="1483"/>
      <c r="Q358" s="1483"/>
      <c r="R358" s="1483"/>
      <c r="S358" s="1483"/>
      <c r="T358" s="1483"/>
      <c r="U358" s="1483"/>
      <c r="V358" s="1483"/>
      <c r="W358" s="1483"/>
      <c r="X358" s="1483"/>
      <c r="Y358" s="1483"/>
      <c r="Z358" s="1483"/>
      <c r="AA358" s="1483"/>
      <c r="AB358" s="1483"/>
      <c r="AC358" s="1483"/>
      <c r="AD358" s="1483"/>
      <c r="AE358" s="1483"/>
      <c r="AF358" s="1483"/>
      <c r="AG358" s="1483"/>
    </row>
    <row r="359" spans="1:33" s="130" customFormat="1" ht="13.5" customHeight="1">
      <c r="A359" s="1483"/>
      <c r="B359" s="1483"/>
      <c r="C359" s="1483"/>
      <c r="D359" s="1483"/>
      <c r="E359" s="1483"/>
      <c r="F359" s="1483"/>
      <c r="G359" s="1483"/>
      <c r="H359" s="1483"/>
      <c r="I359" s="1483"/>
      <c r="J359" s="1483"/>
      <c r="K359" s="1483"/>
      <c r="L359" s="1483"/>
      <c r="M359" s="1483"/>
      <c r="N359" s="1483"/>
      <c r="O359" s="1483"/>
      <c r="P359" s="1483"/>
      <c r="Q359" s="1483"/>
      <c r="R359" s="1483"/>
      <c r="S359" s="1483"/>
      <c r="T359" s="1483"/>
      <c r="U359" s="1483"/>
      <c r="V359" s="1483"/>
      <c r="W359" s="1483"/>
      <c r="X359" s="1483"/>
      <c r="Y359" s="1483"/>
      <c r="Z359" s="1483"/>
      <c r="AA359" s="1483"/>
      <c r="AB359" s="1483"/>
      <c r="AC359" s="1483"/>
      <c r="AD359" s="1483"/>
      <c r="AE359" s="1483"/>
      <c r="AF359" s="1483"/>
      <c r="AG359" s="1483"/>
    </row>
    <row r="360" spans="1:33" s="130" customFormat="1" ht="13.5" customHeight="1">
      <c r="A360" s="1483"/>
      <c r="B360" s="1483"/>
      <c r="C360" s="1483"/>
      <c r="D360" s="1483"/>
      <c r="E360" s="1483"/>
      <c r="F360" s="1483"/>
      <c r="G360" s="1483"/>
      <c r="H360" s="1483"/>
      <c r="I360" s="1483"/>
      <c r="J360" s="1483"/>
      <c r="K360" s="1483"/>
      <c r="L360" s="1483"/>
      <c r="M360" s="1483"/>
      <c r="N360" s="1483"/>
      <c r="O360" s="1483"/>
      <c r="P360" s="1483"/>
      <c r="Q360" s="1483"/>
      <c r="R360" s="1483"/>
      <c r="S360" s="1483"/>
      <c r="T360" s="1483"/>
      <c r="U360" s="1483"/>
      <c r="V360" s="1483"/>
      <c r="W360" s="1483"/>
      <c r="X360" s="1483"/>
      <c r="Y360" s="1483"/>
      <c r="Z360" s="1483"/>
      <c r="AA360" s="1483"/>
      <c r="AB360" s="1483"/>
      <c r="AC360" s="1483"/>
      <c r="AD360" s="1483"/>
      <c r="AE360" s="1483"/>
      <c r="AF360" s="1483"/>
      <c r="AG360" s="1483"/>
    </row>
    <row r="361" spans="1:33" s="130" customFormat="1" ht="13.5" customHeight="1">
      <c r="A361" s="1483"/>
      <c r="B361" s="1483"/>
      <c r="C361" s="1483"/>
      <c r="D361" s="1483"/>
      <c r="E361" s="1483"/>
      <c r="F361" s="1483"/>
      <c r="G361" s="1483"/>
      <c r="H361" s="1483"/>
      <c r="I361" s="1483"/>
      <c r="J361" s="1483"/>
      <c r="K361" s="1483"/>
      <c r="L361" s="1483"/>
      <c r="M361" s="1483"/>
      <c r="N361" s="1483"/>
      <c r="O361" s="1483"/>
      <c r="P361" s="1483"/>
      <c r="Q361" s="1483"/>
      <c r="R361" s="1483"/>
      <c r="S361" s="1483"/>
      <c r="T361" s="1483"/>
      <c r="U361" s="1483"/>
      <c r="V361" s="1483"/>
      <c r="W361" s="1483"/>
      <c r="X361" s="1483"/>
      <c r="Y361" s="1483"/>
      <c r="Z361" s="1483"/>
      <c r="AA361" s="1483"/>
      <c r="AB361" s="1483"/>
      <c r="AC361" s="1483"/>
      <c r="AD361" s="1483"/>
      <c r="AE361" s="1483"/>
      <c r="AF361" s="1483"/>
      <c r="AG361" s="1483"/>
    </row>
    <row r="362" spans="1:33" s="130" customFormat="1" ht="13.5" customHeight="1">
      <c r="A362" s="1483"/>
      <c r="B362" s="1483"/>
      <c r="C362" s="1483"/>
      <c r="D362" s="1483"/>
      <c r="E362" s="1483"/>
      <c r="F362" s="1483"/>
      <c r="G362" s="1483"/>
      <c r="H362" s="1483"/>
      <c r="I362" s="1483"/>
      <c r="J362" s="1483"/>
      <c r="K362" s="1483"/>
      <c r="L362" s="1483"/>
      <c r="M362" s="1483"/>
      <c r="N362" s="1483"/>
      <c r="O362" s="1483"/>
      <c r="P362" s="1483"/>
      <c r="Q362" s="1483"/>
      <c r="R362" s="1483"/>
      <c r="S362" s="1483"/>
      <c r="T362" s="1483"/>
      <c r="U362" s="1483"/>
      <c r="V362" s="1483"/>
      <c r="W362" s="1483"/>
      <c r="X362" s="1483"/>
      <c r="Y362" s="1483"/>
      <c r="Z362" s="1483"/>
      <c r="AA362" s="1483"/>
      <c r="AB362" s="1483"/>
      <c r="AC362" s="1483"/>
      <c r="AD362" s="1483"/>
      <c r="AE362" s="1483"/>
      <c r="AF362" s="1483"/>
      <c r="AG362" s="1483"/>
    </row>
    <row r="363" spans="1:33" s="130" customFormat="1" ht="13.5" customHeight="1">
      <c r="A363" s="1483"/>
      <c r="B363" s="1483"/>
      <c r="C363" s="1483"/>
      <c r="D363" s="1483"/>
      <c r="E363" s="1483"/>
      <c r="F363" s="1483"/>
      <c r="G363" s="1483"/>
      <c r="H363" s="1483" t="s">
        <v>261</v>
      </c>
      <c r="I363" s="1483"/>
      <c r="J363" s="1483"/>
      <c r="K363" s="1483"/>
      <c r="L363" s="1483"/>
      <c r="M363" s="1483"/>
      <c r="N363" s="1483"/>
      <c r="O363" s="1483"/>
      <c r="P363" s="1483"/>
      <c r="Q363" s="1483"/>
      <c r="R363" s="1483"/>
      <c r="S363" s="1483"/>
      <c r="T363" s="1483"/>
      <c r="U363" s="1483" t="s">
        <v>262</v>
      </c>
      <c r="V363" s="1483"/>
      <c r="W363" s="1483"/>
      <c r="X363" s="1483"/>
      <c r="Y363" s="1483"/>
      <c r="Z363" s="1483"/>
      <c r="AA363" s="1483"/>
      <c r="AB363" s="1483"/>
      <c r="AC363" s="1483"/>
      <c r="AD363" s="1483"/>
      <c r="AE363" s="1483"/>
      <c r="AF363" s="1483"/>
      <c r="AG363" s="1483"/>
    </row>
    <row r="364" spans="1:33" s="130" customFormat="1" ht="13.5" customHeight="1">
      <c r="A364" s="1483"/>
      <c r="B364" s="1483"/>
      <c r="C364" s="1483"/>
      <c r="D364" s="1483"/>
      <c r="E364" s="1483"/>
      <c r="F364" s="1483"/>
      <c r="G364" s="1483"/>
      <c r="H364" s="1483"/>
      <c r="I364" s="1483"/>
      <c r="J364" s="1483"/>
      <c r="K364" s="1483"/>
      <c r="L364" s="1483"/>
      <c r="M364" s="1483"/>
      <c r="N364" s="1483"/>
      <c r="O364" s="1483"/>
      <c r="P364" s="1483"/>
      <c r="Q364" s="1483"/>
      <c r="R364" s="1483"/>
      <c r="S364" s="1483"/>
      <c r="T364" s="1483"/>
      <c r="U364" s="1483"/>
      <c r="V364" s="1483"/>
      <c r="W364" s="1483"/>
      <c r="X364" s="1483"/>
      <c r="Y364" s="1483"/>
      <c r="Z364" s="1483"/>
      <c r="AA364" s="1483"/>
      <c r="AB364" s="1483"/>
      <c r="AC364" s="1483"/>
      <c r="AD364" s="1483"/>
      <c r="AE364" s="1483"/>
      <c r="AF364" s="1483"/>
      <c r="AG364" s="1483"/>
    </row>
    <row r="365" spans="1:33" s="130" customFormat="1" ht="13.5" customHeight="1">
      <c r="A365" s="1483"/>
      <c r="B365" s="1483"/>
      <c r="C365" s="1483"/>
      <c r="D365" s="1483"/>
      <c r="E365" s="1483"/>
      <c r="F365" s="1483"/>
      <c r="G365" s="1483"/>
      <c r="H365" s="1483"/>
      <c r="I365" s="1483"/>
      <c r="J365" s="1483"/>
      <c r="K365" s="1483"/>
      <c r="L365" s="1483"/>
      <c r="M365" s="1483"/>
      <c r="N365" s="1483"/>
      <c r="O365" s="1483"/>
      <c r="P365" s="1483"/>
      <c r="Q365" s="1483"/>
      <c r="R365" s="1483"/>
      <c r="S365" s="1483"/>
      <c r="T365" s="1483"/>
      <c r="U365" s="1483"/>
      <c r="V365" s="1483"/>
      <c r="W365" s="1483"/>
      <c r="X365" s="1483"/>
      <c r="Y365" s="1483"/>
      <c r="Z365" s="1483"/>
      <c r="AA365" s="1483"/>
      <c r="AB365" s="1483"/>
      <c r="AC365" s="1483"/>
      <c r="AD365" s="1483"/>
      <c r="AE365" s="1483"/>
      <c r="AF365" s="1483"/>
      <c r="AG365" s="1483"/>
    </row>
    <row r="366" spans="1:33" s="130" customFormat="1" ht="13.5" customHeight="1">
      <c r="A366" s="1483"/>
      <c r="B366" s="1483"/>
      <c r="C366" s="1483"/>
      <c r="D366" s="1483"/>
      <c r="E366" s="1483"/>
      <c r="F366" s="1483"/>
      <c r="G366" s="1483"/>
      <c r="H366" s="1483"/>
      <c r="I366" s="1483"/>
      <c r="J366" s="1483"/>
      <c r="K366" s="1483"/>
      <c r="L366" s="1483"/>
      <c r="M366" s="1483"/>
      <c r="N366" s="1483"/>
      <c r="O366" s="1483"/>
      <c r="P366" s="1483"/>
      <c r="Q366" s="1483"/>
      <c r="R366" s="1483"/>
      <c r="S366" s="1483"/>
      <c r="T366" s="1483"/>
      <c r="U366" s="1483"/>
      <c r="V366" s="1483"/>
      <c r="W366" s="1483"/>
      <c r="X366" s="1483"/>
      <c r="Y366" s="1483"/>
      <c r="Z366" s="1483"/>
      <c r="AA366" s="1483"/>
      <c r="AB366" s="1483"/>
      <c r="AC366" s="1483"/>
      <c r="AD366" s="1483"/>
      <c r="AE366" s="1483"/>
      <c r="AF366" s="1483"/>
      <c r="AG366" s="1483"/>
    </row>
    <row r="367" spans="1:33" s="130" customFormat="1" ht="13.5" customHeight="1">
      <c r="A367" s="1483"/>
      <c r="B367" s="1483"/>
      <c r="C367" s="1483"/>
      <c r="D367" s="1483"/>
      <c r="E367" s="1483"/>
      <c r="F367" s="1483"/>
      <c r="G367" s="1483"/>
      <c r="H367" s="1483"/>
      <c r="I367" s="1483"/>
      <c r="J367" s="1483"/>
      <c r="K367" s="1483"/>
      <c r="L367" s="1483"/>
      <c r="M367" s="1483"/>
      <c r="N367" s="1483"/>
      <c r="O367" s="1483"/>
      <c r="P367" s="1483"/>
      <c r="Q367" s="1483"/>
      <c r="R367" s="1483"/>
      <c r="S367" s="1483"/>
      <c r="T367" s="1483"/>
      <c r="U367" s="1483"/>
      <c r="V367" s="1483"/>
      <c r="W367" s="1483"/>
      <c r="X367" s="1483"/>
      <c r="Y367" s="1483"/>
      <c r="Z367" s="1483"/>
      <c r="AA367" s="1483"/>
      <c r="AB367" s="1483"/>
      <c r="AC367" s="1483"/>
      <c r="AD367" s="1483"/>
      <c r="AE367" s="1483"/>
      <c r="AF367" s="1483"/>
      <c r="AG367" s="1483"/>
    </row>
    <row r="368" spans="1:33" s="130" customFormat="1" ht="13.5" customHeight="1">
      <c r="A368" s="1483"/>
      <c r="B368" s="1483"/>
      <c r="C368" s="1483"/>
      <c r="D368" s="1483"/>
      <c r="E368" s="1483"/>
      <c r="F368" s="1483"/>
      <c r="G368" s="1483"/>
      <c r="H368" s="1483"/>
      <c r="I368" s="1483"/>
      <c r="J368" s="1483"/>
      <c r="K368" s="1483"/>
      <c r="L368" s="1483"/>
      <c r="M368" s="1483"/>
      <c r="N368" s="1483"/>
      <c r="O368" s="1483"/>
      <c r="P368" s="1483"/>
      <c r="Q368" s="1483"/>
      <c r="R368" s="1483"/>
      <c r="S368" s="1483"/>
      <c r="T368" s="1483"/>
      <c r="U368" s="1483"/>
      <c r="V368" s="1483"/>
      <c r="W368" s="1483"/>
      <c r="X368" s="1483"/>
      <c r="Y368" s="1483"/>
      <c r="Z368" s="1483"/>
      <c r="AA368" s="1483"/>
      <c r="AB368" s="1483"/>
      <c r="AC368" s="1483"/>
      <c r="AD368" s="1483"/>
      <c r="AE368" s="1483"/>
      <c r="AF368" s="1483"/>
      <c r="AG368" s="1483"/>
    </row>
    <row r="369" spans="1:33" s="130" customFormat="1" ht="13.5" customHeight="1">
      <c r="A369" s="1483"/>
      <c r="B369" s="1483"/>
      <c r="C369" s="1483"/>
      <c r="D369" s="1483"/>
      <c r="E369" s="1483"/>
      <c r="F369" s="1483"/>
      <c r="G369" s="1483"/>
      <c r="H369" s="1483"/>
      <c r="I369" s="1483"/>
      <c r="J369" s="1483"/>
      <c r="K369" s="1483"/>
      <c r="L369" s="1483"/>
      <c r="M369" s="1483"/>
      <c r="N369" s="1483"/>
      <c r="O369" s="1483"/>
      <c r="P369" s="1483"/>
      <c r="Q369" s="1483"/>
      <c r="R369" s="1483"/>
      <c r="S369" s="1483"/>
      <c r="T369" s="1483"/>
      <c r="U369" s="1483"/>
      <c r="V369" s="1483"/>
      <c r="W369" s="1483"/>
      <c r="X369" s="1483"/>
      <c r="Y369" s="1483"/>
      <c r="Z369" s="1483"/>
      <c r="AA369" s="1483"/>
      <c r="AB369" s="1483"/>
      <c r="AC369" s="1483"/>
      <c r="AD369" s="1483"/>
      <c r="AE369" s="1483"/>
      <c r="AF369" s="1483"/>
      <c r="AG369" s="1483"/>
    </row>
    <row r="370" spans="1:33" s="130" customFormat="1" ht="13.5" customHeight="1">
      <c r="A370" s="1483"/>
      <c r="B370" s="1483"/>
      <c r="C370" s="1483"/>
      <c r="D370" s="1483"/>
      <c r="E370" s="1483"/>
      <c r="F370" s="1483"/>
      <c r="G370" s="1483"/>
      <c r="H370" s="1483"/>
      <c r="I370" s="1483"/>
      <c r="J370" s="1483"/>
      <c r="K370" s="1483"/>
      <c r="L370" s="1483"/>
      <c r="M370" s="1483"/>
      <c r="N370" s="1483"/>
      <c r="O370" s="1483"/>
      <c r="P370" s="1483"/>
      <c r="Q370" s="1483"/>
      <c r="R370" s="1483"/>
      <c r="S370" s="1483"/>
      <c r="T370" s="1483"/>
      <c r="U370" s="1483"/>
      <c r="V370" s="1483"/>
      <c r="W370" s="1483"/>
      <c r="X370" s="1483"/>
      <c r="Y370" s="1483"/>
      <c r="Z370" s="1483"/>
      <c r="AA370" s="1483"/>
      <c r="AB370" s="1483"/>
      <c r="AC370" s="1483"/>
      <c r="AD370" s="1483"/>
      <c r="AE370" s="1483"/>
      <c r="AF370" s="1483"/>
      <c r="AG370" s="1483"/>
    </row>
    <row r="371" spans="1:33" s="130" customFormat="1" ht="13.5" customHeight="1">
      <c r="A371" s="1483"/>
      <c r="B371" s="1483"/>
      <c r="C371" s="1483"/>
      <c r="D371" s="1483"/>
      <c r="E371" s="1483"/>
      <c r="F371" s="1483"/>
      <c r="G371" s="1483"/>
      <c r="H371" s="1483"/>
      <c r="I371" s="1483"/>
      <c r="J371" s="1483"/>
      <c r="K371" s="1483"/>
      <c r="L371" s="1483"/>
      <c r="M371" s="1483"/>
      <c r="N371" s="1483"/>
      <c r="O371" s="1483"/>
      <c r="P371" s="1483"/>
      <c r="Q371" s="1483"/>
      <c r="R371" s="1483"/>
      <c r="S371" s="1483"/>
      <c r="T371" s="1483"/>
      <c r="U371" s="1483"/>
      <c r="V371" s="1483"/>
      <c r="W371" s="1483"/>
      <c r="X371" s="1483"/>
      <c r="Y371" s="1483"/>
      <c r="Z371" s="1483"/>
      <c r="AA371" s="1483"/>
      <c r="AB371" s="1483"/>
      <c r="AC371" s="1483"/>
      <c r="AD371" s="1483"/>
      <c r="AE371" s="1483"/>
      <c r="AF371" s="1483"/>
      <c r="AG371" s="1483"/>
    </row>
    <row r="372" spans="1:33" s="130" customFormat="1" ht="13.5" customHeight="1">
      <c r="A372" s="1483"/>
      <c r="B372" s="1483"/>
      <c r="C372" s="1483"/>
      <c r="D372" s="1483"/>
      <c r="E372" s="1483"/>
      <c r="F372" s="1483"/>
      <c r="G372" s="1483"/>
      <c r="H372" s="1483"/>
      <c r="I372" s="1483"/>
      <c r="J372" s="1483"/>
      <c r="K372" s="1483"/>
      <c r="L372" s="1483"/>
      <c r="M372" s="1483"/>
      <c r="N372" s="1483"/>
      <c r="O372" s="1483"/>
      <c r="P372" s="1483"/>
      <c r="Q372" s="1483"/>
      <c r="R372" s="1483"/>
      <c r="S372" s="1483"/>
      <c r="T372" s="1483"/>
      <c r="U372" s="1483"/>
      <c r="V372" s="1483"/>
      <c r="W372" s="1483"/>
      <c r="X372" s="1483"/>
      <c r="Y372" s="1483"/>
      <c r="Z372" s="1483"/>
      <c r="AA372" s="1483"/>
      <c r="AB372" s="1483"/>
      <c r="AC372" s="1483"/>
      <c r="AD372" s="1483"/>
      <c r="AE372" s="1483"/>
      <c r="AF372" s="1483"/>
      <c r="AG372" s="1483"/>
    </row>
    <row r="373" spans="1:33" s="130" customFormat="1" ht="13.5" customHeight="1">
      <c r="A373" s="1483"/>
      <c r="B373" s="1483"/>
      <c r="C373" s="1483"/>
      <c r="D373" s="1483"/>
      <c r="E373" s="1483"/>
      <c r="F373" s="1483"/>
      <c r="G373" s="1483"/>
      <c r="H373" s="1483"/>
      <c r="I373" s="1483"/>
      <c r="J373" s="1483"/>
      <c r="K373" s="1483"/>
      <c r="L373" s="1483"/>
      <c r="M373" s="1483"/>
      <c r="N373" s="1483"/>
      <c r="O373" s="1483"/>
      <c r="P373" s="1483"/>
      <c r="Q373" s="1483"/>
      <c r="R373" s="1483"/>
      <c r="S373" s="1483"/>
      <c r="T373" s="1483"/>
      <c r="U373" s="1483"/>
      <c r="V373" s="1483"/>
      <c r="W373" s="1483"/>
      <c r="X373" s="1483"/>
      <c r="Y373" s="1483"/>
      <c r="Z373" s="1483"/>
      <c r="AA373" s="1483"/>
      <c r="AB373" s="1483"/>
      <c r="AC373" s="1483"/>
      <c r="AD373" s="1483"/>
      <c r="AE373" s="1483"/>
      <c r="AF373" s="1483"/>
      <c r="AG373" s="1483"/>
    </row>
    <row r="374" spans="1:33" s="130" customFormat="1" ht="13.5" customHeight="1">
      <c r="A374" s="1483"/>
      <c r="B374" s="1483"/>
      <c r="C374" s="1483"/>
      <c r="D374" s="1483"/>
      <c r="E374" s="1483"/>
      <c r="F374" s="1483"/>
      <c r="G374" s="1483"/>
      <c r="H374" s="1483"/>
      <c r="I374" s="1483"/>
      <c r="J374" s="1483"/>
      <c r="K374" s="1483"/>
      <c r="L374" s="1483"/>
      <c r="M374" s="1483"/>
      <c r="N374" s="1483"/>
      <c r="O374" s="1483"/>
      <c r="P374" s="1483"/>
      <c r="Q374" s="1483"/>
      <c r="R374" s="1483"/>
      <c r="S374" s="1483"/>
      <c r="T374" s="1483"/>
      <c r="U374" s="1483"/>
      <c r="V374" s="1483"/>
      <c r="W374" s="1483"/>
      <c r="X374" s="1483"/>
      <c r="Y374" s="1483"/>
      <c r="Z374" s="1483"/>
      <c r="AA374" s="1483"/>
      <c r="AB374" s="1483"/>
      <c r="AC374" s="1483"/>
      <c r="AD374" s="1483"/>
      <c r="AE374" s="1483"/>
      <c r="AF374" s="1483"/>
      <c r="AG374" s="1483"/>
    </row>
    <row r="375" spans="1:33" s="130" customFormat="1" ht="13.5" customHeight="1">
      <c r="A375" s="1483"/>
      <c r="B375" s="1483"/>
      <c r="C375" s="1483"/>
      <c r="D375" s="1483"/>
      <c r="E375" s="1483"/>
      <c r="F375" s="1483"/>
      <c r="G375" s="1483"/>
      <c r="H375" s="1483" t="s">
        <v>263</v>
      </c>
      <c r="I375" s="1483"/>
      <c r="J375" s="1483"/>
      <c r="K375" s="1483"/>
      <c r="L375" s="1483"/>
      <c r="M375" s="1483"/>
      <c r="N375" s="1483"/>
      <c r="O375" s="1483"/>
      <c r="P375" s="1483"/>
      <c r="Q375" s="1483"/>
      <c r="R375" s="1483"/>
      <c r="S375" s="1483"/>
      <c r="T375" s="1483"/>
      <c r="U375" s="1483" t="s">
        <v>969</v>
      </c>
      <c r="V375" s="1483"/>
      <c r="W375" s="1483"/>
      <c r="X375" s="1483"/>
      <c r="Y375" s="1483"/>
      <c r="Z375" s="1483"/>
      <c r="AA375" s="1483"/>
      <c r="AB375" s="1483"/>
      <c r="AC375" s="1483"/>
      <c r="AD375" s="1483"/>
      <c r="AE375" s="1483"/>
      <c r="AF375" s="1483"/>
      <c r="AG375" s="1483"/>
    </row>
    <row r="376" spans="1:33" s="130" customFormat="1" ht="13.5" customHeight="1">
      <c r="A376" s="1483"/>
      <c r="B376" s="1483"/>
      <c r="C376" s="1483"/>
      <c r="D376" s="1483"/>
      <c r="E376" s="1483"/>
      <c r="F376" s="1483"/>
      <c r="G376" s="1483"/>
      <c r="H376" s="1483"/>
      <c r="I376" s="1483"/>
      <c r="J376" s="1483"/>
      <c r="K376" s="1483"/>
      <c r="L376" s="1483"/>
      <c r="M376" s="1483"/>
      <c r="N376" s="1483"/>
      <c r="O376" s="1483"/>
      <c r="P376" s="1483"/>
      <c r="Q376" s="1483"/>
      <c r="R376" s="1483"/>
      <c r="S376" s="1483"/>
      <c r="T376" s="1483"/>
      <c r="U376" s="1483"/>
      <c r="V376" s="1483"/>
      <c r="W376" s="1483"/>
      <c r="X376" s="1483"/>
      <c r="Y376" s="1483"/>
      <c r="Z376" s="1483"/>
      <c r="AA376" s="1483"/>
      <c r="AB376" s="1483"/>
      <c r="AC376" s="1483"/>
      <c r="AD376" s="1483"/>
      <c r="AE376" s="1483"/>
      <c r="AF376" s="1483"/>
      <c r="AG376" s="1483"/>
    </row>
    <row r="377" spans="1:2" s="130" customFormat="1" ht="13.5" customHeight="1">
      <c r="A377" s="130" t="s">
        <v>674</v>
      </c>
      <c r="B377" s="131"/>
    </row>
    <row r="378" spans="1:2" s="130" customFormat="1" ht="13.5" customHeight="1">
      <c r="A378" s="130" t="s">
        <v>334</v>
      </c>
      <c r="B378" s="131"/>
    </row>
    <row r="379" spans="1:2" s="130" customFormat="1" ht="13.5" customHeight="1">
      <c r="A379" s="130" t="s">
        <v>264</v>
      </c>
      <c r="B379" s="131"/>
    </row>
    <row r="380" spans="1:2" s="130" customFormat="1" ht="13.5" customHeight="1">
      <c r="A380" s="130" t="s">
        <v>265</v>
      </c>
      <c r="B380" s="131"/>
    </row>
    <row r="381" spans="1:2" s="130" customFormat="1" ht="13.5" customHeight="1">
      <c r="A381" s="130" t="s">
        <v>266</v>
      </c>
      <c r="B381" s="131"/>
    </row>
    <row r="382" spans="1:2" s="130" customFormat="1" ht="13.5" customHeight="1">
      <c r="A382" s="130" t="s">
        <v>267</v>
      </c>
      <c r="B382" s="131"/>
    </row>
    <row r="383" s="130" customFormat="1" ht="13.5" customHeight="1">
      <c r="A383" s="130" t="s">
        <v>339</v>
      </c>
    </row>
    <row r="384" s="130" customFormat="1" ht="13.5" customHeight="1">
      <c r="A384" s="130" t="s">
        <v>340</v>
      </c>
    </row>
  </sheetData>
  <sheetProtection password="C7C4" sheet="1" objects="1" scenarios="1"/>
  <mergeCells count="81">
    <mergeCell ref="A139:G139"/>
    <mergeCell ref="H139:T139"/>
    <mergeCell ref="U139:AG139"/>
    <mergeCell ref="U140:AG141"/>
    <mergeCell ref="H140:T141"/>
    <mergeCell ref="H142:T143"/>
    <mergeCell ref="U142:AG143"/>
    <mergeCell ref="A140:G143"/>
    <mergeCell ref="U144:AG153"/>
    <mergeCell ref="U156:AG158"/>
    <mergeCell ref="H156:T158"/>
    <mergeCell ref="A154:G162"/>
    <mergeCell ref="A144:G153"/>
    <mergeCell ref="H144:T153"/>
    <mergeCell ref="U154:AG155"/>
    <mergeCell ref="H154:T155"/>
    <mergeCell ref="H159:T160"/>
    <mergeCell ref="U159:AG160"/>
    <mergeCell ref="H161:T162"/>
    <mergeCell ref="A175:G178"/>
    <mergeCell ref="U179:AG196"/>
    <mergeCell ref="H179:T196"/>
    <mergeCell ref="A179:G196"/>
    <mergeCell ref="U175:AG176"/>
    <mergeCell ref="H175:T176"/>
    <mergeCell ref="U177:AG178"/>
    <mergeCell ref="H177:T178"/>
    <mergeCell ref="U161:AG162"/>
    <mergeCell ref="A174:G174"/>
    <mergeCell ref="H174:T174"/>
    <mergeCell ref="U174:AG174"/>
    <mergeCell ref="H200:T201"/>
    <mergeCell ref="U197:AG199"/>
    <mergeCell ref="U202:AG218"/>
    <mergeCell ref="U302:AG303"/>
    <mergeCell ref="H302:T303"/>
    <mergeCell ref="U299:AG299"/>
    <mergeCell ref="U281:AG281"/>
    <mergeCell ref="A282:T283"/>
    <mergeCell ref="U282:AG283"/>
    <mergeCell ref="A299:G299"/>
    <mergeCell ref="H202:T218"/>
    <mergeCell ref="H197:T199"/>
    <mergeCell ref="U200:AG201"/>
    <mergeCell ref="H299:T299"/>
    <mergeCell ref="H222:T233"/>
    <mergeCell ref="U222:AG233"/>
    <mergeCell ref="H246:T247"/>
    <mergeCell ref="U246:AG247"/>
    <mergeCell ref="H219:T221"/>
    <mergeCell ref="U219:AG221"/>
    <mergeCell ref="U319:AG335"/>
    <mergeCell ref="H375:T376"/>
    <mergeCell ref="U375:AG376"/>
    <mergeCell ref="A197:G247"/>
    <mergeCell ref="A278:T278"/>
    <mergeCell ref="U278:AG278"/>
    <mergeCell ref="U279:AG280"/>
    <mergeCell ref="A279:T281"/>
    <mergeCell ref="H234:T245"/>
    <mergeCell ref="U234:AG245"/>
    <mergeCell ref="A314:G376"/>
    <mergeCell ref="H351:T362"/>
    <mergeCell ref="H336:T338"/>
    <mergeCell ref="H319:T335"/>
    <mergeCell ref="A300:G303"/>
    <mergeCell ref="U317:AG318"/>
    <mergeCell ref="H317:T318"/>
    <mergeCell ref="U304:AG313"/>
    <mergeCell ref="H304:T313"/>
    <mergeCell ref="U300:AG301"/>
    <mergeCell ref="H300:T301"/>
    <mergeCell ref="A304:G313"/>
    <mergeCell ref="U314:AG316"/>
    <mergeCell ref="H314:T316"/>
    <mergeCell ref="U336:AG338"/>
    <mergeCell ref="U351:AG362"/>
    <mergeCell ref="H363:T374"/>
    <mergeCell ref="U363:AG374"/>
    <mergeCell ref="H339:T350"/>
    <mergeCell ref="U339:AG350"/>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indexed="13"/>
  </sheetPr>
  <dimension ref="D9:K16"/>
  <sheetViews>
    <sheetView workbookViewId="0" topLeftCell="A1">
      <selection activeCell="A1" sqref="A1"/>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500" t="s">
        <v>41</v>
      </c>
      <c r="F11" s="502"/>
      <c r="G11" s="502"/>
      <c r="H11" s="502"/>
      <c r="I11" s="502"/>
      <c r="J11" s="502"/>
      <c r="K11" s="6"/>
    </row>
    <row r="12" spans="4:11" ht="13.5">
      <c r="D12" s="4"/>
      <c r="E12" s="5"/>
      <c r="F12" s="5"/>
      <c r="G12" s="5"/>
      <c r="H12" s="5"/>
      <c r="I12" s="5"/>
      <c r="J12" s="5"/>
      <c r="K12" s="6"/>
    </row>
    <row r="13" spans="4:11" ht="14.25">
      <c r="D13" s="4"/>
      <c r="E13" s="5"/>
      <c r="F13" s="5"/>
      <c r="G13" s="501"/>
      <c r="H13" s="5"/>
      <c r="I13" s="5"/>
      <c r="J13" s="5"/>
      <c r="K13" s="6"/>
    </row>
    <row r="14" spans="4:11" ht="14.25">
      <c r="D14" s="4"/>
      <c r="E14" s="5"/>
      <c r="F14" s="503" t="s">
        <v>887</v>
      </c>
      <c r="G14" s="501"/>
      <c r="H14" s="503"/>
      <c r="I14" s="503"/>
      <c r="J14" s="5"/>
      <c r="K14" s="6"/>
    </row>
    <row r="15" spans="4:11" ht="13.5">
      <c r="D15" s="4"/>
      <c r="E15" s="5"/>
      <c r="F15" s="5"/>
      <c r="G15" s="5"/>
      <c r="H15" s="5"/>
      <c r="I15" s="5"/>
      <c r="J15" s="5"/>
      <c r="K15" s="6"/>
    </row>
    <row r="16" spans="4:11" ht="14.25" thickBot="1">
      <c r="D16" s="7"/>
      <c r="E16" s="8"/>
      <c r="F16" s="8"/>
      <c r="G16" s="8"/>
      <c r="H16" s="8"/>
      <c r="I16" s="8"/>
      <c r="J16" s="8"/>
      <c r="K16" s="9"/>
    </row>
    <row r="17" ht="14.25" thickTop="1"/>
  </sheetData>
  <sheetProtection password="C7C4" sheet="1" objects="1" scenarios="1"/>
  <printOptions horizontalCentered="1"/>
  <pageMargins left="0.3937007874015748" right="0.3937007874015748" top="0.5905511811023623" bottom="0.3937007874015748" header="0.5118110236220472" footer="0.4330708661417323"/>
  <pageSetup firstPageNumber="28" useFirstPageNumber="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Sheet13">
    <tabColor indexed="13"/>
  </sheetPr>
  <dimension ref="A1:V61"/>
  <sheetViews>
    <sheetView workbookViewId="0" topLeftCell="A1">
      <selection activeCell="A5" sqref="A5"/>
    </sheetView>
  </sheetViews>
  <sheetFormatPr defaultColWidth="9.00390625" defaultRowHeight="24" customHeight="1"/>
  <cols>
    <col min="1" max="1" width="2.75390625" style="31" customWidth="1"/>
    <col min="2" max="2" width="3.375" style="31" customWidth="1"/>
    <col min="3" max="4" width="13.625" style="31" customWidth="1"/>
    <col min="5" max="19" width="3.125" style="31" customWidth="1"/>
    <col min="20" max="20" width="9.625" style="31" customWidth="1"/>
    <col min="21" max="21" width="5.625" style="31" customWidth="1"/>
    <col min="22" max="22" width="3.875" style="31" customWidth="1"/>
    <col min="23" max="16384" width="8.00390625" style="31" customWidth="1"/>
  </cols>
  <sheetData>
    <row r="1" spans="1:22" ht="15" customHeight="1">
      <c r="A1" s="30" t="s">
        <v>716</v>
      </c>
      <c r="O1" s="43"/>
      <c r="P1" s="43"/>
      <c r="Q1" s="43"/>
      <c r="R1" s="43"/>
      <c r="S1" s="43"/>
      <c r="T1" s="43"/>
      <c r="U1" s="43"/>
      <c r="V1" s="43"/>
    </row>
    <row r="2" spans="1:22" ht="18" customHeight="1">
      <c r="A2" s="36" t="s">
        <v>717</v>
      </c>
      <c r="B2" s="35"/>
      <c r="C2" s="35"/>
      <c r="D2" s="35"/>
      <c r="E2" s="35"/>
      <c r="F2" s="35"/>
      <c r="G2" s="35"/>
      <c r="H2" s="35"/>
      <c r="I2" s="35"/>
      <c r="J2" s="35"/>
      <c r="K2" s="35"/>
      <c r="L2" s="35"/>
      <c r="M2" s="35"/>
      <c r="N2" s="35"/>
      <c r="O2" s="35"/>
      <c r="P2" s="35"/>
      <c r="Q2" s="35"/>
      <c r="R2" s="35"/>
      <c r="S2" s="35"/>
      <c r="T2" s="35"/>
      <c r="U2" s="35"/>
      <c r="V2" s="35"/>
    </row>
    <row r="3" spans="1:22" ht="15" customHeight="1">
      <c r="A3" s="419" t="s">
        <v>1602</v>
      </c>
      <c r="B3" s="36"/>
      <c r="C3" s="36"/>
      <c r="D3" s="36"/>
      <c r="E3" s="36"/>
      <c r="F3" s="36"/>
      <c r="G3" s="36"/>
      <c r="H3" s="36"/>
      <c r="I3" s="36"/>
      <c r="J3" s="36"/>
      <c r="K3" s="36"/>
      <c r="L3" s="36"/>
      <c r="M3" s="36"/>
      <c r="N3" s="36"/>
      <c r="O3" s="36"/>
      <c r="P3" s="36"/>
      <c r="Q3" s="36"/>
      <c r="R3" s="36"/>
      <c r="S3" s="36"/>
      <c r="T3" s="36"/>
      <c r="U3" s="36"/>
      <c r="V3" s="36"/>
    </row>
    <row r="4" spans="1:22" s="38" customFormat="1" ht="7.5" customHeight="1" hidden="1">
      <c r="A4" s="37"/>
      <c r="B4" s="37"/>
      <c r="C4" s="37"/>
      <c r="D4" s="37"/>
      <c r="E4" s="37"/>
      <c r="F4" s="37"/>
      <c r="G4" s="37"/>
      <c r="H4" s="37"/>
      <c r="I4" s="37"/>
      <c r="J4" s="37"/>
      <c r="K4" s="37"/>
      <c r="L4" s="37"/>
      <c r="M4" s="37"/>
      <c r="N4" s="37"/>
      <c r="O4" s="37"/>
      <c r="P4" s="37"/>
      <c r="Q4" s="37"/>
      <c r="R4" s="37"/>
      <c r="S4" s="37"/>
      <c r="T4" s="37"/>
      <c r="U4" s="37"/>
      <c r="V4" s="37"/>
    </row>
    <row r="5" spans="16:22" ht="15" customHeight="1">
      <c r="P5" s="1553" t="s">
        <v>697</v>
      </c>
      <c r="Q5" s="1553"/>
      <c r="R5" s="1553"/>
      <c r="S5" s="1553"/>
      <c r="T5" s="1555" t="s">
        <v>1124</v>
      </c>
      <c r="U5" s="1555"/>
      <c r="V5" s="43"/>
    </row>
    <row r="6" spans="16:22" ht="15" customHeight="1">
      <c r="P6" s="1554" t="s">
        <v>698</v>
      </c>
      <c r="Q6" s="1554"/>
      <c r="R6" s="1554"/>
      <c r="S6" s="1554"/>
      <c r="T6" s="1497" t="s">
        <v>696</v>
      </c>
      <c r="U6" s="1497"/>
      <c r="V6" s="43"/>
    </row>
    <row r="7" ht="16.5" customHeight="1">
      <c r="A7" s="30" t="s">
        <v>718</v>
      </c>
    </row>
    <row r="8" ht="12" customHeight="1"/>
    <row r="9" spans="2:21" ht="17.25" customHeight="1">
      <c r="B9" s="30" t="s">
        <v>719</v>
      </c>
      <c r="U9" s="80" t="s">
        <v>307</v>
      </c>
    </row>
    <row r="10" ht="4.5" customHeight="1" thickBot="1"/>
    <row r="11" spans="3:21" ht="15.75" customHeight="1">
      <c r="C11" s="46"/>
      <c r="D11" s="223"/>
      <c r="E11" s="1521" t="s">
        <v>720</v>
      </c>
      <c r="F11" s="1522"/>
      <c r="G11" s="1522"/>
      <c r="H11" s="1522"/>
      <c r="I11" s="1520"/>
      <c r="J11" s="1521" t="s">
        <v>721</v>
      </c>
      <c r="K11" s="1522"/>
      <c r="L11" s="1522"/>
      <c r="M11" s="1522"/>
      <c r="N11" s="1520"/>
      <c r="O11" s="1521" t="s">
        <v>722</v>
      </c>
      <c r="P11" s="1522"/>
      <c r="Q11" s="1522"/>
      <c r="R11" s="1522"/>
      <c r="S11" s="1520"/>
      <c r="T11" s="1521" t="s">
        <v>723</v>
      </c>
      <c r="U11" s="1539"/>
    </row>
    <row r="12" spans="3:21" ht="15.75" customHeight="1" thickBot="1">
      <c r="C12" s="1509" t="s">
        <v>711</v>
      </c>
      <c r="D12" s="1510"/>
      <c r="E12" s="1504">
        <v>65315</v>
      </c>
      <c r="F12" s="1505"/>
      <c r="G12" s="1505"/>
      <c r="H12" s="1505"/>
      <c r="I12" s="1506"/>
      <c r="J12" s="1504">
        <v>3478</v>
      </c>
      <c r="K12" s="1505"/>
      <c r="L12" s="1505"/>
      <c r="M12" s="1505"/>
      <c r="N12" s="1506"/>
      <c r="O12" s="1504">
        <v>2425</v>
      </c>
      <c r="P12" s="1505"/>
      <c r="Q12" s="1505"/>
      <c r="R12" s="1505"/>
      <c r="S12" s="1506"/>
      <c r="T12" s="1540">
        <f>E12+J12-O12</f>
        <v>66368</v>
      </c>
      <c r="U12" s="1552"/>
    </row>
    <row r="13" ht="12" customHeight="1"/>
    <row r="14" spans="2:21" ht="18" customHeight="1">
      <c r="B14" s="30" t="s">
        <v>724</v>
      </c>
      <c r="U14" s="80" t="s">
        <v>308</v>
      </c>
    </row>
    <row r="15" ht="4.5" customHeight="1" thickBot="1"/>
    <row r="16" spans="3:21" ht="15.75" customHeight="1">
      <c r="C16" s="1519" t="s">
        <v>725</v>
      </c>
      <c r="D16" s="1520"/>
      <c r="E16" s="1521" t="s">
        <v>720</v>
      </c>
      <c r="F16" s="1522"/>
      <c r="G16" s="1522"/>
      <c r="H16" s="1522"/>
      <c r="I16" s="1520"/>
      <c r="J16" s="1521" t="s">
        <v>721</v>
      </c>
      <c r="K16" s="1522"/>
      <c r="L16" s="1522"/>
      <c r="M16" s="1522"/>
      <c r="N16" s="1520"/>
      <c r="O16" s="1521" t="s">
        <v>722</v>
      </c>
      <c r="P16" s="1522"/>
      <c r="Q16" s="1522"/>
      <c r="R16" s="1522"/>
      <c r="S16" s="1520"/>
      <c r="T16" s="1521" t="s">
        <v>723</v>
      </c>
      <c r="U16" s="1539"/>
    </row>
    <row r="17" spans="3:21" ht="15.75" customHeight="1">
      <c r="C17" s="1507" t="s">
        <v>726</v>
      </c>
      <c r="D17" s="1508"/>
      <c r="E17" s="1501">
        <v>49543</v>
      </c>
      <c r="F17" s="1502"/>
      <c r="G17" s="1502"/>
      <c r="H17" s="1502"/>
      <c r="I17" s="1503"/>
      <c r="J17" s="1525"/>
      <c r="K17" s="1526"/>
      <c r="L17" s="1526"/>
      <c r="M17" s="1526"/>
      <c r="N17" s="1527"/>
      <c r="O17" s="1525"/>
      <c r="P17" s="1526"/>
      <c r="Q17" s="1526"/>
      <c r="R17" s="1526"/>
      <c r="S17" s="1527"/>
      <c r="T17" s="1501">
        <v>49006</v>
      </c>
      <c r="U17" s="1551"/>
    </row>
    <row r="18" spans="3:21" ht="15.75" customHeight="1">
      <c r="C18" s="1507" t="s">
        <v>727</v>
      </c>
      <c r="D18" s="1508"/>
      <c r="E18" s="1501">
        <v>40855</v>
      </c>
      <c r="F18" s="1502"/>
      <c r="G18" s="1502"/>
      <c r="H18" s="1502"/>
      <c r="I18" s="1503"/>
      <c r="J18" s="1525"/>
      <c r="K18" s="1526"/>
      <c r="L18" s="1526"/>
      <c r="M18" s="1526"/>
      <c r="N18" s="1527"/>
      <c r="O18" s="1525"/>
      <c r="P18" s="1526"/>
      <c r="Q18" s="1526"/>
      <c r="R18" s="1526"/>
      <c r="S18" s="1527"/>
      <c r="T18" s="1501">
        <v>42813</v>
      </c>
      <c r="U18" s="1551"/>
    </row>
    <row r="19" spans="3:21" ht="15.75" customHeight="1">
      <c r="C19" s="47" t="s">
        <v>728</v>
      </c>
      <c r="D19" s="45"/>
      <c r="E19" s="1501">
        <v>893</v>
      </c>
      <c r="F19" s="1502"/>
      <c r="G19" s="1502"/>
      <c r="H19" s="1502"/>
      <c r="I19" s="1503"/>
      <c r="J19" s="1525"/>
      <c r="K19" s="1526"/>
      <c r="L19" s="1526"/>
      <c r="M19" s="1526"/>
      <c r="N19" s="1527"/>
      <c r="O19" s="1525"/>
      <c r="P19" s="1526"/>
      <c r="Q19" s="1526"/>
      <c r="R19" s="1526"/>
      <c r="S19" s="1527"/>
      <c r="T19" s="1501">
        <v>917</v>
      </c>
      <c r="U19" s="1551"/>
    </row>
    <row r="20" spans="3:21" ht="15.75" customHeight="1">
      <c r="C20" s="47" t="s">
        <v>729</v>
      </c>
      <c r="D20" s="45"/>
      <c r="E20" s="1501">
        <v>305</v>
      </c>
      <c r="F20" s="1502"/>
      <c r="G20" s="1502"/>
      <c r="H20" s="1502"/>
      <c r="I20" s="1503"/>
      <c r="J20" s="1525"/>
      <c r="K20" s="1526"/>
      <c r="L20" s="1526"/>
      <c r="M20" s="1526"/>
      <c r="N20" s="1527"/>
      <c r="O20" s="1525"/>
      <c r="P20" s="1526"/>
      <c r="Q20" s="1526"/>
      <c r="R20" s="1526"/>
      <c r="S20" s="1527"/>
      <c r="T20" s="1501">
        <v>331</v>
      </c>
      <c r="U20" s="1551"/>
    </row>
    <row r="21" spans="3:21" ht="15.75" customHeight="1" thickBot="1">
      <c r="C21" s="1509" t="s">
        <v>711</v>
      </c>
      <c r="D21" s="1510"/>
      <c r="E21" s="1540">
        <f>SUM(E17:I18)</f>
        <v>90398</v>
      </c>
      <c r="F21" s="1541"/>
      <c r="G21" s="1541"/>
      <c r="H21" s="1541"/>
      <c r="I21" s="1542"/>
      <c r="J21" s="1543" t="s">
        <v>730</v>
      </c>
      <c r="K21" s="1544"/>
      <c r="L21" s="1541">
        <f>T26</f>
        <v>5460</v>
      </c>
      <c r="M21" s="1541"/>
      <c r="N21" s="1542"/>
      <c r="O21" s="1543" t="s">
        <v>731</v>
      </c>
      <c r="P21" s="1544"/>
      <c r="Q21" s="1541">
        <f>T28</f>
        <v>4039</v>
      </c>
      <c r="R21" s="1541"/>
      <c r="S21" s="1542"/>
      <c r="T21" s="1540">
        <f>SUM(T17:U18)</f>
        <v>91819</v>
      </c>
      <c r="U21" s="1552"/>
    </row>
    <row r="22" ht="12" customHeight="1"/>
    <row r="23" spans="2:20" ht="18" customHeight="1">
      <c r="B23" s="30" t="s">
        <v>732</v>
      </c>
      <c r="T23" s="80" t="s">
        <v>308</v>
      </c>
    </row>
    <row r="24" ht="4.5" customHeight="1" thickBot="1"/>
    <row r="25" spans="3:21" ht="15.75" customHeight="1">
      <c r="C25" s="1511" t="s">
        <v>49</v>
      </c>
      <c r="D25" s="1512"/>
      <c r="E25" s="1521" t="s">
        <v>733</v>
      </c>
      <c r="F25" s="1522"/>
      <c r="G25" s="1520"/>
      <c r="H25" s="1521" t="s">
        <v>734</v>
      </c>
      <c r="I25" s="1522"/>
      <c r="J25" s="1520"/>
      <c r="K25" s="1545" t="s">
        <v>735</v>
      </c>
      <c r="L25" s="1546"/>
      <c r="M25" s="1547"/>
      <c r="N25" s="1548" t="s">
        <v>215</v>
      </c>
      <c r="O25" s="1549"/>
      <c r="P25" s="1550"/>
      <c r="Q25" s="1521" t="s">
        <v>736</v>
      </c>
      <c r="R25" s="1522"/>
      <c r="S25" s="1520"/>
      <c r="T25" s="50" t="s">
        <v>711</v>
      </c>
      <c r="U25" s="51"/>
    </row>
    <row r="26" spans="3:21" ht="15.75" customHeight="1">
      <c r="C26" s="1513"/>
      <c r="D26" s="1514"/>
      <c r="E26" s="1501">
        <v>936</v>
      </c>
      <c r="F26" s="1502"/>
      <c r="G26" s="1503"/>
      <c r="H26" s="1501">
        <v>7</v>
      </c>
      <c r="I26" s="1502"/>
      <c r="J26" s="1503"/>
      <c r="K26" s="1501">
        <v>4428</v>
      </c>
      <c r="L26" s="1502"/>
      <c r="M26" s="1503"/>
      <c r="N26" s="1501">
        <v>0</v>
      </c>
      <c r="O26" s="1502"/>
      <c r="P26" s="1503"/>
      <c r="Q26" s="1501">
        <v>89</v>
      </c>
      <c r="R26" s="1502"/>
      <c r="S26" s="1503"/>
      <c r="T26" s="52">
        <f>SUM(E26:S26)</f>
        <v>5460</v>
      </c>
      <c r="U26" s="32"/>
    </row>
    <row r="27" spans="3:21" ht="15.75" customHeight="1">
      <c r="C27" s="1515" t="s">
        <v>50</v>
      </c>
      <c r="D27" s="1516"/>
      <c r="E27" s="1523" t="s">
        <v>737</v>
      </c>
      <c r="F27" s="1524"/>
      <c r="G27" s="1508"/>
      <c r="H27" s="1523" t="s">
        <v>738</v>
      </c>
      <c r="I27" s="1524"/>
      <c r="J27" s="1508"/>
      <c r="K27" s="1523" t="s">
        <v>739</v>
      </c>
      <c r="L27" s="1524"/>
      <c r="M27" s="1508"/>
      <c r="N27" s="1536" t="s">
        <v>214</v>
      </c>
      <c r="O27" s="1537"/>
      <c r="P27" s="1538"/>
      <c r="Q27" s="1523" t="s">
        <v>736</v>
      </c>
      <c r="R27" s="1524"/>
      <c r="S27" s="1508"/>
      <c r="T27" s="53" t="s">
        <v>711</v>
      </c>
      <c r="U27" s="51"/>
    </row>
    <row r="28" spans="3:21" ht="15.75" customHeight="1" thickBot="1">
      <c r="C28" s="1517"/>
      <c r="D28" s="1518"/>
      <c r="E28" s="1504">
        <v>1003</v>
      </c>
      <c r="F28" s="1505"/>
      <c r="G28" s="1506"/>
      <c r="H28" s="1504">
        <v>3</v>
      </c>
      <c r="I28" s="1505"/>
      <c r="J28" s="1506"/>
      <c r="K28" s="1504">
        <v>2962</v>
      </c>
      <c r="L28" s="1505"/>
      <c r="M28" s="1506"/>
      <c r="N28" s="1504">
        <v>4</v>
      </c>
      <c r="O28" s="1505"/>
      <c r="P28" s="1506"/>
      <c r="Q28" s="1504">
        <v>67</v>
      </c>
      <c r="R28" s="1505"/>
      <c r="S28" s="1506"/>
      <c r="T28" s="235">
        <f>SUM(E28:S28)</f>
        <v>4039</v>
      </c>
      <c r="U28" s="54"/>
    </row>
    <row r="29" ht="12" customHeight="1"/>
    <row r="30" spans="2:19" ht="18" customHeight="1">
      <c r="B30" s="30" t="s">
        <v>741</v>
      </c>
      <c r="S30" s="80" t="s">
        <v>309</v>
      </c>
    </row>
    <row r="31" ht="4.5" customHeight="1" thickBot="1"/>
    <row r="32" spans="3:19" s="39" customFormat="1" ht="31.5" customHeight="1">
      <c r="C32" s="55" t="s">
        <v>742</v>
      </c>
      <c r="D32" s="49" t="s">
        <v>351</v>
      </c>
      <c r="E32" s="1498" t="s">
        <v>359</v>
      </c>
      <c r="F32" s="1499"/>
      <c r="G32" s="1499"/>
      <c r="H32" s="1499"/>
      <c r="I32" s="1500"/>
      <c r="J32" s="56" t="s">
        <v>674</v>
      </c>
      <c r="K32" s="57"/>
      <c r="L32" s="57"/>
      <c r="M32" s="57"/>
      <c r="N32" s="57"/>
      <c r="O32" s="559" t="s">
        <v>743</v>
      </c>
      <c r="P32" s="560"/>
      <c r="Q32" s="561"/>
      <c r="R32" s="561"/>
      <c r="S32" s="562"/>
    </row>
    <row r="33" spans="3:19" ht="15.75" customHeight="1">
      <c r="C33" s="59" t="s">
        <v>744</v>
      </c>
      <c r="D33" s="222" t="s">
        <v>352</v>
      </c>
      <c r="E33" s="1493">
        <v>2474</v>
      </c>
      <c r="F33" s="1494"/>
      <c r="G33" s="1494"/>
      <c r="H33" s="1494"/>
      <c r="I33" s="1495"/>
      <c r="J33" s="1523"/>
      <c r="K33" s="1524"/>
      <c r="L33" s="1524"/>
      <c r="M33" s="1524"/>
      <c r="N33" s="1524"/>
      <c r="O33" s="1528"/>
      <c r="P33" s="1528"/>
      <c r="Q33" s="1528"/>
      <c r="R33" s="1528"/>
      <c r="S33" s="1529"/>
    </row>
    <row r="34" spans="3:19" ht="15.75" customHeight="1">
      <c r="C34" s="59" t="s">
        <v>1119</v>
      </c>
      <c r="D34" s="222" t="s">
        <v>352</v>
      </c>
      <c r="E34" s="1493">
        <v>16699</v>
      </c>
      <c r="F34" s="1494"/>
      <c r="G34" s="1494"/>
      <c r="H34" s="1494"/>
      <c r="I34" s="1495"/>
      <c r="J34" s="1523"/>
      <c r="K34" s="1524"/>
      <c r="L34" s="1524"/>
      <c r="M34" s="1524"/>
      <c r="N34" s="1524"/>
      <c r="O34" s="1528"/>
      <c r="P34" s="1528"/>
      <c r="Q34" s="1528"/>
      <c r="R34" s="1528"/>
      <c r="S34" s="1529"/>
    </row>
    <row r="35" spans="3:19" ht="15.75" customHeight="1">
      <c r="C35" s="59" t="s">
        <v>1120</v>
      </c>
      <c r="D35" s="222" t="s">
        <v>353</v>
      </c>
      <c r="E35" s="1493">
        <v>10478</v>
      </c>
      <c r="F35" s="1494"/>
      <c r="G35" s="1494"/>
      <c r="H35" s="1494"/>
      <c r="I35" s="1495"/>
      <c r="J35" s="1523"/>
      <c r="K35" s="1524"/>
      <c r="L35" s="1524"/>
      <c r="M35" s="1524"/>
      <c r="N35" s="1524"/>
      <c r="O35" s="1528"/>
      <c r="P35" s="1528"/>
      <c r="Q35" s="1528"/>
      <c r="R35" s="1528"/>
      <c r="S35" s="1529"/>
    </row>
    <row r="36" spans="3:19" ht="15.75" customHeight="1">
      <c r="C36" s="59" t="s">
        <v>1121</v>
      </c>
      <c r="D36" s="222" t="s">
        <v>354</v>
      </c>
      <c r="E36" s="1493">
        <v>23244</v>
      </c>
      <c r="F36" s="1494"/>
      <c r="G36" s="1494"/>
      <c r="H36" s="1494"/>
      <c r="I36" s="1495"/>
      <c r="J36" s="1523"/>
      <c r="K36" s="1524"/>
      <c r="L36" s="1524"/>
      <c r="M36" s="1524"/>
      <c r="N36" s="1524"/>
      <c r="O36" s="1532">
        <v>4088</v>
      </c>
      <c r="P36" s="1532"/>
      <c r="Q36" s="1532"/>
      <c r="R36" s="1532"/>
      <c r="S36" s="1533"/>
    </row>
    <row r="37" spans="3:19" ht="15.75" customHeight="1">
      <c r="C37" s="59" t="s">
        <v>1122</v>
      </c>
      <c r="D37" s="222" t="s">
        <v>355</v>
      </c>
      <c r="E37" s="1493">
        <v>20354</v>
      </c>
      <c r="F37" s="1494"/>
      <c r="G37" s="1494"/>
      <c r="H37" s="1494"/>
      <c r="I37" s="1495"/>
      <c r="J37" s="1523"/>
      <c r="K37" s="1524"/>
      <c r="L37" s="1524"/>
      <c r="M37" s="1524"/>
      <c r="N37" s="1524"/>
      <c r="O37" s="1528"/>
      <c r="P37" s="1528"/>
      <c r="Q37" s="1528"/>
      <c r="R37" s="1528"/>
      <c r="S37" s="1529"/>
    </row>
    <row r="38" spans="3:19" ht="15.75" customHeight="1">
      <c r="C38" s="59" t="s">
        <v>357</v>
      </c>
      <c r="D38" s="222" t="s">
        <v>356</v>
      </c>
      <c r="E38" s="1493">
        <v>12371</v>
      </c>
      <c r="F38" s="1494"/>
      <c r="G38" s="1494"/>
      <c r="H38" s="1494"/>
      <c r="I38" s="1495"/>
      <c r="J38" s="1496"/>
      <c r="K38" s="1497"/>
      <c r="L38" s="1497"/>
      <c r="M38" s="1497"/>
      <c r="N38" s="1497"/>
      <c r="O38" s="1528"/>
      <c r="P38" s="1528"/>
      <c r="Q38" s="1528"/>
      <c r="R38" s="1528"/>
      <c r="S38" s="1529"/>
    </row>
    <row r="39" spans="3:19" ht="15.75" customHeight="1">
      <c r="C39" s="236" t="s">
        <v>358</v>
      </c>
      <c r="D39" s="222"/>
      <c r="E39" s="1493">
        <v>6199</v>
      </c>
      <c r="F39" s="1494"/>
      <c r="G39" s="1494"/>
      <c r="H39" s="1494"/>
      <c r="I39" s="1495"/>
      <c r="J39" s="1523"/>
      <c r="K39" s="1524"/>
      <c r="L39" s="1524"/>
      <c r="M39" s="1524"/>
      <c r="N39" s="1524"/>
      <c r="O39" s="1528"/>
      <c r="P39" s="1528"/>
      <c r="Q39" s="1528"/>
      <c r="R39" s="1528"/>
      <c r="S39" s="1529"/>
    </row>
    <row r="40" spans="3:19" ht="15.75" customHeight="1" thickBot="1">
      <c r="C40" s="60" t="s">
        <v>711</v>
      </c>
      <c r="D40" s="237"/>
      <c r="E40" s="1540">
        <f>SUM(E33:I39)</f>
        <v>91819</v>
      </c>
      <c r="F40" s="1541"/>
      <c r="G40" s="1541"/>
      <c r="H40" s="1541"/>
      <c r="I40" s="1542"/>
      <c r="J40" s="1534"/>
      <c r="K40" s="1535"/>
      <c r="L40" s="1535"/>
      <c r="M40" s="1535"/>
      <c r="N40" s="1535"/>
      <c r="O40" s="1530"/>
      <c r="P40" s="1530"/>
      <c r="Q40" s="1530"/>
      <c r="R40" s="1530"/>
      <c r="S40" s="1531"/>
    </row>
    <row r="42" s="43" customFormat="1" ht="21.75" customHeight="1"/>
    <row r="43" s="43" customFormat="1" ht="4.5" customHeight="1"/>
    <row r="44" s="43" customFormat="1" ht="33" customHeight="1"/>
    <row r="45" s="43" customFormat="1" ht="21.75" customHeight="1"/>
    <row r="46" s="43" customFormat="1" ht="21.75" customHeight="1"/>
    <row r="47" s="43" customFormat="1" ht="21.75" customHeight="1"/>
    <row r="48" s="43" customFormat="1" ht="21.75" customHeight="1"/>
    <row r="49" s="43" customFormat="1" ht="21.75" customHeight="1"/>
    <row r="50" s="43" customFormat="1" ht="21.75" customHeight="1"/>
    <row r="51" s="43" customFormat="1" ht="21.75" customHeight="1"/>
    <row r="52" s="43" customFormat="1" ht="24" customHeight="1"/>
    <row r="56" ht="24" customHeight="1">
      <c r="K56" s="33"/>
    </row>
    <row r="58" spans="14:17" ht="24" customHeight="1">
      <c r="N58" s="33"/>
      <c r="O58" s="33"/>
      <c r="P58" s="33"/>
      <c r="Q58" s="33"/>
    </row>
    <row r="59" spans="14:17" ht="24" customHeight="1">
      <c r="N59" s="33"/>
      <c r="O59" s="33"/>
      <c r="P59" s="33"/>
      <c r="Q59" s="33"/>
    </row>
    <row r="60" spans="14:17" ht="24" customHeight="1">
      <c r="N60" s="33"/>
      <c r="O60" s="33"/>
      <c r="P60" s="33"/>
      <c r="Q60" s="33"/>
    </row>
    <row r="61" spans="14:17" ht="24" customHeight="1">
      <c r="N61" s="33"/>
      <c r="O61" s="33"/>
      <c r="P61" s="33"/>
      <c r="Q61" s="33"/>
    </row>
  </sheetData>
  <sheetProtection password="C7C4" sheet="1" objects="1" scenarios="1"/>
  <mergeCells count="85">
    <mergeCell ref="P5:S5"/>
    <mergeCell ref="P6:S6"/>
    <mergeCell ref="J35:N35"/>
    <mergeCell ref="T5:U5"/>
    <mergeCell ref="T6:U6"/>
    <mergeCell ref="O21:P21"/>
    <mergeCell ref="O17:S17"/>
    <mergeCell ref="O18:S18"/>
    <mergeCell ref="O19:S19"/>
    <mergeCell ref="T18:U18"/>
    <mergeCell ref="N25:P25"/>
    <mergeCell ref="T19:U19"/>
    <mergeCell ref="O20:S20"/>
    <mergeCell ref="T12:U12"/>
    <mergeCell ref="Q25:S25"/>
    <mergeCell ref="T21:U21"/>
    <mergeCell ref="T17:U17"/>
    <mergeCell ref="T20:U20"/>
    <mergeCell ref="J17:N17"/>
    <mergeCell ref="T16:U16"/>
    <mergeCell ref="H25:J25"/>
    <mergeCell ref="H27:J27"/>
    <mergeCell ref="E21:I21"/>
    <mergeCell ref="J21:K21"/>
    <mergeCell ref="K27:M27"/>
    <mergeCell ref="K25:M25"/>
    <mergeCell ref="K26:M26"/>
    <mergeCell ref="E11:I11"/>
    <mergeCell ref="J11:N11"/>
    <mergeCell ref="O11:S11"/>
    <mergeCell ref="E12:I12"/>
    <mergeCell ref="J12:N12"/>
    <mergeCell ref="O12:S12"/>
    <mergeCell ref="T11:U11"/>
    <mergeCell ref="E39:I39"/>
    <mergeCell ref="E40:I40"/>
    <mergeCell ref="Q21:S21"/>
    <mergeCell ref="L21:N21"/>
    <mergeCell ref="J33:N33"/>
    <mergeCell ref="J34:N34"/>
    <mergeCell ref="J36:N36"/>
    <mergeCell ref="J37:N37"/>
    <mergeCell ref="E16:I16"/>
    <mergeCell ref="O37:S40"/>
    <mergeCell ref="O36:S36"/>
    <mergeCell ref="N26:P26"/>
    <mergeCell ref="Q26:S26"/>
    <mergeCell ref="Q28:S28"/>
    <mergeCell ref="N28:P28"/>
    <mergeCell ref="J40:N40"/>
    <mergeCell ref="O33:S35"/>
    <mergeCell ref="Q27:S27"/>
    <mergeCell ref="N27:P27"/>
    <mergeCell ref="E18:I18"/>
    <mergeCell ref="E19:I19"/>
    <mergeCell ref="E20:I20"/>
    <mergeCell ref="J39:N39"/>
    <mergeCell ref="K28:M28"/>
    <mergeCell ref="J18:N18"/>
    <mergeCell ref="J19:N19"/>
    <mergeCell ref="J20:N20"/>
    <mergeCell ref="E27:G27"/>
    <mergeCell ref="E25:G25"/>
    <mergeCell ref="C12:D12"/>
    <mergeCell ref="C16:D16"/>
    <mergeCell ref="C17:D17"/>
    <mergeCell ref="O16:S16"/>
    <mergeCell ref="J16:N16"/>
    <mergeCell ref="E17:I17"/>
    <mergeCell ref="C18:D18"/>
    <mergeCell ref="C21:D21"/>
    <mergeCell ref="C25:D26"/>
    <mergeCell ref="C27:D28"/>
    <mergeCell ref="E32:I32"/>
    <mergeCell ref="E26:G26"/>
    <mergeCell ref="H26:J26"/>
    <mergeCell ref="H28:J28"/>
    <mergeCell ref="E28:G28"/>
    <mergeCell ref="E37:I37"/>
    <mergeCell ref="E38:I38"/>
    <mergeCell ref="J38:N38"/>
    <mergeCell ref="E33:I33"/>
    <mergeCell ref="E34:I34"/>
    <mergeCell ref="E35:I35"/>
    <mergeCell ref="E36:I36"/>
  </mergeCells>
  <printOptions horizontalCentered="1"/>
  <pageMargins left="0.5905511811023623" right="0.5905511811023623" top="0.5905511811023623" bottom="0.3937007874015748" header="0.5118110236220472" footer="0.4330708661417323"/>
  <pageSetup firstPageNumber="29" useFirstPageNumber="1" horizontalDpi="600" verticalDpi="600" orientation="landscape" paperSize="9" scale="93"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13"/>
  </sheetPr>
  <dimension ref="A1:Q65"/>
  <sheetViews>
    <sheetView zoomScaleSheetLayoutView="100" workbookViewId="0" topLeftCell="A1">
      <selection activeCell="A4" sqref="A4"/>
    </sheetView>
  </sheetViews>
  <sheetFormatPr defaultColWidth="9.00390625" defaultRowHeight="13.5"/>
  <cols>
    <col min="1" max="4" width="2.625" style="169" customWidth="1"/>
    <col min="5" max="5" width="14.125" style="169" customWidth="1"/>
    <col min="6" max="17" width="7.125" style="169" customWidth="1"/>
    <col min="18" max="16384" width="8.00390625" style="169" customWidth="1"/>
  </cols>
  <sheetData>
    <row r="1" s="166" customFormat="1" ht="17.25">
      <c r="A1" s="165" t="s">
        <v>364</v>
      </c>
    </row>
    <row r="2" spans="1:17" s="166" customFormat="1" ht="18" customHeight="1">
      <c r="A2" s="1568" t="s">
        <v>717</v>
      </c>
      <c r="B2" s="1568"/>
      <c r="C2" s="1568"/>
      <c r="D2" s="1568"/>
      <c r="E2" s="1568"/>
      <c r="F2" s="1568"/>
      <c r="G2" s="1568"/>
      <c r="H2" s="1568"/>
      <c r="I2" s="1568"/>
      <c r="J2" s="1568"/>
      <c r="K2" s="1568"/>
      <c r="L2" s="1568"/>
      <c r="M2" s="1568"/>
      <c r="N2" s="1568"/>
      <c r="O2" s="1568"/>
      <c r="P2" s="1568"/>
      <c r="Q2" s="1568"/>
    </row>
    <row r="3" spans="1:17" s="166" customFormat="1" ht="15" customHeight="1">
      <c r="A3" s="1569" t="s">
        <v>1604</v>
      </c>
      <c r="B3" s="1569"/>
      <c r="C3" s="1569"/>
      <c r="D3" s="1569"/>
      <c r="E3" s="1569"/>
      <c r="F3" s="1569"/>
      <c r="G3" s="1569"/>
      <c r="H3" s="1569"/>
      <c r="I3" s="1569"/>
      <c r="J3" s="1569"/>
      <c r="K3" s="1569"/>
      <c r="L3" s="1569"/>
      <c r="M3" s="1569"/>
      <c r="N3" s="1569"/>
      <c r="O3" s="1569"/>
      <c r="P3" s="1569"/>
      <c r="Q3" s="1569"/>
    </row>
    <row r="4" spans="1:6" s="168" customFormat="1" ht="13.5">
      <c r="A4" s="167"/>
      <c r="B4" s="167"/>
      <c r="C4" s="167"/>
      <c r="D4" s="167"/>
      <c r="E4" s="167"/>
      <c r="F4" s="167"/>
    </row>
    <row r="5" spans="13:16" s="166" customFormat="1" ht="17.25">
      <c r="M5" s="1553" t="s">
        <v>697</v>
      </c>
      <c r="N5" s="1553"/>
      <c r="O5" s="45" t="s">
        <v>672</v>
      </c>
      <c r="P5" s="61"/>
    </row>
    <row r="6" spans="13:16" s="166" customFormat="1" ht="17.25">
      <c r="M6" s="1554" t="s">
        <v>699</v>
      </c>
      <c r="N6" s="1554"/>
      <c r="O6" s="45" t="s">
        <v>1123</v>
      </c>
      <c r="P6" s="62"/>
    </row>
    <row r="7" ht="17.25">
      <c r="A7" s="166" t="s">
        <v>1125</v>
      </c>
    </row>
    <row r="8" ht="15" customHeight="1"/>
    <row r="9" spans="2:17" ht="14.25">
      <c r="B9" s="165" t="s">
        <v>363</v>
      </c>
      <c r="Q9" s="75" t="s">
        <v>308</v>
      </c>
    </row>
    <row r="10" ht="6" customHeight="1" thickBot="1"/>
    <row r="11" spans="3:17" ht="9" customHeight="1">
      <c r="C11" s="176"/>
      <c r="D11" s="177"/>
      <c r="E11" s="178"/>
      <c r="F11" s="1584" t="s">
        <v>401</v>
      </c>
      <c r="G11" s="1585"/>
      <c r="H11" s="1584" t="s">
        <v>402</v>
      </c>
      <c r="I11" s="1585"/>
      <c r="J11" s="1584" t="s">
        <v>403</v>
      </c>
      <c r="K11" s="1585"/>
      <c r="L11" s="1609" t="s">
        <v>361</v>
      </c>
      <c r="M11" s="1610"/>
      <c r="N11" s="1580" t="s">
        <v>649</v>
      </c>
      <c r="O11" s="1581"/>
      <c r="P11" s="1580" t="s">
        <v>404</v>
      </c>
      <c r="Q11" s="1607"/>
    </row>
    <row r="12" spans="3:17" ht="9" customHeight="1">
      <c r="C12" s="179"/>
      <c r="D12" s="180"/>
      <c r="E12" s="181"/>
      <c r="F12" s="1586"/>
      <c r="G12" s="1587"/>
      <c r="H12" s="1586"/>
      <c r="I12" s="1587"/>
      <c r="J12" s="1586"/>
      <c r="K12" s="1587"/>
      <c r="L12" s="1574" t="s">
        <v>362</v>
      </c>
      <c r="M12" s="1575"/>
      <c r="N12" s="1582"/>
      <c r="O12" s="1583"/>
      <c r="P12" s="1582"/>
      <c r="Q12" s="1608"/>
    </row>
    <row r="13" spans="3:17" ht="18" customHeight="1" thickBot="1">
      <c r="C13" s="243" t="s">
        <v>367</v>
      </c>
      <c r="D13" s="244"/>
      <c r="E13" s="245"/>
      <c r="F13" s="1572">
        <v>341</v>
      </c>
      <c r="G13" s="1619"/>
      <c r="H13" s="1572">
        <v>9</v>
      </c>
      <c r="I13" s="1619"/>
      <c r="J13" s="1572">
        <v>0</v>
      </c>
      <c r="K13" s="1619"/>
      <c r="L13" s="1576">
        <v>0</v>
      </c>
      <c r="M13" s="1577"/>
      <c r="N13" s="1572">
        <v>2841</v>
      </c>
      <c r="O13" s="1619"/>
      <c r="P13" s="1572">
        <f>SUM(F13:O13)</f>
        <v>3191</v>
      </c>
      <c r="Q13" s="1573"/>
    </row>
    <row r="14" spans="3:17" ht="18" customHeight="1">
      <c r="C14" s="246"/>
      <c r="D14" s="247"/>
      <c r="E14" s="248"/>
      <c r="F14" s="238" t="s">
        <v>405</v>
      </c>
      <c r="G14" s="238" t="s">
        <v>406</v>
      </c>
      <c r="H14" s="238" t="s">
        <v>405</v>
      </c>
      <c r="I14" s="238" t="s">
        <v>406</v>
      </c>
      <c r="J14" s="238" t="s">
        <v>405</v>
      </c>
      <c r="K14" s="238" t="s">
        <v>406</v>
      </c>
      <c r="L14" s="238" t="s">
        <v>405</v>
      </c>
      <c r="M14" s="238" t="s">
        <v>406</v>
      </c>
      <c r="N14" s="238" t="s">
        <v>405</v>
      </c>
      <c r="O14" s="183" t="s">
        <v>360</v>
      </c>
      <c r="P14" s="238" t="s">
        <v>405</v>
      </c>
      <c r="Q14" s="214" t="s">
        <v>360</v>
      </c>
    </row>
    <row r="15" spans="3:17" ht="9" customHeight="1">
      <c r="C15" s="249" t="s">
        <v>407</v>
      </c>
      <c r="D15" s="250"/>
      <c r="E15" s="251"/>
      <c r="F15" s="1578">
        <v>68</v>
      </c>
      <c r="G15" s="1578">
        <v>68</v>
      </c>
      <c r="H15" s="1578">
        <v>0</v>
      </c>
      <c r="I15" s="1578">
        <v>0</v>
      </c>
      <c r="J15" s="1578">
        <v>0</v>
      </c>
      <c r="K15" s="1578">
        <v>0</v>
      </c>
      <c r="L15" s="1578">
        <v>0</v>
      </c>
      <c r="M15" s="1578">
        <v>0</v>
      </c>
      <c r="N15" s="1578">
        <v>665</v>
      </c>
      <c r="O15" s="1578">
        <v>665</v>
      </c>
      <c r="P15" s="1578">
        <f>SUM(F15,H15,J15,L15,N15)</f>
        <v>733</v>
      </c>
      <c r="Q15" s="1625">
        <f>SUM(G15,I15,K15,M15,O15)</f>
        <v>733</v>
      </c>
    </row>
    <row r="16" spans="3:17" ht="9" customHeight="1">
      <c r="C16" s="246"/>
      <c r="D16" s="252" t="s">
        <v>368</v>
      </c>
      <c r="E16" s="253"/>
      <c r="F16" s="1579"/>
      <c r="G16" s="1579"/>
      <c r="H16" s="1579"/>
      <c r="I16" s="1579"/>
      <c r="J16" s="1579"/>
      <c r="K16" s="1579"/>
      <c r="L16" s="1579"/>
      <c r="M16" s="1579"/>
      <c r="N16" s="1579"/>
      <c r="O16" s="1579"/>
      <c r="P16" s="1579"/>
      <c r="Q16" s="1626"/>
    </row>
    <row r="17" spans="3:17" ht="18" customHeight="1" thickBot="1">
      <c r="C17" s="254"/>
      <c r="D17" s="255" t="s">
        <v>92</v>
      </c>
      <c r="E17" s="256"/>
      <c r="F17" s="239">
        <v>52</v>
      </c>
      <c r="G17" s="239">
        <v>52</v>
      </c>
      <c r="H17" s="239">
        <v>0</v>
      </c>
      <c r="I17" s="239">
        <v>0</v>
      </c>
      <c r="J17" s="239">
        <v>0</v>
      </c>
      <c r="K17" s="239">
        <v>0</v>
      </c>
      <c r="L17" s="239">
        <v>0</v>
      </c>
      <c r="M17" s="239">
        <v>0</v>
      </c>
      <c r="N17" s="239">
        <v>544</v>
      </c>
      <c r="O17" s="239">
        <v>544</v>
      </c>
      <c r="P17" s="239">
        <f>SUM(F17,H17,J17,L17,N17)</f>
        <v>596</v>
      </c>
      <c r="Q17" s="240">
        <f>SUM(G17,I17,K17,M17,O17)</f>
        <v>596</v>
      </c>
    </row>
    <row r="18" spans="3:17" ht="9" customHeight="1" thickTop="1">
      <c r="C18" s="257" t="s">
        <v>408</v>
      </c>
      <c r="D18" s="258"/>
      <c r="E18" s="259"/>
      <c r="F18" s="1627">
        <v>248</v>
      </c>
      <c r="G18" s="1627">
        <v>248</v>
      </c>
      <c r="H18" s="1627">
        <v>6</v>
      </c>
      <c r="I18" s="1627">
        <v>6</v>
      </c>
      <c r="J18" s="1627">
        <v>0</v>
      </c>
      <c r="K18" s="1627">
        <v>0</v>
      </c>
      <c r="L18" s="1627">
        <v>0</v>
      </c>
      <c r="M18" s="1627">
        <v>0</v>
      </c>
      <c r="N18" s="1627">
        <v>1985</v>
      </c>
      <c r="O18" s="1627">
        <v>1985</v>
      </c>
      <c r="P18" s="1627">
        <f>SUM(F18,H18,J18,L18,N18)</f>
        <v>2239</v>
      </c>
      <c r="Q18" s="1628">
        <f>SUM(G18,I18,K18,M18,O18)</f>
        <v>2239</v>
      </c>
    </row>
    <row r="19" spans="3:17" ht="9" customHeight="1">
      <c r="C19" s="246"/>
      <c r="D19" s="252" t="s">
        <v>368</v>
      </c>
      <c r="E19" s="253"/>
      <c r="F19" s="1579"/>
      <c r="G19" s="1579"/>
      <c r="H19" s="1579"/>
      <c r="I19" s="1579"/>
      <c r="J19" s="1579"/>
      <c r="K19" s="1579"/>
      <c r="L19" s="1579"/>
      <c r="M19" s="1579"/>
      <c r="N19" s="1579"/>
      <c r="O19" s="1579"/>
      <c r="P19" s="1579"/>
      <c r="Q19" s="1626"/>
    </row>
    <row r="20" spans="3:17" ht="18" customHeight="1" thickBot="1">
      <c r="C20" s="254"/>
      <c r="D20" s="255" t="s">
        <v>92</v>
      </c>
      <c r="E20" s="256"/>
      <c r="F20" s="239">
        <v>216</v>
      </c>
      <c r="G20" s="239">
        <v>216</v>
      </c>
      <c r="H20" s="239">
        <v>6</v>
      </c>
      <c r="I20" s="239">
        <v>6</v>
      </c>
      <c r="J20" s="239">
        <v>0</v>
      </c>
      <c r="K20" s="239">
        <v>0</v>
      </c>
      <c r="L20" s="239">
        <v>0</v>
      </c>
      <c r="M20" s="239">
        <v>0</v>
      </c>
      <c r="N20" s="239">
        <v>1619</v>
      </c>
      <c r="O20" s="239">
        <v>1619</v>
      </c>
      <c r="P20" s="239">
        <f>SUM(F20,H20,J20,L20,N20)</f>
        <v>1841</v>
      </c>
      <c r="Q20" s="240">
        <f>SUM(G20,I20,K20,M20,O20)</f>
        <v>1841</v>
      </c>
    </row>
    <row r="21" spans="3:17" ht="9" customHeight="1" thickTop="1">
      <c r="C21" s="257" t="s">
        <v>409</v>
      </c>
      <c r="D21" s="258"/>
      <c r="E21" s="259"/>
      <c r="F21" s="1627">
        <v>22</v>
      </c>
      <c r="G21" s="1627">
        <v>22</v>
      </c>
      <c r="H21" s="1627">
        <v>3</v>
      </c>
      <c r="I21" s="1627">
        <v>3</v>
      </c>
      <c r="J21" s="1627">
        <v>0</v>
      </c>
      <c r="K21" s="1627">
        <v>0</v>
      </c>
      <c r="L21" s="1627">
        <v>0</v>
      </c>
      <c r="M21" s="1627">
        <v>0</v>
      </c>
      <c r="N21" s="1627">
        <v>184</v>
      </c>
      <c r="O21" s="1627">
        <v>184</v>
      </c>
      <c r="P21" s="1627">
        <f>SUM(F21,H21,J21,L21,N21)</f>
        <v>209</v>
      </c>
      <c r="Q21" s="1628">
        <f>SUM(G21,I21,K21,M21,O21)</f>
        <v>209</v>
      </c>
    </row>
    <row r="22" spans="3:17" ht="9" customHeight="1">
      <c r="C22" s="246"/>
      <c r="D22" s="252" t="s">
        <v>368</v>
      </c>
      <c r="E22" s="253"/>
      <c r="F22" s="1579"/>
      <c r="G22" s="1579"/>
      <c r="H22" s="1579"/>
      <c r="I22" s="1579"/>
      <c r="J22" s="1579"/>
      <c r="K22" s="1579"/>
      <c r="L22" s="1579"/>
      <c r="M22" s="1579"/>
      <c r="N22" s="1579"/>
      <c r="O22" s="1579"/>
      <c r="P22" s="1579"/>
      <c r="Q22" s="1626"/>
    </row>
    <row r="23" spans="3:17" ht="18" customHeight="1" thickBot="1">
      <c r="C23" s="260"/>
      <c r="D23" s="261" t="s">
        <v>92</v>
      </c>
      <c r="E23" s="262"/>
      <c r="F23" s="241">
        <v>15</v>
      </c>
      <c r="G23" s="241">
        <v>15</v>
      </c>
      <c r="H23" s="241">
        <v>2</v>
      </c>
      <c r="I23" s="241">
        <v>2</v>
      </c>
      <c r="J23" s="241">
        <v>0</v>
      </c>
      <c r="K23" s="241">
        <v>0</v>
      </c>
      <c r="L23" s="241">
        <v>0</v>
      </c>
      <c r="M23" s="241">
        <v>0</v>
      </c>
      <c r="N23" s="241">
        <v>146</v>
      </c>
      <c r="O23" s="241">
        <v>146</v>
      </c>
      <c r="P23" s="241">
        <f>SUM(F23,H23,J23,L23,N23)</f>
        <v>163</v>
      </c>
      <c r="Q23" s="242">
        <f>SUM(G23,I23,K23,M23,O23)</f>
        <v>163</v>
      </c>
    </row>
    <row r="24" ht="9.75" customHeight="1"/>
    <row r="25" spans="2:9" ht="14.25">
      <c r="B25" s="165" t="s">
        <v>365</v>
      </c>
      <c r="I25" s="75" t="s">
        <v>308</v>
      </c>
    </row>
    <row r="26" ht="6" customHeight="1" thickBot="1"/>
    <row r="27" spans="3:7" ht="9" customHeight="1">
      <c r="C27" s="176"/>
      <c r="D27" s="177"/>
      <c r="E27" s="178"/>
      <c r="F27" s="1570" t="s">
        <v>411</v>
      </c>
      <c r="G27" s="1571"/>
    </row>
    <row r="28" spans="3:7" ht="18" customHeight="1" thickBot="1">
      <c r="C28" s="243" t="s">
        <v>367</v>
      </c>
      <c r="D28" s="244"/>
      <c r="E28" s="245"/>
      <c r="F28" s="1572">
        <v>9</v>
      </c>
      <c r="G28" s="1573"/>
    </row>
    <row r="29" spans="3:7" ht="9" customHeight="1">
      <c r="C29" s="263" t="s">
        <v>90</v>
      </c>
      <c r="D29" s="264"/>
      <c r="E29" s="265"/>
      <c r="F29" s="1564">
        <v>6</v>
      </c>
      <c r="G29" s="1565"/>
    </row>
    <row r="30" spans="3:7" ht="9" customHeight="1">
      <c r="C30" s="257"/>
      <c r="D30" s="267" t="s">
        <v>368</v>
      </c>
      <c r="E30" s="268"/>
      <c r="F30" s="1566"/>
      <c r="G30" s="1567"/>
    </row>
    <row r="31" spans="3:7" ht="18" customHeight="1" thickBot="1">
      <c r="C31" s="269"/>
      <c r="D31" s="270" t="s">
        <v>92</v>
      </c>
      <c r="E31" s="271"/>
      <c r="F31" s="1556">
        <v>2</v>
      </c>
      <c r="G31" s="1557"/>
    </row>
    <row r="32" spans="3:7" ht="9" customHeight="1" thickTop="1">
      <c r="C32" s="272" t="s">
        <v>93</v>
      </c>
      <c r="D32" s="273"/>
      <c r="E32" s="274"/>
      <c r="F32" s="1560">
        <v>3</v>
      </c>
      <c r="G32" s="1561"/>
    </row>
    <row r="33" spans="3:7" ht="9" customHeight="1">
      <c r="C33" s="246"/>
      <c r="D33" s="247" t="s">
        <v>368</v>
      </c>
      <c r="E33" s="248"/>
      <c r="F33" s="1562"/>
      <c r="G33" s="1563"/>
    </row>
    <row r="34" spans="3:7" ht="18" customHeight="1" thickBot="1">
      <c r="C34" s="260"/>
      <c r="D34" s="261" t="s">
        <v>92</v>
      </c>
      <c r="E34" s="266"/>
      <c r="F34" s="1558">
        <v>3</v>
      </c>
      <c r="G34" s="1559"/>
    </row>
    <row r="35" ht="24" customHeight="1"/>
    <row r="36" spans="2:14" ht="14.25">
      <c r="B36" s="165" t="s">
        <v>366</v>
      </c>
      <c r="N36" s="75" t="s">
        <v>308</v>
      </c>
    </row>
    <row r="37" ht="6" customHeight="1" thickBot="1">
      <c r="B37" s="168"/>
    </row>
    <row r="38" spans="3:15" ht="9" customHeight="1">
      <c r="C38" s="190"/>
      <c r="D38" s="191"/>
      <c r="E38" s="192"/>
      <c r="F38" s="1594" t="s">
        <v>410</v>
      </c>
      <c r="G38" s="1595"/>
      <c r="H38" s="1595"/>
      <c r="I38" s="1596"/>
      <c r="J38" s="193"/>
      <c r="K38" s="194"/>
      <c r="L38" s="195"/>
      <c r="M38" s="1588" t="s">
        <v>411</v>
      </c>
      <c r="N38" s="1589"/>
      <c r="O38" s="196"/>
    </row>
    <row r="39" spans="3:15" ht="18" customHeight="1" thickBot="1">
      <c r="C39" s="243" t="s">
        <v>367</v>
      </c>
      <c r="D39" s="197"/>
      <c r="E39" s="197"/>
      <c r="F39" s="1611">
        <v>70</v>
      </c>
      <c r="G39" s="1612"/>
      <c r="H39" s="1612"/>
      <c r="I39" s="1613"/>
      <c r="J39" s="243" t="s">
        <v>367</v>
      </c>
      <c r="K39" s="197"/>
      <c r="L39" s="197"/>
      <c r="M39" s="1616">
        <v>33</v>
      </c>
      <c r="N39" s="1617"/>
      <c r="O39" s="198"/>
    </row>
    <row r="40" spans="3:15" ht="9" customHeight="1" thickTop="1">
      <c r="C40" s="199"/>
      <c r="D40" s="200"/>
      <c r="E40" s="201"/>
      <c r="F40" s="1623" t="s">
        <v>405</v>
      </c>
      <c r="G40" s="1623"/>
      <c r="H40" s="1623" t="s">
        <v>406</v>
      </c>
      <c r="I40" s="1624"/>
      <c r="J40" s="1590" t="s">
        <v>399</v>
      </c>
      <c r="K40" s="1591"/>
      <c r="L40" s="202"/>
      <c r="M40" s="1601">
        <v>18</v>
      </c>
      <c r="N40" s="1602"/>
      <c r="O40" s="198"/>
    </row>
    <row r="41" spans="3:15" ht="9" customHeight="1">
      <c r="C41" s="257" t="s">
        <v>407</v>
      </c>
      <c r="D41" s="175"/>
      <c r="E41" s="175"/>
      <c r="F41" s="1597">
        <v>9</v>
      </c>
      <c r="G41" s="1621"/>
      <c r="H41" s="1597">
        <v>0</v>
      </c>
      <c r="I41" s="1598"/>
      <c r="J41" s="1592"/>
      <c r="K41" s="1593"/>
      <c r="L41" s="203"/>
      <c r="M41" s="1603"/>
      <c r="N41" s="1604"/>
      <c r="O41" s="204"/>
    </row>
    <row r="42" spans="3:15" ht="9" customHeight="1">
      <c r="C42" s="182"/>
      <c r="D42" s="252" t="s">
        <v>368</v>
      </c>
      <c r="E42" s="180"/>
      <c r="F42" s="1599"/>
      <c r="G42" s="1622"/>
      <c r="H42" s="1599"/>
      <c r="I42" s="1600"/>
      <c r="J42" s="246" t="s">
        <v>497</v>
      </c>
      <c r="K42" s="184"/>
      <c r="L42" s="184"/>
      <c r="M42" s="1605"/>
      <c r="N42" s="1606"/>
      <c r="O42" s="204"/>
    </row>
    <row r="43" spans="3:15" ht="18" customHeight="1" thickBot="1">
      <c r="C43" s="185"/>
      <c r="D43" s="255" t="s">
        <v>92</v>
      </c>
      <c r="E43" s="197"/>
      <c r="F43" s="1616">
        <v>8</v>
      </c>
      <c r="G43" s="1620"/>
      <c r="H43" s="1616">
        <v>0</v>
      </c>
      <c r="I43" s="1617"/>
      <c r="J43" s="254" t="s">
        <v>91</v>
      </c>
      <c r="K43" s="186"/>
      <c r="L43" s="186"/>
      <c r="M43" s="1616">
        <v>14</v>
      </c>
      <c r="N43" s="1617"/>
      <c r="O43" s="204"/>
    </row>
    <row r="44" spans="3:15" ht="9" customHeight="1" thickTop="1">
      <c r="C44" s="257" t="s">
        <v>408</v>
      </c>
      <c r="D44" s="175"/>
      <c r="E44" s="175"/>
      <c r="F44" s="1601">
        <v>52</v>
      </c>
      <c r="G44" s="1629"/>
      <c r="H44" s="1601">
        <v>27</v>
      </c>
      <c r="I44" s="1602"/>
      <c r="J44" s="257" t="s">
        <v>400</v>
      </c>
      <c r="K44" s="175"/>
      <c r="L44" s="203"/>
      <c r="M44" s="1601">
        <v>15</v>
      </c>
      <c r="N44" s="1602"/>
      <c r="O44" s="204"/>
    </row>
    <row r="45" spans="3:15" ht="9" customHeight="1">
      <c r="C45" s="182"/>
      <c r="D45" s="252" t="s">
        <v>368</v>
      </c>
      <c r="E45" s="180"/>
      <c r="F45" s="1605"/>
      <c r="G45" s="1630"/>
      <c r="H45" s="1605"/>
      <c r="I45" s="1606"/>
      <c r="J45" s="246" t="s">
        <v>497</v>
      </c>
      <c r="K45" s="184"/>
      <c r="L45" s="184"/>
      <c r="M45" s="1605"/>
      <c r="N45" s="1606"/>
      <c r="O45" s="204"/>
    </row>
    <row r="46" spans="3:15" ht="18" customHeight="1" thickBot="1">
      <c r="C46" s="185"/>
      <c r="D46" s="255" t="s">
        <v>92</v>
      </c>
      <c r="E46" s="197"/>
      <c r="F46" s="1616">
        <v>44</v>
      </c>
      <c r="G46" s="1620"/>
      <c r="H46" s="1616">
        <v>23</v>
      </c>
      <c r="I46" s="1617"/>
      <c r="J46" s="260" t="s">
        <v>91</v>
      </c>
      <c r="K46" s="189"/>
      <c r="L46" s="189"/>
      <c r="M46" s="1614">
        <v>12</v>
      </c>
      <c r="N46" s="1615"/>
      <c r="O46" s="204"/>
    </row>
    <row r="47" spans="3:15" ht="9" customHeight="1" thickTop="1">
      <c r="C47" s="257" t="s">
        <v>412</v>
      </c>
      <c r="D47" s="175"/>
      <c r="E47" s="175"/>
      <c r="F47" s="1601">
        <v>3</v>
      </c>
      <c r="G47" s="1629"/>
      <c r="H47" s="1601">
        <v>37</v>
      </c>
      <c r="I47" s="1602"/>
      <c r="J47" s="187"/>
      <c r="K47" s="175"/>
      <c r="L47" s="175"/>
      <c r="M47" s="203"/>
      <c r="N47" s="203"/>
      <c r="O47" s="203"/>
    </row>
    <row r="48" spans="3:15" ht="9" customHeight="1">
      <c r="C48" s="182"/>
      <c r="D48" s="252" t="s">
        <v>368</v>
      </c>
      <c r="E48" s="180"/>
      <c r="F48" s="1605"/>
      <c r="G48" s="1630"/>
      <c r="H48" s="1605"/>
      <c r="I48" s="1606"/>
      <c r="J48" s="205"/>
      <c r="K48" s="175"/>
      <c r="L48" s="202"/>
      <c r="M48" s="175"/>
      <c r="N48" s="175"/>
      <c r="O48" s="175"/>
    </row>
    <row r="49" spans="3:15" ht="18" customHeight="1" thickBot="1">
      <c r="C49" s="188"/>
      <c r="D49" s="261" t="s">
        <v>92</v>
      </c>
      <c r="E49" s="206"/>
      <c r="F49" s="1614">
        <v>2</v>
      </c>
      <c r="G49" s="1618"/>
      <c r="H49" s="1614">
        <v>31</v>
      </c>
      <c r="I49" s="1615"/>
      <c r="J49" s="205"/>
      <c r="K49" s="175"/>
      <c r="L49" s="202"/>
      <c r="M49" s="175"/>
      <c r="N49" s="175"/>
      <c r="O49" s="175"/>
    </row>
    <row r="50" spans="4:16" ht="21" customHeight="1">
      <c r="D50" s="175"/>
      <c r="E50" s="175"/>
      <c r="F50" s="175"/>
      <c r="G50" s="207"/>
      <c r="H50" s="175"/>
      <c r="I50" s="175"/>
      <c r="J50" s="175"/>
      <c r="K50" s="175"/>
      <c r="L50" s="175"/>
      <c r="M50" s="175"/>
      <c r="N50" s="175"/>
      <c r="O50" s="175"/>
      <c r="P50" s="175"/>
    </row>
    <row r="51" spans="4:16" ht="21" customHeight="1">
      <c r="D51" s="175"/>
      <c r="E51" s="175"/>
      <c r="F51" s="175"/>
      <c r="G51" s="207"/>
      <c r="H51" s="175"/>
      <c r="I51" s="175"/>
      <c r="J51" s="175"/>
      <c r="K51" s="175"/>
      <c r="L51" s="175"/>
      <c r="M51" s="175"/>
      <c r="N51" s="175"/>
      <c r="O51" s="175"/>
      <c r="P51" s="175"/>
    </row>
    <row r="52" spans="4:16" ht="21" customHeight="1">
      <c r="D52" s="175"/>
      <c r="E52" s="175"/>
      <c r="F52" s="175"/>
      <c r="G52" s="175"/>
      <c r="H52" s="208"/>
      <c r="I52" s="208"/>
      <c r="J52" s="175"/>
      <c r="K52" s="175"/>
      <c r="L52" s="175"/>
      <c r="M52" s="175"/>
      <c r="N52" s="175"/>
      <c r="O52" s="175"/>
      <c r="P52" s="175"/>
    </row>
    <row r="53" spans="4:16" ht="21" customHeight="1">
      <c r="D53" s="175"/>
      <c r="E53" s="175"/>
      <c r="F53" s="175"/>
      <c r="G53" s="207"/>
      <c r="H53" s="175"/>
      <c r="I53" s="175"/>
      <c r="J53" s="175"/>
      <c r="K53" s="175"/>
      <c r="L53" s="175"/>
      <c r="M53" s="175"/>
      <c r="N53" s="175"/>
      <c r="O53" s="175"/>
      <c r="P53" s="175"/>
    </row>
    <row r="54" spans="4:16" ht="21" customHeight="1">
      <c r="D54" s="175"/>
      <c r="E54" s="175"/>
      <c r="F54" s="175"/>
      <c r="G54" s="207"/>
      <c r="H54" s="175"/>
      <c r="I54" s="175"/>
      <c r="J54" s="175"/>
      <c r="K54" s="175"/>
      <c r="L54" s="175"/>
      <c r="M54" s="175"/>
      <c r="N54" s="175"/>
      <c r="O54" s="175"/>
      <c r="P54" s="175"/>
    </row>
    <row r="55" spans="4:16" ht="21" customHeight="1">
      <c r="D55" s="175"/>
      <c r="E55" s="175"/>
      <c r="F55" s="175"/>
      <c r="G55" s="207"/>
      <c r="H55" s="207"/>
      <c r="I55" s="207"/>
      <c r="J55" s="207"/>
      <c r="K55" s="207"/>
      <c r="L55" s="207"/>
      <c r="M55" s="207"/>
      <c r="N55" s="207"/>
      <c r="O55" s="207"/>
      <c r="P55" s="207"/>
    </row>
    <row r="56" spans="4:16" ht="21" customHeight="1">
      <c r="D56" s="175"/>
      <c r="E56" s="175"/>
      <c r="F56" s="175"/>
      <c r="G56" s="207"/>
      <c r="H56" s="175"/>
      <c r="I56" s="175"/>
      <c r="J56" s="175"/>
      <c r="K56" s="175"/>
      <c r="L56" s="175"/>
      <c r="M56" s="175"/>
      <c r="N56" s="175"/>
      <c r="O56" s="175"/>
      <c r="P56" s="175"/>
    </row>
    <row r="57" spans="4:16" ht="21" customHeight="1">
      <c r="D57" s="175"/>
      <c r="E57" s="175"/>
      <c r="F57" s="175"/>
      <c r="G57" s="207"/>
      <c r="H57" s="175"/>
      <c r="I57" s="175"/>
      <c r="J57" s="175"/>
      <c r="K57" s="175"/>
      <c r="L57" s="175"/>
      <c r="M57" s="175"/>
      <c r="N57" s="175"/>
      <c r="O57" s="175"/>
      <c r="P57" s="175"/>
    </row>
    <row r="58" spans="4:16" ht="21" customHeight="1">
      <c r="D58" s="175"/>
      <c r="E58" s="175"/>
      <c r="F58" s="175"/>
      <c r="G58" s="175"/>
      <c r="H58" s="208"/>
      <c r="I58" s="208"/>
      <c r="J58" s="175"/>
      <c r="K58" s="175"/>
      <c r="L58" s="175"/>
      <c r="M58" s="175"/>
      <c r="N58" s="175"/>
      <c r="O58" s="175"/>
      <c r="P58" s="175"/>
    </row>
    <row r="59" spans="4:16" ht="21" customHeight="1">
      <c r="D59" s="175"/>
      <c r="E59" s="175"/>
      <c r="F59" s="175"/>
      <c r="G59" s="207"/>
      <c r="H59" s="175"/>
      <c r="I59" s="175"/>
      <c r="J59" s="175"/>
      <c r="K59" s="175"/>
      <c r="L59" s="175"/>
      <c r="M59" s="175"/>
      <c r="N59" s="175"/>
      <c r="O59" s="175"/>
      <c r="P59" s="175"/>
    </row>
    <row r="60" spans="4:16" ht="21" customHeight="1">
      <c r="D60" s="175"/>
      <c r="E60" s="175"/>
      <c r="F60" s="175"/>
      <c r="G60" s="207"/>
      <c r="H60" s="175"/>
      <c r="I60" s="175"/>
      <c r="J60" s="175"/>
      <c r="K60" s="175"/>
      <c r="L60" s="175"/>
      <c r="M60" s="175"/>
      <c r="N60" s="175"/>
      <c r="O60" s="175"/>
      <c r="P60" s="175"/>
    </row>
    <row r="61" spans="4:16" ht="21" customHeight="1">
      <c r="D61" s="175"/>
      <c r="E61" s="175"/>
      <c r="F61" s="175"/>
      <c r="G61" s="207"/>
      <c r="H61" s="175"/>
      <c r="I61" s="175"/>
      <c r="J61" s="175"/>
      <c r="K61" s="175"/>
      <c r="L61" s="175"/>
      <c r="M61" s="175"/>
      <c r="N61" s="175"/>
      <c r="O61" s="175"/>
      <c r="P61" s="175"/>
    </row>
    <row r="62" spans="4:16" ht="21" customHeight="1">
      <c r="D62" s="175"/>
      <c r="E62" s="175"/>
      <c r="F62" s="175"/>
      <c r="G62" s="207"/>
      <c r="H62" s="175"/>
      <c r="I62" s="175"/>
      <c r="J62" s="175"/>
      <c r="K62" s="175"/>
      <c r="L62" s="175"/>
      <c r="M62" s="175"/>
      <c r="N62" s="175"/>
      <c r="O62" s="175"/>
      <c r="P62" s="175"/>
    </row>
    <row r="63" spans="4:16" ht="21" customHeight="1">
      <c r="D63" s="175"/>
      <c r="E63" s="175"/>
      <c r="F63" s="175"/>
      <c r="G63" s="207"/>
      <c r="H63" s="175"/>
      <c r="I63" s="175"/>
      <c r="J63" s="175"/>
      <c r="K63" s="175"/>
      <c r="L63" s="175"/>
      <c r="M63" s="175"/>
      <c r="N63" s="175"/>
      <c r="O63" s="175"/>
      <c r="P63" s="175"/>
    </row>
    <row r="64" spans="4:16" ht="21" customHeight="1">
      <c r="D64" s="175"/>
      <c r="E64" s="175"/>
      <c r="F64" s="175"/>
      <c r="G64" s="175"/>
      <c r="H64" s="175"/>
      <c r="I64" s="175"/>
      <c r="J64" s="175"/>
      <c r="K64" s="175"/>
      <c r="L64" s="175"/>
      <c r="M64" s="175"/>
      <c r="N64" s="175"/>
      <c r="O64" s="175"/>
      <c r="P64" s="175"/>
    </row>
    <row r="65" spans="4:16" ht="21" customHeight="1">
      <c r="D65" s="175"/>
      <c r="E65" s="175"/>
      <c r="F65" s="175"/>
      <c r="G65" s="175"/>
      <c r="H65" s="175"/>
      <c r="I65" s="175"/>
      <c r="J65" s="175"/>
      <c r="K65" s="175"/>
      <c r="L65" s="175"/>
      <c r="M65" s="175"/>
      <c r="N65" s="175"/>
      <c r="O65" s="175"/>
      <c r="P65" s="175"/>
    </row>
  </sheetData>
  <sheetProtection password="C7C4" sheet="1" objects="1" scenarios="1"/>
  <mergeCells count="82">
    <mergeCell ref="H47:I48"/>
    <mergeCell ref="F47:G48"/>
    <mergeCell ref="H44:I45"/>
    <mergeCell ref="F44:G45"/>
    <mergeCell ref="F46:G46"/>
    <mergeCell ref="N18:N19"/>
    <mergeCell ref="K18:K19"/>
    <mergeCell ref="J18:J19"/>
    <mergeCell ref="I18:I19"/>
    <mergeCell ref="L18:L19"/>
    <mergeCell ref="M18:M19"/>
    <mergeCell ref="O21:O22"/>
    <mergeCell ref="P21:P22"/>
    <mergeCell ref="Q21:Q22"/>
    <mergeCell ref="Q18:Q19"/>
    <mergeCell ref="P18:P19"/>
    <mergeCell ref="O18:O19"/>
    <mergeCell ref="I21:I22"/>
    <mergeCell ref="J21:J22"/>
    <mergeCell ref="K21:K22"/>
    <mergeCell ref="N21:N22"/>
    <mergeCell ref="L21:L22"/>
    <mergeCell ref="M21:M22"/>
    <mergeCell ref="G15:G16"/>
    <mergeCell ref="F21:F22"/>
    <mergeCell ref="G21:G22"/>
    <mergeCell ref="H21:H22"/>
    <mergeCell ref="H18:H19"/>
    <mergeCell ref="G18:G19"/>
    <mergeCell ref="F18:F19"/>
    <mergeCell ref="F15:F16"/>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H11:I12"/>
    <mergeCell ref="J11:K12"/>
    <mergeCell ref="P11:Q12"/>
    <mergeCell ref="M5:N5"/>
    <mergeCell ref="M6:N6"/>
    <mergeCell ref="L11:M11"/>
    <mergeCell ref="M38:N38"/>
    <mergeCell ref="J40:K41"/>
    <mergeCell ref="F38:I38"/>
    <mergeCell ref="H41:I42"/>
    <mergeCell ref="M40:N42"/>
    <mergeCell ref="A2:Q2"/>
    <mergeCell ref="A3:Q3"/>
    <mergeCell ref="F27:G27"/>
    <mergeCell ref="F28:G28"/>
    <mergeCell ref="L12:M12"/>
    <mergeCell ref="L13:M13"/>
    <mergeCell ref="L15:L16"/>
    <mergeCell ref="M15:M16"/>
    <mergeCell ref="N11:O12"/>
    <mergeCell ref="F11:G12"/>
    <mergeCell ref="F31:G31"/>
    <mergeCell ref="F34:G34"/>
    <mergeCell ref="F32:G33"/>
    <mergeCell ref="F29:G30"/>
  </mergeCells>
  <printOptions horizontalCentered="1"/>
  <pageMargins left="0.5905511811023623" right="0.5905511811023623" top="0.4330708661417323" bottom="0.1968503937007874" header="0.5118110236220472" footer="0.5118110236220472"/>
  <pageSetup firstPageNumber="30" useFirstPageNumber="1" horizontalDpi="600" verticalDpi="600" orientation="landscape" paperSize="9" scale="88"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13"/>
  </sheetPr>
  <dimension ref="A1:Q65"/>
  <sheetViews>
    <sheetView zoomScaleSheetLayoutView="100" workbookViewId="0" topLeftCell="A1">
      <selection activeCell="A4" sqref="A4"/>
    </sheetView>
  </sheetViews>
  <sheetFormatPr defaultColWidth="9.00390625" defaultRowHeight="13.5"/>
  <cols>
    <col min="1" max="4" width="2.625" style="169" customWidth="1"/>
    <col min="5" max="5" width="14.125" style="169" customWidth="1"/>
    <col min="6" max="17" width="7.125" style="169" customWidth="1"/>
    <col min="18" max="16384" width="8.00390625" style="169" customWidth="1"/>
  </cols>
  <sheetData>
    <row r="1" s="166" customFormat="1" ht="17.25">
      <c r="A1" s="165" t="s">
        <v>108</v>
      </c>
    </row>
    <row r="2" spans="1:17" s="166" customFormat="1" ht="18" customHeight="1">
      <c r="A2" s="1568" t="s">
        <v>717</v>
      </c>
      <c r="B2" s="1568"/>
      <c r="C2" s="1568"/>
      <c r="D2" s="1568"/>
      <c r="E2" s="1568"/>
      <c r="F2" s="1568"/>
      <c r="G2" s="1568"/>
      <c r="H2" s="1568"/>
      <c r="I2" s="1568"/>
      <c r="J2" s="1568"/>
      <c r="K2" s="1568"/>
      <c r="L2" s="1568"/>
      <c r="M2" s="1568"/>
      <c r="N2" s="1568"/>
      <c r="O2" s="1568"/>
      <c r="P2" s="1568"/>
      <c r="Q2" s="1568"/>
    </row>
    <row r="3" spans="1:17" s="166" customFormat="1" ht="15" customHeight="1">
      <c r="A3" s="1569" t="s">
        <v>1604</v>
      </c>
      <c r="B3" s="1569"/>
      <c r="C3" s="1569"/>
      <c r="D3" s="1569"/>
      <c r="E3" s="1569"/>
      <c r="F3" s="1569"/>
      <c r="G3" s="1569"/>
      <c r="H3" s="1569"/>
      <c r="I3" s="1569"/>
      <c r="J3" s="1569"/>
      <c r="K3" s="1569"/>
      <c r="L3" s="1569"/>
      <c r="M3" s="1569"/>
      <c r="N3" s="1569"/>
      <c r="O3" s="1569"/>
      <c r="P3" s="1569"/>
      <c r="Q3" s="1569"/>
    </row>
    <row r="4" spans="1:6" s="168" customFormat="1" ht="13.5">
      <c r="A4" s="167"/>
      <c r="B4" s="167"/>
      <c r="C4" s="167"/>
      <c r="D4" s="167"/>
      <c r="E4" s="167"/>
      <c r="F4" s="167"/>
    </row>
    <row r="5" spans="13:16" s="166" customFormat="1" ht="17.25">
      <c r="M5" s="1553" t="s">
        <v>697</v>
      </c>
      <c r="N5" s="1553"/>
      <c r="O5" s="45" t="s">
        <v>498</v>
      </c>
      <c r="P5" s="61"/>
    </row>
    <row r="6" spans="13:16" s="166" customFormat="1" ht="17.25">
      <c r="M6" s="1554" t="s">
        <v>699</v>
      </c>
      <c r="N6" s="1554"/>
      <c r="O6" s="45" t="s">
        <v>1123</v>
      </c>
      <c r="P6" s="62"/>
    </row>
    <row r="7" ht="17.25">
      <c r="A7" s="166" t="s">
        <v>1125</v>
      </c>
    </row>
    <row r="8" ht="15" customHeight="1"/>
    <row r="9" spans="2:17" ht="14.25">
      <c r="B9" s="165" t="s">
        <v>878</v>
      </c>
      <c r="Q9" s="75" t="s">
        <v>308</v>
      </c>
    </row>
    <row r="10" ht="6" customHeight="1" thickBot="1"/>
    <row r="11" spans="3:17" ht="9" customHeight="1">
      <c r="C11" s="176"/>
      <c r="D11" s="177"/>
      <c r="E11" s="178"/>
      <c r="F11" s="1584" t="s">
        <v>401</v>
      </c>
      <c r="G11" s="1585"/>
      <c r="H11" s="1584" t="s">
        <v>402</v>
      </c>
      <c r="I11" s="1585"/>
      <c r="J11" s="1584" t="s">
        <v>403</v>
      </c>
      <c r="K11" s="1585"/>
      <c r="L11" s="1609" t="s">
        <v>361</v>
      </c>
      <c r="M11" s="1610"/>
      <c r="N11" s="1580" t="s">
        <v>649</v>
      </c>
      <c r="O11" s="1581"/>
      <c r="P11" s="1580" t="s">
        <v>404</v>
      </c>
      <c r="Q11" s="1607"/>
    </row>
    <row r="12" spans="3:17" ht="9" customHeight="1">
      <c r="C12" s="179"/>
      <c r="D12" s="180"/>
      <c r="E12" s="181"/>
      <c r="F12" s="1586"/>
      <c r="G12" s="1587"/>
      <c r="H12" s="1586"/>
      <c r="I12" s="1587"/>
      <c r="J12" s="1586"/>
      <c r="K12" s="1587"/>
      <c r="L12" s="1574" t="s">
        <v>362</v>
      </c>
      <c r="M12" s="1575"/>
      <c r="N12" s="1582"/>
      <c r="O12" s="1583"/>
      <c r="P12" s="1582"/>
      <c r="Q12" s="1608"/>
    </row>
    <row r="13" spans="3:17" ht="18" customHeight="1" thickBot="1">
      <c r="C13" s="243" t="s">
        <v>367</v>
      </c>
      <c r="D13" s="244"/>
      <c r="E13" s="245"/>
      <c r="F13" s="1572">
        <v>3</v>
      </c>
      <c r="G13" s="1619"/>
      <c r="H13" s="1572">
        <v>1</v>
      </c>
      <c r="I13" s="1619"/>
      <c r="J13" s="1572">
        <v>0</v>
      </c>
      <c r="K13" s="1619"/>
      <c r="L13" s="1576">
        <v>0</v>
      </c>
      <c r="M13" s="1577"/>
      <c r="N13" s="1572">
        <v>59</v>
      </c>
      <c r="O13" s="1619"/>
      <c r="P13" s="1572">
        <f>SUM(F13:O13)</f>
        <v>63</v>
      </c>
      <c r="Q13" s="1573"/>
    </row>
    <row r="14" spans="3:17" ht="18" customHeight="1">
      <c r="C14" s="246"/>
      <c r="D14" s="247"/>
      <c r="E14" s="248"/>
      <c r="F14" s="238" t="s">
        <v>405</v>
      </c>
      <c r="G14" s="238" t="s">
        <v>406</v>
      </c>
      <c r="H14" s="238" t="s">
        <v>405</v>
      </c>
      <c r="I14" s="238" t="s">
        <v>406</v>
      </c>
      <c r="J14" s="238" t="s">
        <v>405</v>
      </c>
      <c r="K14" s="238" t="s">
        <v>406</v>
      </c>
      <c r="L14" s="238" t="s">
        <v>405</v>
      </c>
      <c r="M14" s="238" t="s">
        <v>406</v>
      </c>
      <c r="N14" s="238" t="s">
        <v>405</v>
      </c>
      <c r="O14" s="183" t="s">
        <v>360</v>
      </c>
      <c r="P14" s="238" t="s">
        <v>405</v>
      </c>
      <c r="Q14" s="214" t="s">
        <v>360</v>
      </c>
    </row>
    <row r="15" spans="3:17" ht="9" customHeight="1">
      <c r="C15" s="249" t="s">
        <v>407</v>
      </c>
      <c r="D15" s="250"/>
      <c r="E15" s="251"/>
      <c r="F15" s="1578">
        <v>1</v>
      </c>
      <c r="G15" s="1578">
        <v>1</v>
      </c>
      <c r="H15" s="1578">
        <v>0</v>
      </c>
      <c r="I15" s="1578">
        <v>0</v>
      </c>
      <c r="J15" s="1578">
        <v>0</v>
      </c>
      <c r="K15" s="1578">
        <v>0</v>
      </c>
      <c r="L15" s="1578">
        <v>0</v>
      </c>
      <c r="M15" s="1578">
        <v>0</v>
      </c>
      <c r="N15" s="1578">
        <v>5</v>
      </c>
      <c r="O15" s="1578">
        <v>5</v>
      </c>
      <c r="P15" s="1578">
        <f>SUM(F15,H15,J15,L15,N15)</f>
        <v>6</v>
      </c>
      <c r="Q15" s="1625">
        <f>SUM(G15,I15,K15,M15,O15)</f>
        <v>6</v>
      </c>
    </row>
    <row r="16" spans="3:17" ht="9" customHeight="1">
      <c r="C16" s="246"/>
      <c r="D16" s="252" t="s">
        <v>368</v>
      </c>
      <c r="E16" s="253"/>
      <c r="F16" s="1579"/>
      <c r="G16" s="1579"/>
      <c r="H16" s="1579"/>
      <c r="I16" s="1579"/>
      <c r="J16" s="1579"/>
      <c r="K16" s="1579"/>
      <c r="L16" s="1579"/>
      <c r="M16" s="1579"/>
      <c r="N16" s="1579"/>
      <c r="O16" s="1579"/>
      <c r="P16" s="1579"/>
      <c r="Q16" s="1626"/>
    </row>
    <row r="17" spans="3:17" ht="18" customHeight="1" thickBot="1">
      <c r="C17" s="254"/>
      <c r="D17" s="255" t="s">
        <v>92</v>
      </c>
      <c r="E17" s="256"/>
      <c r="F17" s="239">
        <v>0</v>
      </c>
      <c r="G17" s="239">
        <v>0</v>
      </c>
      <c r="H17" s="239">
        <v>0</v>
      </c>
      <c r="I17" s="239">
        <v>0</v>
      </c>
      <c r="J17" s="239">
        <v>0</v>
      </c>
      <c r="K17" s="239">
        <v>0</v>
      </c>
      <c r="L17" s="239">
        <v>0</v>
      </c>
      <c r="M17" s="239">
        <v>0</v>
      </c>
      <c r="N17" s="239">
        <v>4</v>
      </c>
      <c r="O17" s="239">
        <v>4</v>
      </c>
      <c r="P17" s="239">
        <f>SUM(F17,H17,J17,L17,N17)</f>
        <v>4</v>
      </c>
      <c r="Q17" s="240">
        <f>SUM(G17,I17,K17,M17,O17)</f>
        <v>4</v>
      </c>
    </row>
    <row r="18" spans="3:17" ht="9" customHeight="1" thickTop="1">
      <c r="C18" s="257" t="s">
        <v>408</v>
      </c>
      <c r="D18" s="258"/>
      <c r="E18" s="259"/>
      <c r="F18" s="1627">
        <v>2</v>
      </c>
      <c r="G18" s="1627">
        <v>2</v>
      </c>
      <c r="H18" s="1627">
        <v>1</v>
      </c>
      <c r="I18" s="1627">
        <v>1</v>
      </c>
      <c r="J18" s="1627">
        <v>0</v>
      </c>
      <c r="K18" s="1627">
        <v>0</v>
      </c>
      <c r="L18" s="1627">
        <v>0</v>
      </c>
      <c r="M18" s="1627">
        <v>0</v>
      </c>
      <c r="N18" s="1627">
        <v>54</v>
      </c>
      <c r="O18" s="1627">
        <v>54</v>
      </c>
      <c r="P18" s="1627">
        <f>SUM(F18,H18,J18,L18,N18)</f>
        <v>57</v>
      </c>
      <c r="Q18" s="1628">
        <f>SUM(G18,I18,K18,M18,O18)</f>
        <v>57</v>
      </c>
    </row>
    <row r="19" spans="3:17" ht="9" customHeight="1">
      <c r="C19" s="246"/>
      <c r="D19" s="252" t="s">
        <v>368</v>
      </c>
      <c r="E19" s="253"/>
      <c r="F19" s="1579"/>
      <c r="G19" s="1579"/>
      <c r="H19" s="1579"/>
      <c r="I19" s="1579"/>
      <c r="J19" s="1579"/>
      <c r="K19" s="1579"/>
      <c r="L19" s="1579"/>
      <c r="M19" s="1579"/>
      <c r="N19" s="1579"/>
      <c r="O19" s="1579"/>
      <c r="P19" s="1579"/>
      <c r="Q19" s="1626"/>
    </row>
    <row r="20" spans="3:17" ht="18" customHeight="1" thickBot="1">
      <c r="C20" s="254"/>
      <c r="D20" s="255" t="s">
        <v>92</v>
      </c>
      <c r="E20" s="256"/>
      <c r="F20" s="239">
        <v>1</v>
      </c>
      <c r="G20" s="239">
        <v>1</v>
      </c>
      <c r="H20" s="239">
        <v>1</v>
      </c>
      <c r="I20" s="239">
        <v>1</v>
      </c>
      <c r="J20" s="239">
        <v>0</v>
      </c>
      <c r="K20" s="239">
        <v>0</v>
      </c>
      <c r="L20" s="239">
        <v>0</v>
      </c>
      <c r="M20" s="239">
        <v>0</v>
      </c>
      <c r="N20" s="239">
        <v>38</v>
      </c>
      <c r="O20" s="239">
        <v>38</v>
      </c>
      <c r="P20" s="239">
        <f>SUM(F20,H20,J20,L20,N20)</f>
        <v>40</v>
      </c>
      <c r="Q20" s="240">
        <f>SUM(G20,I20,K20,M20,O20)</f>
        <v>40</v>
      </c>
    </row>
    <row r="21" spans="3:17" ht="9" customHeight="1" thickTop="1">
      <c r="C21" s="257" t="s">
        <v>409</v>
      </c>
      <c r="D21" s="258"/>
      <c r="E21" s="259"/>
      <c r="F21" s="1627">
        <v>0</v>
      </c>
      <c r="G21" s="1627">
        <v>0</v>
      </c>
      <c r="H21" s="1627">
        <v>0</v>
      </c>
      <c r="I21" s="1627">
        <v>0</v>
      </c>
      <c r="J21" s="1627">
        <v>0</v>
      </c>
      <c r="K21" s="1627">
        <v>0</v>
      </c>
      <c r="L21" s="1627">
        <v>0</v>
      </c>
      <c r="M21" s="1627">
        <v>0</v>
      </c>
      <c r="N21" s="1627">
        <v>0</v>
      </c>
      <c r="O21" s="1627">
        <v>0</v>
      </c>
      <c r="P21" s="1627">
        <f>SUM(F21,H21,J21,L21,N21)</f>
        <v>0</v>
      </c>
      <c r="Q21" s="1628">
        <f>SUM(G21,I21,K21,M21,O21)</f>
        <v>0</v>
      </c>
    </row>
    <row r="22" spans="3:17" ht="9" customHeight="1">
      <c r="C22" s="246"/>
      <c r="D22" s="252" t="s">
        <v>368</v>
      </c>
      <c r="E22" s="253"/>
      <c r="F22" s="1579"/>
      <c r="G22" s="1579"/>
      <c r="H22" s="1579"/>
      <c r="I22" s="1579"/>
      <c r="J22" s="1579"/>
      <c r="K22" s="1579"/>
      <c r="L22" s="1579"/>
      <c r="M22" s="1579"/>
      <c r="N22" s="1579"/>
      <c r="O22" s="1579"/>
      <c r="P22" s="1579"/>
      <c r="Q22" s="1626"/>
    </row>
    <row r="23" spans="3:17" ht="18" customHeight="1" thickBot="1">
      <c r="C23" s="260"/>
      <c r="D23" s="261" t="s">
        <v>92</v>
      </c>
      <c r="E23" s="262"/>
      <c r="F23" s="241">
        <v>0</v>
      </c>
      <c r="G23" s="241">
        <v>0</v>
      </c>
      <c r="H23" s="241">
        <v>0</v>
      </c>
      <c r="I23" s="241">
        <v>0</v>
      </c>
      <c r="J23" s="241">
        <v>0</v>
      </c>
      <c r="K23" s="241">
        <v>0</v>
      </c>
      <c r="L23" s="241">
        <v>0</v>
      </c>
      <c r="M23" s="241">
        <v>0</v>
      </c>
      <c r="N23" s="241">
        <v>0</v>
      </c>
      <c r="O23" s="241">
        <v>0</v>
      </c>
      <c r="P23" s="241">
        <f>SUM(F23,H23,J23,L23,N23)</f>
        <v>0</v>
      </c>
      <c r="Q23" s="242">
        <f>SUM(G23,I23,K23,M23,O23)</f>
        <v>0</v>
      </c>
    </row>
    <row r="24" ht="9.75" customHeight="1"/>
    <row r="25" spans="2:11" ht="14.25">
      <c r="B25" s="165" t="s">
        <v>879</v>
      </c>
      <c r="K25" s="40" t="s">
        <v>308</v>
      </c>
    </row>
    <row r="26" ht="6" customHeight="1" thickBot="1"/>
    <row r="27" spans="3:7" ht="9" customHeight="1">
      <c r="C27" s="176"/>
      <c r="D27" s="177"/>
      <c r="E27" s="178"/>
      <c r="F27" s="1570" t="s">
        <v>411</v>
      </c>
      <c r="G27" s="1571"/>
    </row>
    <row r="28" spans="3:7" ht="18" customHeight="1" thickBot="1">
      <c r="C28" s="243" t="s">
        <v>367</v>
      </c>
      <c r="D28" s="244"/>
      <c r="E28" s="245"/>
      <c r="F28" s="1572">
        <v>3</v>
      </c>
      <c r="G28" s="1573"/>
    </row>
    <row r="29" spans="3:7" ht="9" customHeight="1">
      <c r="C29" s="263" t="s">
        <v>90</v>
      </c>
      <c r="D29" s="264"/>
      <c r="E29" s="265"/>
      <c r="F29" s="1564">
        <v>3</v>
      </c>
      <c r="G29" s="1565"/>
    </row>
    <row r="30" spans="3:7" ht="9" customHeight="1">
      <c r="C30" s="257"/>
      <c r="D30" s="267" t="s">
        <v>368</v>
      </c>
      <c r="E30" s="268"/>
      <c r="F30" s="1566"/>
      <c r="G30" s="1567"/>
    </row>
    <row r="31" spans="3:7" ht="18" customHeight="1" thickBot="1">
      <c r="C31" s="269"/>
      <c r="D31" s="270" t="s">
        <v>92</v>
      </c>
      <c r="E31" s="271"/>
      <c r="F31" s="1556">
        <v>1</v>
      </c>
      <c r="G31" s="1557"/>
    </row>
    <row r="32" spans="3:7" ht="9" customHeight="1" thickTop="1">
      <c r="C32" s="272" t="s">
        <v>93</v>
      </c>
      <c r="D32" s="273"/>
      <c r="E32" s="274"/>
      <c r="F32" s="1560">
        <v>0</v>
      </c>
      <c r="G32" s="1561"/>
    </row>
    <row r="33" spans="3:7" ht="9" customHeight="1">
      <c r="C33" s="246"/>
      <c r="D33" s="247" t="s">
        <v>368</v>
      </c>
      <c r="E33" s="248"/>
      <c r="F33" s="1562"/>
      <c r="G33" s="1563"/>
    </row>
    <row r="34" spans="3:7" ht="18" customHeight="1" thickBot="1">
      <c r="C34" s="260"/>
      <c r="D34" s="261" t="s">
        <v>92</v>
      </c>
      <c r="E34" s="266"/>
      <c r="F34" s="1558">
        <v>0</v>
      </c>
      <c r="G34" s="1559"/>
    </row>
    <row r="35" ht="24" customHeight="1"/>
    <row r="36" spans="2:15" ht="14.25">
      <c r="B36" s="165" t="s">
        <v>107</v>
      </c>
      <c r="O36" s="40" t="s">
        <v>308</v>
      </c>
    </row>
    <row r="37" ht="6" customHeight="1" thickBot="1">
      <c r="B37" s="168"/>
    </row>
    <row r="38" spans="3:15" ht="9" customHeight="1">
      <c r="C38" s="190"/>
      <c r="D38" s="191"/>
      <c r="E38" s="192"/>
      <c r="F38" s="1594" t="s">
        <v>410</v>
      </c>
      <c r="G38" s="1595"/>
      <c r="H38" s="1595"/>
      <c r="I38" s="1596"/>
      <c r="J38" s="193"/>
      <c r="K38" s="194"/>
      <c r="L38" s="195"/>
      <c r="M38" s="1588" t="s">
        <v>411</v>
      </c>
      <c r="N38" s="1589"/>
      <c r="O38" s="196"/>
    </row>
    <row r="39" spans="3:15" ht="18" customHeight="1" thickBot="1">
      <c r="C39" s="243" t="s">
        <v>367</v>
      </c>
      <c r="D39" s="197"/>
      <c r="E39" s="197"/>
      <c r="F39" s="1611">
        <v>0</v>
      </c>
      <c r="G39" s="1612"/>
      <c r="H39" s="1612"/>
      <c r="I39" s="1613"/>
      <c r="J39" s="243" t="s">
        <v>367</v>
      </c>
      <c r="K39" s="197"/>
      <c r="L39" s="197"/>
      <c r="M39" s="1616">
        <v>0</v>
      </c>
      <c r="N39" s="1617"/>
      <c r="O39" s="198"/>
    </row>
    <row r="40" spans="3:15" ht="9" customHeight="1" thickTop="1">
      <c r="C40" s="199"/>
      <c r="D40" s="200"/>
      <c r="E40" s="201"/>
      <c r="F40" s="1623" t="s">
        <v>405</v>
      </c>
      <c r="G40" s="1623"/>
      <c r="H40" s="1623" t="s">
        <v>406</v>
      </c>
      <c r="I40" s="1624"/>
      <c r="J40" s="1590" t="s">
        <v>399</v>
      </c>
      <c r="K40" s="1591"/>
      <c r="L40" s="202"/>
      <c r="M40" s="1601">
        <v>0</v>
      </c>
      <c r="N40" s="1602"/>
      <c r="O40" s="198"/>
    </row>
    <row r="41" spans="3:15" ht="9" customHeight="1">
      <c r="C41" s="257" t="s">
        <v>407</v>
      </c>
      <c r="D41" s="175"/>
      <c r="E41" s="175"/>
      <c r="F41" s="1597">
        <v>0</v>
      </c>
      <c r="G41" s="1621"/>
      <c r="H41" s="1597">
        <v>0</v>
      </c>
      <c r="I41" s="1598"/>
      <c r="J41" s="1592"/>
      <c r="K41" s="1593"/>
      <c r="L41" s="203"/>
      <c r="M41" s="1603"/>
      <c r="N41" s="1604"/>
      <c r="O41" s="204"/>
    </row>
    <row r="42" spans="3:15" ht="9" customHeight="1">
      <c r="C42" s="182"/>
      <c r="D42" s="252" t="s">
        <v>368</v>
      </c>
      <c r="E42" s="180"/>
      <c r="F42" s="1599"/>
      <c r="G42" s="1622"/>
      <c r="H42" s="1599"/>
      <c r="I42" s="1600"/>
      <c r="J42" s="246" t="s">
        <v>497</v>
      </c>
      <c r="K42" s="184"/>
      <c r="L42" s="184"/>
      <c r="M42" s="1605"/>
      <c r="N42" s="1606"/>
      <c r="O42" s="204"/>
    </row>
    <row r="43" spans="3:15" ht="18" customHeight="1" thickBot="1">
      <c r="C43" s="185"/>
      <c r="D43" s="255" t="s">
        <v>92</v>
      </c>
      <c r="E43" s="197"/>
      <c r="F43" s="1616">
        <v>0</v>
      </c>
      <c r="G43" s="1620"/>
      <c r="H43" s="1616">
        <v>0</v>
      </c>
      <c r="I43" s="1617"/>
      <c r="J43" s="254" t="s">
        <v>91</v>
      </c>
      <c r="K43" s="186"/>
      <c r="L43" s="186"/>
      <c r="M43" s="1616">
        <v>0</v>
      </c>
      <c r="N43" s="1617"/>
      <c r="O43" s="204"/>
    </row>
    <row r="44" spans="3:15" ht="9" customHeight="1" thickTop="1">
      <c r="C44" s="257" t="s">
        <v>408</v>
      </c>
      <c r="D44" s="175"/>
      <c r="E44" s="175"/>
      <c r="F44" s="1601">
        <v>0</v>
      </c>
      <c r="G44" s="1629"/>
      <c r="H44" s="1601">
        <v>0</v>
      </c>
      <c r="I44" s="1602"/>
      <c r="J44" s="257" t="s">
        <v>400</v>
      </c>
      <c r="K44" s="175"/>
      <c r="L44" s="203"/>
      <c r="M44" s="1601">
        <v>0</v>
      </c>
      <c r="N44" s="1602"/>
      <c r="O44" s="204"/>
    </row>
    <row r="45" spans="3:15" ht="9" customHeight="1">
      <c r="C45" s="182"/>
      <c r="D45" s="252" t="s">
        <v>368</v>
      </c>
      <c r="E45" s="180"/>
      <c r="F45" s="1605"/>
      <c r="G45" s="1630"/>
      <c r="H45" s="1605"/>
      <c r="I45" s="1606"/>
      <c r="J45" s="246" t="s">
        <v>497</v>
      </c>
      <c r="K45" s="184"/>
      <c r="L45" s="184"/>
      <c r="M45" s="1605"/>
      <c r="N45" s="1606"/>
      <c r="O45" s="204"/>
    </row>
    <row r="46" spans="3:15" ht="18" customHeight="1" thickBot="1">
      <c r="C46" s="185"/>
      <c r="D46" s="255" t="s">
        <v>92</v>
      </c>
      <c r="E46" s="197"/>
      <c r="F46" s="1616">
        <v>0</v>
      </c>
      <c r="G46" s="1620"/>
      <c r="H46" s="1616">
        <v>0</v>
      </c>
      <c r="I46" s="1617"/>
      <c r="J46" s="260" t="s">
        <v>91</v>
      </c>
      <c r="K46" s="189"/>
      <c r="L46" s="189"/>
      <c r="M46" s="1614">
        <v>0</v>
      </c>
      <c r="N46" s="1615"/>
      <c r="O46" s="204"/>
    </row>
    <row r="47" spans="3:15" ht="9" customHeight="1" thickTop="1">
      <c r="C47" s="257" t="s">
        <v>412</v>
      </c>
      <c r="D47" s="175"/>
      <c r="E47" s="175"/>
      <c r="F47" s="1601">
        <v>0</v>
      </c>
      <c r="G47" s="1629"/>
      <c r="H47" s="1601">
        <v>0</v>
      </c>
      <c r="I47" s="1602"/>
      <c r="J47" s="187"/>
      <c r="K47" s="175"/>
      <c r="L47" s="175"/>
      <c r="M47" s="203"/>
      <c r="N47" s="203"/>
      <c r="O47" s="203"/>
    </row>
    <row r="48" spans="3:15" ht="9" customHeight="1">
      <c r="C48" s="182"/>
      <c r="D48" s="252" t="s">
        <v>368</v>
      </c>
      <c r="E48" s="180"/>
      <c r="F48" s="1605"/>
      <c r="G48" s="1630"/>
      <c r="H48" s="1605"/>
      <c r="I48" s="1606"/>
      <c r="J48" s="205"/>
      <c r="K48" s="175"/>
      <c r="L48" s="202"/>
      <c r="M48" s="175"/>
      <c r="N48" s="175"/>
      <c r="O48" s="175"/>
    </row>
    <row r="49" spans="3:15" ht="18" customHeight="1" thickBot="1">
      <c r="C49" s="188"/>
      <c r="D49" s="261" t="s">
        <v>92</v>
      </c>
      <c r="E49" s="206"/>
      <c r="F49" s="1614">
        <v>0</v>
      </c>
      <c r="G49" s="1618"/>
      <c r="H49" s="1614">
        <v>0</v>
      </c>
      <c r="I49" s="1615"/>
      <c r="J49" s="205"/>
      <c r="K49" s="175"/>
      <c r="L49" s="202"/>
      <c r="M49" s="175"/>
      <c r="N49" s="175"/>
      <c r="O49" s="175"/>
    </row>
    <row r="50" spans="4:16" ht="21" customHeight="1">
      <c r="D50" s="175"/>
      <c r="E50" s="175"/>
      <c r="F50" s="175"/>
      <c r="G50" s="207"/>
      <c r="H50" s="175"/>
      <c r="I50" s="175"/>
      <c r="J50" s="175"/>
      <c r="K50" s="175"/>
      <c r="L50" s="175"/>
      <c r="M50" s="175"/>
      <c r="N50" s="175"/>
      <c r="O50" s="175"/>
      <c r="P50" s="175"/>
    </row>
    <row r="51" spans="4:16" ht="21" customHeight="1">
      <c r="D51" s="175"/>
      <c r="E51" s="175"/>
      <c r="F51" s="175"/>
      <c r="G51" s="207"/>
      <c r="H51" s="175"/>
      <c r="I51" s="175"/>
      <c r="J51" s="175"/>
      <c r="K51" s="175"/>
      <c r="L51" s="175"/>
      <c r="M51" s="175"/>
      <c r="N51" s="175"/>
      <c r="O51" s="175"/>
      <c r="P51" s="175"/>
    </row>
    <row r="52" spans="4:16" ht="21" customHeight="1">
      <c r="D52" s="175"/>
      <c r="E52" s="175"/>
      <c r="F52" s="175"/>
      <c r="G52" s="175"/>
      <c r="H52" s="208"/>
      <c r="I52" s="208"/>
      <c r="J52" s="175"/>
      <c r="K52" s="175"/>
      <c r="L52" s="175"/>
      <c r="M52" s="175"/>
      <c r="N52" s="175"/>
      <c r="O52" s="175"/>
      <c r="P52" s="175"/>
    </row>
    <row r="53" spans="4:16" ht="21" customHeight="1">
      <c r="D53" s="175"/>
      <c r="E53" s="175"/>
      <c r="F53" s="175"/>
      <c r="G53" s="207"/>
      <c r="H53" s="175"/>
      <c r="I53" s="175"/>
      <c r="J53" s="175"/>
      <c r="K53" s="175"/>
      <c r="L53" s="175"/>
      <c r="M53" s="175"/>
      <c r="N53" s="175"/>
      <c r="O53" s="175"/>
      <c r="P53" s="175"/>
    </row>
    <row r="54" spans="4:16" ht="21" customHeight="1">
      <c r="D54" s="175"/>
      <c r="E54" s="175"/>
      <c r="F54" s="175"/>
      <c r="G54" s="207"/>
      <c r="H54" s="175"/>
      <c r="I54" s="175"/>
      <c r="J54" s="175"/>
      <c r="K54" s="175"/>
      <c r="L54" s="175"/>
      <c r="M54" s="175"/>
      <c r="N54" s="175"/>
      <c r="O54" s="175"/>
      <c r="P54" s="175"/>
    </row>
    <row r="55" spans="4:16" ht="21" customHeight="1">
      <c r="D55" s="175"/>
      <c r="E55" s="175"/>
      <c r="F55" s="175"/>
      <c r="G55" s="207"/>
      <c r="H55" s="207"/>
      <c r="I55" s="207"/>
      <c r="J55" s="207"/>
      <c r="K55" s="207"/>
      <c r="L55" s="207"/>
      <c r="M55" s="207"/>
      <c r="N55" s="207"/>
      <c r="O55" s="207"/>
      <c r="P55" s="207"/>
    </row>
    <row r="56" spans="4:16" ht="21" customHeight="1">
      <c r="D56" s="175"/>
      <c r="E56" s="175"/>
      <c r="F56" s="175"/>
      <c r="G56" s="207"/>
      <c r="H56" s="175"/>
      <c r="I56" s="175"/>
      <c r="J56" s="175"/>
      <c r="K56" s="175"/>
      <c r="L56" s="175"/>
      <c r="M56" s="175"/>
      <c r="N56" s="175"/>
      <c r="O56" s="175"/>
      <c r="P56" s="175"/>
    </row>
    <row r="57" spans="4:16" ht="21" customHeight="1">
      <c r="D57" s="175"/>
      <c r="E57" s="175"/>
      <c r="F57" s="175"/>
      <c r="G57" s="207"/>
      <c r="H57" s="175"/>
      <c r="I57" s="175"/>
      <c r="J57" s="175"/>
      <c r="K57" s="175"/>
      <c r="L57" s="175"/>
      <c r="M57" s="175"/>
      <c r="N57" s="175"/>
      <c r="O57" s="175"/>
      <c r="P57" s="175"/>
    </row>
    <row r="58" spans="4:16" ht="21" customHeight="1">
      <c r="D58" s="175"/>
      <c r="E58" s="175"/>
      <c r="F58" s="175"/>
      <c r="G58" s="175"/>
      <c r="H58" s="208"/>
      <c r="I58" s="208"/>
      <c r="J58" s="175"/>
      <c r="K58" s="175"/>
      <c r="L58" s="175"/>
      <c r="M58" s="175"/>
      <c r="N58" s="175"/>
      <c r="O58" s="175"/>
      <c r="P58" s="175"/>
    </row>
    <row r="59" spans="4:16" ht="21" customHeight="1">
      <c r="D59" s="175"/>
      <c r="E59" s="175"/>
      <c r="F59" s="175"/>
      <c r="G59" s="207"/>
      <c r="H59" s="175"/>
      <c r="I59" s="175"/>
      <c r="J59" s="175"/>
      <c r="K59" s="175"/>
      <c r="L59" s="175"/>
      <c r="M59" s="175"/>
      <c r="N59" s="175"/>
      <c r="O59" s="175"/>
      <c r="P59" s="175"/>
    </row>
    <row r="60" spans="4:16" ht="21" customHeight="1">
      <c r="D60" s="175"/>
      <c r="E60" s="175"/>
      <c r="F60" s="175"/>
      <c r="G60" s="207"/>
      <c r="H60" s="175"/>
      <c r="I60" s="175"/>
      <c r="J60" s="175"/>
      <c r="K60" s="175"/>
      <c r="L60" s="175"/>
      <c r="M60" s="175"/>
      <c r="N60" s="175"/>
      <c r="O60" s="175"/>
      <c r="P60" s="175"/>
    </row>
    <row r="61" spans="4:16" ht="21" customHeight="1">
      <c r="D61" s="175"/>
      <c r="E61" s="175"/>
      <c r="F61" s="175"/>
      <c r="G61" s="207"/>
      <c r="H61" s="175"/>
      <c r="I61" s="175"/>
      <c r="J61" s="175"/>
      <c r="K61" s="175"/>
      <c r="L61" s="175"/>
      <c r="M61" s="175"/>
      <c r="N61" s="175"/>
      <c r="O61" s="175"/>
      <c r="P61" s="175"/>
    </row>
    <row r="62" spans="4:16" ht="21" customHeight="1">
      <c r="D62" s="175"/>
      <c r="E62" s="175"/>
      <c r="F62" s="175"/>
      <c r="G62" s="207"/>
      <c r="H62" s="175"/>
      <c r="I62" s="175"/>
      <c r="J62" s="175"/>
      <c r="K62" s="175"/>
      <c r="L62" s="175"/>
      <c r="M62" s="175"/>
      <c r="N62" s="175"/>
      <c r="O62" s="175"/>
      <c r="P62" s="175"/>
    </row>
    <row r="63" spans="4:16" ht="21" customHeight="1">
      <c r="D63" s="175"/>
      <c r="E63" s="175"/>
      <c r="F63" s="175"/>
      <c r="G63" s="207"/>
      <c r="H63" s="175"/>
      <c r="I63" s="175"/>
      <c r="J63" s="175"/>
      <c r="K63" s="175"/>
      <c r="L63" s="175"/>
      <c r="M63" s="175"/>
      <c r="N63" s="175"/>
      <c r="O63" s="175"/>
      <c r="P63" s="175"/>
    </row>
    <row r="64" spans="4:16" ht="21" customHeight="1">
      <c r="D64" s="175"/>
      <c r="E64" s="175"/>
      <c r="F64" s="175"/>
      <c r="G64" s="175"/>
      <c r="H64" s="175"/>
      <c r="I64" s="175"/>
      <c r="J64" s="175"/>
      <c r="K64" s="175"/>
      <c r="L64" s="175"/>
      <c r="M64" s="175"/>
      <c r="N64" s="175"/>
      <c r="O64" s="175"/>
      <c r="P64" s="175"/>
    </row>
    <row r="65" spans="4:16" ht="21" customHeight="1">
      <c r="D65" s="175"/>
      <c r="E65" s="175"/>
      <c r="F65" s="175"/>
      <c r="G65" s="175"/>
      <c r="H65" s="175"/>
      <c r="I65" s="175"/>
      <c r="J65" s="175"/>
      <c r="K65" s="175"/>
      <c r="L65" s="175"/>
      <c r="M65" s="175"/>
      <c r="N65" s="175"/>
      <c r="O65" s="175"/>
      <c r="P65" s="175"/>
    </row>
  </sheetData>
  <sheetProtection password="C7C4" sheet="1" objects="1" scenarios="1"/>
  <mergeCells count="82">
    <mergeCell ref="F31:G31"/>
    <mergeCell ref="F34:G34"/>
    <mergeCell ref="F32:G33"/>
    <mergeCell ref="F29:G30"/>
    <mergeCell ref="A2:Q2"/>
    <mergeCell ref="A3:Q3"/>
    <mergeCell ref="F27:G27"/>
    <mergeCell ref="F28:G28"/>
    <mergeCell ref="L12:M12"/>
    <mergeCell ref="L13:M13"/>
    <mergeCell ref="L15:L16"/>
    <mergeCell ref="M15:M16"/>
    <mergeCell ref="N11:O12"/>
    <mergeCell ref="F11:G12"/>
    <mergeCell ref="M38:N38"/>
    <mergeCell ref="J40:K41"/>
    <mergeCell ref="F38:I38"/>
    <mergeCell ref="H41:I42"/>
    <mergeCell ref="M40:N42"/>
    <mergeCell ref="H11:I12"/>
    <mergeCell ref="J11:K12"/>
    <mergeCell ref="P11:Q12"/>
    <mergeCell ref="M5:N5"/>
    <mergeCell ref="M6:N6"/>
    <mergeCell ref="L11:M11"/>
    <mergeCell ref="P13:Q13"/>
    <mergeCell ref="F39:I39"/>
    <mergeCell ref="H49:I49"/>
    <mergeCell ref="H46:I46"/>
    <mergeCell ref="H43:I43"/>
    <mergeCell ref="F49:G49"/>
    <mergeCell ref="F13:G13"/>
    <mergeCell ref="H13:I13"/>
    <mergeCell ref="J13:K13"/>
    <mergeCell ref="N13:O13"/>
    <mergeCell ref="F43:G43"/>
    <mergeCell ref="M39:N39"/>
    <mergeCell ref="M46:N46"/>
    <mergeCell ref="M43:N43"/>
    <mergeCell ref="F41:G42"/>
    <mergeCell ref="F40:G40"/>
    <mergeCell ref="H40:I40"/>
    <mergeCell ref="M44:N45"/>
    <mergeCell ref="P15:P16"/>
    <mergeCell ref="Q15:Q16"/>
    <mergeCell ref="I15:I16"/>
    <mergeCell ref="H15:H16"/>
    <mergeCell ref="J15:J16"/>
    <mergeCell ref="K15:K16"/>
    <mergeCell ref="N15:N16"/>
    <mergeCell ref="O15:O16"/>
    <mergeCell ref="G15:G16"/>
    <mergeCell ref="F21:F22"/>
    <mergeCell ref="G21:G22"/>
    <mergeCell ref="H21:H22"/>
    <mergeCell ref="H18:H19"/>
    <mergeCell ref="G18:G19"/>
    <mergeCell ref="F18:F19"/>
    <mergeCell ref="F15:F16"/>
    <mergeCell ref="I21:I22"/>
    <mergeCell ref="J21:J22"/>
    <mergeCell ref="K21:K22"/>
    <mergeCell ref="N21:N22"/>
    <mergeCell ref="L21:L22"/>
    <mergeCell ref="M21:M22"/>
    <mergeCell ref="O21:O22"/>
    <mergeCell ref="P21:P22"/>
    <mergeCell ref="Q21:Q22"/>
    <mergeCell ref="Q18:Q19"/>
    <mergeCell ref="P18:P19"/>
    <mergeCell ref="O18:O19"/>
    <mergeCell ref="N18:N19"/>
    <mergeCell ref="K18:K19"/>
    <mergeCell ref="J18:J19"/>
    <mergeCell ref="I18:I19"/>
    <mergeCell ref="L18:L19"/>
    <mergeCell ref="M18:M19"/>
    <mergeCell ref="H47:I48"/>
    <mergeCell ref="F47:G48"/>
    <mergeCell ref="H44:I45"/>
    <mergeCell ref="F44:G45"/>
    <mergeCell ref="F46:G46"/>
  </mergeCells>
  <printOptions horizontalCentered="1"/>
  <pageMargins left="0.5905511811023623" right="0.5905511811023623" top="0.4330708661417323" bottom="0.1968503937007874" header="0.5118110236220472" footer="0.5118110236220472"/>
  <pageSetup firstPageNumber="31" useFirstPageNumber="1" horizontalDpi="600" verticalDpi="600" orientation="landscape" paperSize="9" scale="88"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13"/>
  </sheetPr>
  <dimension ref="A1:Q39"/>
  <sheetViews>
    <sheetView zoomScaleSheetLayoutView="100" workbookViewId="0" topLeftCell="A1">
      <selection activeCell="A4" sqref="A4"/>
    </sheetView>
  </sheetViews>
  <sheetFormatPr defaultColWidth="9.00390625" defaultRowHeight="13.5"/>
  <cols>
    <col min="1" max="4" width="2.625" style="169" customWidth="1"/>
    <col min="5" max="5" width="14.125" style="169" customWidth="1"/>
    <col min="6" max="17" width="7.125" style="169" customWidth="1"/>
    <col min="18" max="16384" width="8.00390625" style="169" customWidth="1"/>
  </cols>
  <sheetData>
    <row r="1" s="166" customFormat="1" ht="17.25">
      <c r="A1" s="571" t="s">
        <v>109</v>
      </c>
    </row>
    <row r="2" spans="1:17" s="166" customFormat="1" ht="18" customHeight="1">
      <c r="A2" s="1568" t="s">
        <v>717</v>
      </c>
      <c r="B2" s="1568"/>
      <c r="C2" s="1568"/>
      <c r="D2" s="1568"/>
      <c r="E2" s="1568"/>
      <c r="F2" s="1568"/>
      <c r="G2" s="1568"/>
      <c r="H2" s="1568"/>
      <c r="I2" s="1568"/>
      <c r="J2" s="1568"/>
      <c r="K2" s="1568"/>
      <c r="L2" s="1568"/>
      <c r="M2" s="1568"/>
      <c r="N2" s="1568"/>
      <c r="O2" s="1568"/>
      <c r="P2" s="1568"/>
      <c r="Q2" s="1568"/>
    </row>
    <row r="3" spans="1:17" s="166" customFormat="1" ht="15" customHeight="1">
      <c r="A3" s="1569" t="s">
        <v>1604</v>
      </c>
      <c r="B3" s="1569"/>
      <c r="C3" s="1569"/>
      <c r="D3" s="1569"/>
      <c r="E3" s="1569"/>
      <c r="F3" s="1569"/>
      <c r="G3" s="1569"/>
      <c r="H3" s="1569"/>
      <c r="I3" s="1569"/>
      <c r="J3" s="1569"/>
      <c r="K3" s="1569"/>
      <c r="L3" s="1569"/>
      <c r="M3" s="1569"/>
      <c r="N3" s="1569"/>
      <c r="O3" s="1569"/>
      <c r="P3" s="1569"/>
      <c r="Q3" s="1569"/>
    </row>
    <row r="4" spans="1:6" s="168" customFormat="1" ht="13.5">
      <c r="A4" s="167"/>
      <c r="B4" s="167"/>
      <c r="C4" s="167"/>
      <c r="D4" s="167"/>
      <c r="E4" s="167"/>
      <c r="F4" s="167"/>
    </row>
    <row r="5" spans="13:16" s="166" customFormat="1" ht="17.25">
      <c r="M5" s="1553" t="s">
        <v>697</v>
      </c>
      <c r="N5" s="1553"/>
      <c r="O5" s="45" t="s">
        <v>498</v>
      </c>
      <c r="P5" s="61"/>
    </row>
    <row r="6" spans="13:16" s="166" customFormat="1" ht="17.25">
      <c r="M6" s="1554" t="s">
        <v>699</v>
      </c>
      <c r="N6" s="1554"/>
      <c r="O6" s="45" t="s">
        <v>1123</v>
      </c>
      <c r="P6" s="62"/>
    </row>
    <row r="7" ht="17.25">
      <c r="A7" s="166" t="s">
        <v>1125</v>
      </c>
    </row>
    <row r="8" ht="15" customHeight="1"/>
    <row r="9" ht="14.25">
      <c r="B9" s="165" t="s">
        <v>477</v>
      </c>
    </row>
    <row r="10" ht="14.25" customHeight="1">
      <c r="K10" s="75" t="s">
        <v>308</v>
      </c>
    </row>
    <row r="11" ht="6" customHeight="1" thickBot="1"/>
    <row r="12" spans="3:11" ht="11.25" customHeight="1">
      <c r="C12" s="176"/>
      <c r="D12" s="177"/>
      <c r="E12" s="178"/>
      <c r="F12" s="1570" t="s">
        <v>113</v>
      </c>
      <c r="G12" s="1647"/>
      <c r="H12" s="1637" t="s">
        <v>114</v>
      </c>
      <c r="I12" s="1637"/>
      <c r="J12" s="1638" t="s">
        <v>404</v>
      </c>
      <c r="K12" s="1639"/>
    </row>
    <row r="13" spans="3:11" ht="22.5" customHeight="1" thickBot="1">
      <c r="C13" s="243" t="s">
        <v>367</v>
      </c>
      <c r="D13" s="244"/>
      <c r="E13" s="245"/>
      <c r="F13" s="1572">
        <v>0</v>
      </c>
      <c r="G13" s="1640"/>
      <c r="H13" s="1572">
        <v>0</v>
      </c>
      <c r="I13" s="1619"/>
      <c r="J13" s="1640">
        <f>SUM(F13:I13)</f>
        <v>0</v>
      </c>
      <c r="K13" s="1573"/>
    </row>
    <row r="14" spans="3:11" ht="11.25" customHeight="1">
      <c r="C14" s="263" t="s">
        <v>110</v>
      </c>
      <c r="D14" s="264"/>
      <c r="E14" s="265"/>
      <c r="F14" s="1564">
        <v>0</v>
      </c>
      <c r="G14" s="1643"/>
      <c r="H14" s="1564">
        <v>0</v>
      </c>
      <c r="I14" s="1641"/>
      <c r="J14" s="1643">
        <f aca="true" t="shared" si="0" ref="J14:J22">SUM(F14:I14)</f>
        <v>0</v>
      </c>
      <c r="K14" s="1565"/>
    </row>
    <row r="15" spans="3:11" ht="11.25" customHeight="1">
      <c r="C15" s="257"/>
      <c r="D15" s="267" t="s">
        <v>368</v>
      </c>
      <c r="E15" s="268"/>
      <c r="F15" s="1566"/>
      <c r="G15" s="1644"/>
      <c r="H15" s="1566"/>
      <c r="I15" s="1642"/>
      <c r="J15" s="1644">
        <f t="shared" si="0"/>
        <v>0</v>
      </c>
      <c r="K15" s="1567"/>
    </row>
    <row r="16" spans="3:11" ht="22.5" customHeight="1" thickBot="1">
      <c r="C16" s="269"/>
      <c r="D16" s="270" t="s">
        <v>92</v>
      </c>
      <c r="E16" s="271"/>
      <c r="F16" s="1556">
        <v>0</v>
      </c>
      <c r="G16" s="1646"/>
      <c r="H16" s="1556">
        <v>0</v>
      </c>
      <c r="I16" s="1645"/>
      <c r="J16" s="1646">
        <f t="shared" si="0"/>
        <v>0</v>
      </c>
      <c r="K16" s="1557"/>
    </row>
    <row r="17" spans="3:11" ht="11.25" customHeight="1" thickTop="1">
      <c r="C17" s="272" t="s">
        <v>111</v>
      </c>
      <c r="D17" s="273"/>
      <c r="E17" s="274"/>
      <c r="F17" s="1560">
        <v>0</v>
      </c>
      <c r="G17" s="1633"/>
      <c r="H17" s="1560">
        <v>0</v>
      </c>
      <c r="I17" s="1631"/>
      <c r="J17" s="1633">
        <f t="shared" si="0"/>
        <v>0</v>
      </c>
      <c r="K17" s="1561"/>
    </row>
    <row r="18" spans="3:11" ht="11.25" customHeight="1">
      <c r="C18" s="246"/>
      <c r="D18" s="247" t="s">
        <v>368</v>
      </c>
      <c r="E18" s="248"/>
      <c r="F18" s="1562"/>
      <c r="G18" s="1634"/>
      <c r="H18" s="1562"/>
      <c r="I18" s="1632"/>
      <c r="J18" s="1634">
        <f t="shared" si="0"/>
        <v>0</v>
      </c>
      <c r="K18" s="1563"/>
    </row>
    <row r="19" spans="3:11" ht="22.5" customHeight="1" thickBot="1">
      <c r="C19" s="260"/>
      <c r="D19" s="261" t="s">
        <v>92</v>
      </c>
      <c r="E19" s="266"/>
      <c r="F19" s="1558">
        <v>0</v>
      </c>
      <c r="G19" s="1636"/>
      <c r="H19" s="1558">
        <v>0</v>
      </c>
      <c r="I19" s="1635"/>
      <c r="J19" s="1636">
        <f t="shared" si="0"/>
        <v>0</v>
      </c>
      <c r="K19" s="1559"/>
    </row>
    <row r="20" spans="3:11" ht="11.25" customHeight="1" thickTop="1">
      <c r="C20" s="272" t="s">
        <v>112</v>
      </c>
      <c r="D20" s="273"/>
      <c r="E20" s="274"/>
      <c r="F20" s="1560">
        <v>0</v>
      </c>
      <c r="G20" s="1633"/>
      <c r="H20" s="1560">
        <v>0</v>
      </c>
      <c r="I20" s="1631"/>
      <c r="J20" s="1633">
        <f t="shared" si="0"/>
        <v>0</v>
      </c>
      <c r="K20" s="1561"/>
    </row>
    <row r="21" spans="3:11" ht="11.25" customHeight="1">
      <c r="C21" s="246"/>
      <c r="D21" s="247" t="s">
        <v>368</v>
      </c>
      <c r="E21" s="248"/>
      <c r="F21" s="1562"/>
      <c r="G21" s="1634"/>
      <c r="H21" s="1562"/>
      <c r="I21" s="1632"/>
      <c r="J21" s="1634">
        <f t="shared" si="0"/>
        <v>0</v>
      </c>
      <c r="K21" s="1563"/>
    </row>
    <row r="22" spans="3:11" ht="22.5" customHeight="1" thickBot="1">
      <c r="C22" s="260"/>
      <c r="D22" s="261" t="s">
        <v>92</v>
      </c>
      <c r="E22" s="266"/>
      <c r="F22" s="1558">
        <v>0</v>
      </c>
      <c r="G22" s="1636"/>
      <c r="H22" s="1558">
        <v>0</v>
      </c>
      <c r="I22" s="1635"/>
      <c r="J22" s="1636">
        <f t="shared" si="0"/>
        <v>0</v>
      </c>
      <c r="K22" s="1559"/>
    </row>
    <row r="23" ht="24" customHeight="1"/>
    <row r="24" spans="4:16" ht="21" customHeight="1">
      <c r="D24" s="175"/>
      <c r="E24" s="175"/>
      <c r="F24" s="175"/>
      <c r="G24" s="207"/>
      <c r="H24" s="175"/>
      <c r="I24" s="175"/>
      <c r="J24" s="175"/>
      <c r="K24" s="175"/>
      <c r="L24" s="175"/>
      <c r="M24" s="175"/>
      <c r="N24" s="175"/>
      <c r="O24" s="175"/>
      <c r="P24" s="175"/>
    </row>
    <row r="25" spans="4:16" ht="21" customHeight="1">
      <c r="D25" s="175"/>
      <c r="E25" s="175"/>
      <c r="F25" s="175"/>
      <c r="G25" s="207"/>
      <c r="H25" s="175"/>
      <c r="I25" s="175"/>
      <c r="J25" s="175"/>
      <c r="K25" s="175"/>
      <c r="L25" s="175"/>
      <c r="M25" s="175"/>
      <c r="N25" s="175"/>
      <c r="O25" s="175"/>
      <c r="P25" s="175"/>
    </row>
    <row r="26" spans="4:16" ht="21" customHeight="1">
      <c r="D26" s="175"/>
      <c r="E26" s="175"/>
      <c r="F26" s="175"/>
      <c r="G26" s="175"/>
      <c r="H26" s="208"/>
      <c r="I26" s="208"/>
      <c r="J26" s="175"/>
      <c r="K26" s="175"/>
      <c r="L26" s="175"/>
      <c r="M26" s="175"/>
      <c r="N26" s="175"/>
      <c r="O26" s="175"/>
      <c r="P26" s="175"/>
    </row>
    <row r="27" spans="4:16" ht="21" customHeight="1">
      <c r="D27" s="175"/>
      <c r="E27" s="175"/>
      <c r="F27" s="175"/>
      <c r="G27" s="207"/>
      <c r="H27" s="175"/>
      <c r="I27" s="175"/>
      <c r="J27" s="175"/>
      <c r="K27" s="175"/>
      <c r="L27" s="175"/>
      <c r="M27" s="175"/>
      <c r="N27" s="175"/>
      <c r="O27" s="175"/>
      <c r="P27" s="175"/>
    </row>
    <row r="28" spans="4:16" ht="21" customHeight="1">
      <c r="D28" s="175"/>
      <c r="E28" s="175"/>
      <c r="F28" s="175"/>
      <c r="G28" s="207"/>
      <c r="H28" s="175"/>
      <c r="I28" s="175"/>
      <c r="J28" s="175"/>
      <c r="K28" s="175"/>
      <c r="L28" s="175"/>
      <c r="M28" s="175"/>
      <c r="N28" s="175"/>
      <c r="O28" s="175"/>
      <c r="P28" s="175"/>
    </row>
    <row r="29" spans="4:16" ht="21" customHeight="1">
      <c r="D29" s="175"/>
      <c r="E29" s="175"/>
      <c r="F29" s="175"/>
      <c r="G29" s="207"/>
      <c r="H29" s="207"/>
      <c r="I29" s="207"/>
      <c r="J29" s="207"/>
      <c r="K29" s="207"/>
      <c r="L29" s="207"/>
      <c r="M29" s="207"/>
      <c r="N29" s="207"/>
      <c r="O29" s="207"/>
      <c r="P29" s="207"/>
    </row>
    <row r="30" spans="4:16" ht="21" customHeight="1">
      <c r="D30" s="175"/>
      <c r="E30" s="175"/>
      <c r="F30" s="175"/>
      <c r="G30" s="207"/>
      <c r="H30" s="175"/>
      <c r="I30" s="175"/>
      <c r="J30" s="175"/>
      <c r="K30" s="175"/>
      <c r="L30" s="175"/>
      <c r="M30" s="175"/>
      <c r="N30" s="175"/>
      <c r="O30" s="175"/>
      <c r="P30" s="175"/>
    </row>
    <row r="31" spans="4:16" ht="21" customHeight="1">
      <c r="D31" s="175"/>
      <c r="E31" s="175"/>
      <c r="F31" s="175"/>
      <c r="G31" s="207"/>
      <c r="H31" s="175"/>
      <c r="I31" s="175"/>
      <c r="J31" s="175"/>
      <c r="K31" s="175"/>
      <c r="L31" s="175"/>
      <c r="M31" s="175"/>
      <c r="N31" s="175"/>
      <c r="O31" s="175"/>
      <c r="P31" s="175"/>
    </row>
    <row r="32" spans="4:16" ht="21" customHeight="1">
      <c r="D32" s="175"/>
      <c r="E32" s="175"/>
      <c r="F32" s="175"/>
      <c r="G32" s="175"/>
      <c r="H32" s="208"/>
      <c r="I32" s="208"/>
      <c r="J32" s="175"/>
      <c r="K32" s="175"/>
      <c r="L32" s="175"/>
      <c r="M32" s="175"/>
      <c r="N32" s="175"/>
      <c r="O32" s="175"/>
      <c r="P32" s="175"/>
    </row>
    <row r="33" spans="4:16" ht="21" customHeight="1">
      <c r="D33" s="175"/>
      <c r="E33" s="175"/>
      <c r="F33" s="175"/>
      <c r="G33" s="207"/>
      <c r="H33" s="175"/>
      <c r="I33" s="175"/>
      <c r="J33" s="175"/>
      <c r="K33" s="175"/>
      <c r="L33" s="175"/>
      <c r="M33" s="175"/>
      <c r="N33" s="175"/>
      <c r="O33" s="175"/>
      <c r="P33" s="175"/>
    </row>
    <row r="34" spans="4:16" ht="21" customHeight="1">
      <c r="D34" s="175"/>
      <c r="E34" s="175"/>
      <c r="F34" s="175"/>
      <c r="G34" s="207"/>
      <c r="H34" s="175"/>
      <c r="I34" s="175"/>
      <c r="J34" s="175"/>
      <c r="K34" s="175"/>
      <c r="L34" s="175"/>
      <c r="M34" s="175"/>
      <c r="N34" s="175"/>
      <c r="O34" s="175"/>
      <c r="P34" s="175"/>
    </row>
    <row r="35" spans="4:16" ht="21" customHeight="1">
      <c r="D35" s="175"/>
      <c r="E35" s="175"/>
      <c r="F35" s="175"/>
      <c r="G35" s="207"/>
      <c r="H35" s="175"/>
      <c r="I35" s="175"/>
      <c r="J35" s="175"/>
      <c r="K35" s="175"/>
      <c r="L35" s="175"/>
      <c r="M35" s="175"/>
      <c r="N35" s="175"/>
      <c r="O35" s="175"/>
      <c r="P35" s="175"/>
    </row>
    <row r="36" spans="4:16" ht="21" customHeight="1">
      <c r="D36" s="175"/>
      <c r="E36" s="175"/>
      <c r="F36" s="175"/>
      <c r="G36" s="207"/>
      <c r="H36" s="175"/>
      <c r="I36" s="175"/>
      <c r="J36" s="175"/>
      <c r="K36" s="175"/>
      <c r="L36" s="175"/>
      <c r="M36" s="175"/>
      <c r="N36" s="175"/>
      <c r="O36" s="175"/>
      <c r="P36" s="175"/>
    </row>
    <row r="37" spans="4:16" ht="21" customHeight="1">
      <c r="D37" s="175"/>
      <c r="E37" s="175"/>
      <c r="F37" s="175"/>
      <c r="G37" s="207"/>
      <c r="H37" s="175"/>
      <c r="I37" s="175"/>
      <c r="J37" s="175"/>
      <c r="K37" s="175"/>
      <c r="L37" s="175"/>
      <c r="M37" s="175"/>
      <c r="N37" s="175"/>
      <c r="O37" s="175"/>
      <c r="P37" s="175"/>
    </row>
    <row r="38" spans="4:16" ht="21" customHeight="1">
      <c r="D38" s="175"/>
      <c r="E38" s="175"/>
      <c r="F38" s="175"/>
      <c r="G38" s="175"/>
      <c r="H38" s="175"/>
      <c r="I38" s="175"/>
      <c r="J38" s="175"/>
      <c r="K38" s="175"/>
      <c r="L38" s="175"/>
      <c r="M38" s="175"/>
      <c r="N38" s="175"/>
      <c r="O38" s="175"/>
      <c r="P38" s="175"/>
    </row>
    <row r="39" spans="4:16" ht="21" customHeight="1">
      <c r="D39" s="175"/>
      <c r="E39" s="175"/>
      <c r="F39" s="175"/>
      <c r="G39" s="175"/>
      <c r="H39" s="175"/>
      <c r="I39" s="175"/>
      <c r="J39" s="175"/>
      <c r="K39" s="175"/>
      <c r="L39" s="175"/>
      <c r="M39" s="175"/>
      <c r="N39" s="175"/>
      <c r="O39" s="175"/>
      <c r="P39" s="175"/>
    </row>
  </sheetData>
  <sheetProtection password="C7C4" sheet="1" objects="1" scenarios="1"/>
  <mergeCells count="28">
    <mergeCell ref="A2:Q2"/>
    <mergeCell ref="A3:Q3"/>
    <mergeCell ref="F12:G12"/>
    <mergeCell ref="F13:G13"/>
    <mergeCell ref="M5:N5"/>
    <mergeCell ref="M6:N6"/>
    <mergeCell ref="F16:G16"/>
    <mergeCell ref="F19:G19"/>
    <mergeCell ref="F17:G18"/>
    <mergeCell ref="F14:G15"/>
    <mergeCell ref="F20:G21"/>
    <mergeCell ref="F22:G22"/>
    <mergeCell ref="H12:I12"/>
    <mergeCell ref="J12:K12"/>
    <mergeCell ref="H13:I13"/>
    <mergeCell ref="J13:K13"/>
    <mergeCell ref="H14:I15"/>
    <mergeCell ref="J14:K15"/>
    <mergeCell ref="H16:I16"/>
    <mergeCell ref="J16:K16"/>
    <mergeCell ref="H17:I18"/>
    <mergeCell ref="J17:K18"/>
    <mergeCell ref="H19:I19"/>
    <mergeCell ref="J19:K19"/>
    <mergeCell ref="H20:I21"/>
    <mergeCell ref="J20:K21"/>
    <mergeCell ref="H22:I22"/>
    <mergeCell ref="J22:K22"/>
  </mergeCells>
  <printOptions horizontalCentered="1"/>
  <pageMargins left="0.5905511811023623" right="0.5905511811023623" top="0.4330708661417323" bottom="0.1968503937007874" header="0.5118110236220472" footer="0.5118110236220472"/>
  <pageSetup firstPageNumber="32" useFirstPageNumber="1" horizontalDpi="600" verticalDpi="600" orientation="landscape" paperSize="9" scale="88"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indexed="13"/>
  </sheetPr>
  <dimension ref="A1:Q45"/>
  <sheetViews>
    <sheetView zoomScale="90" zoomScaleNormal="90" zoomScaleSheetLayoutView="100" workbookViewId="0" topLeftCell="A1">
      <selection activeCell="A2" sqref="A2"/>
    </sheetView>
  </sheetViews>
  <sheetFormatPr defaultColWidth="9.00390625" defaultRowHeight="13.5"/>
  <cols>
    <col min="1" max="4" width="3.25390625" style="40" customWidth="1"/>
    <col min="5" max="5" width="14.00390625" style="40" customWidth="1"/>
    <col min="6" max="16" width="9.625" style="40" customWidth="1"/>
    <col min="17" max="16384" width="8.00390625" style="40" customWidth="1"/>
  </cols>
  <sheetData>
    <row r="1" spans="1:14" s="43" customFormat="1" ht="18.75" customHeight="1">
      <c r="A1" s="30" t="s">
        <v>1014</v>
      </c>
      <c r="B1" s="31"/>
      <c r="C1" s="31"/>
      <c r="D1" s="31"/>
      <c r="E1" s="31"/>
      <c r="F1" s="31"/>
      <c r="G1" s="31"/>
      <c r="H1" s="31" t="s">
        <v>1015</v>
      </c>
      <c r="I1" s="31"/>
      <c r="J1" s="31"/>
      <c r="K1" s="31"/>
      <c r="L1" s="31"/>
      <c r="M1" s="31"/>
      <c r="N1" s="31"/>
    </row>
    <row r="2" spans="1:14" s="43" customFormat="1" ht="18.75" customHeight="1">
      <c r="A2" s="30"/>
      <c r="B2" s="31"/>
      <c r="C2" s="31"/>
      <c r="D2" s="31"/>
      <c r="E2" s="31"/>
      <c r="F2" s="31"/>
      <c r="G2" s="31"/>
      <c r="H2" s="31" t="s">
        <v>1603</v>
      </c>
      <c r="I2" s="31"/>
      <c r="J2" s="31"/>
      <c r="K2" s="31"/>
      <c r="L2" s="31"/>
      <c r="M2" s="31"/>
      <c r="N2" s="31"/>
    </row>
    <row r="3" spans="1:16" s="43" customFormat="1" ht="18" customHeight="1">
      <c r="A3" s="34"/>
      <c r="B3" s="35"/>
      <c r="C3" s="35"/>
      <c r="D3" s="35"/>
      <c r="E3" s="35"/>
      <c r="F3" s="35"/>
      <c r="G3" s="35"/>
      <c r="H3" s="35"/>
      <c r="I3" s="36"/>
      <c r="J3" s="36"/>
      <c r="K3" s="36"/>
      <c r="L3" s="36"/>
      <c r="M3" s="1553" t="s">
        <v>697</v>
      </c>
      <c r="N3" s="1553"/>
      <c r="O3" s="45" t="s">
        <v>498</v>
      </c>
      <c r="P3" s="288"/>
    </row>
    <row r="4" spans="1:16" s="43" customFormat="1" ht="18" customHeight="1">
      <c r="A4" s="36"/>
      <c r="B4" s="36"/>
      <c r="C4" s="36"/>
      <c r="D4" s="36"/>
      <c r="E4" s="36"/>
      <c r="F4" s="36"/>
      <c r="G4" s="36"/>
      <c r="H4" s="36"/>
      <c r="I4" s="36"/>
      <c r="J4" s="36"/>
      <c r="K4" s="36"/>
      <c r="L4" s="36"/>
      <c r="M4" s="1554" t="s">
        <v>698</v>
      </c>
      <c r="N4" s="1554"/>
      <c r="O4" s="224" t="s">
        <v>1123</v>
      </c>
      <c r="P4" s="62"/>
    </row>
    <row r="5" spans="1:8" s="38" customFormat="1" ht="18" customHeight="1">
      <c r="A5" s="30" t="s">
        <v>1125</v>
      </c>
      <c r="B5" s="37"/>
      <c r="C5" s="37"/>
      <c r="D5" s="37"/>
      <c r="E5" s="37"/>
      <c r="F5" s="37"/>
      <c r="G5" s="37"/>
      <c r="H5" s="37"/>
    </row>
    <row r="6" ht="9.75" customHeight="1"/>
    <row r="7" spans="2:16" ht="18" customHeight="1">
      <c r="B7" s="30" t="s">
        <v>478</v>
      </c>
      <c r="P7" s="75" t="s">
        <v>308</v>
      </c>
    </row>
    <row r="8" ht="3.75" customHeight="1" thickBot="1"/>
    <row r="9" spans="3:17" ht="18" customHeight="1" thickBot="1">
      <c r="C9" s="518"/>
      <c r="D9" s="519"/>
      <c r="E9" s="519"/>
      <c r="F9" s="520" t="s">
        <v>130</v>
      </c>
      <c r="G9" s="521" t="s">
        <v>134</v>
      </c>
      <c r="H9" s="522" t="s">
        <v>688</v>
      </c>
      <c r="I9" s="523" t="s">
        <v>133</v>
      </c>
      <c r="J9" s="521" t="s">
        <v>135</v>
      </c>
      <c r="K9" s="521" t="s">
        <v>1010</v>
      </c>
      <c r="L9" s="521" t="s">
        <v>1011</v>
      </c>
      <c r="M9" s="521" t="s">
        <v>1012</v>
      </c>
      <c r="N9" s="521" t="s">
        <v>1013</v>
      </c>
      <c r="O9" s="522" t="s">
        <v>689</v>
      </c>
      <c r="P9" s="524" t="s">
        <v>132</v>
      </c>
      <c r="Q9" s="43"/>
    </row>
    <row r="10" spans="3:17" ht="18" customHeight="1">
      <c r="C10" s="68" t="s">
        <v>1019</v>
      </c>
      <c r="D10" s="66"/>
      <c r="E10" s="66"/>
      <c r="F10" s="285">
        <f aca="true" t="shared" si="0" ref="F10:N10">SUM(F11:F12)</f>
        <v>2929</v>
      </c>
      <c r="G10" s="91">
        <f>SUM(G11:G12)</f>
        <v>1750</v>
      </c>
      <c r="H10" s="278">
        <f>SUM(H11:H12)</f>
        <v>4679</v>
      </c>
      <c r="I10" s="563"/>
      <c r="J10" s="91">
        <f t="shared" si="0"/>
        <v>2731</v>
      </c>
      <c r="K10" s="91">
        <f t="shared" si="0"/>
        <v>2080</v>
      </c>
      <c r="L10" s="91">
        <f t="shared" si="0"/>
        <v>1941</v>
      </c>
      <c r="M10" s="91">
        <f t="shared" si="0"/>
        <v>1377</v>
      </c>
      <c r="N10" s="91">
        <f t="shared" si="0"/>
        <v>1641</v>
      </c>
      <c r="O10" s="278">
        <f>SUM(O11:O12)</f>
        <v>9770</v>
      </c>
      <c r="P10" s="280">
        <f>SUM(O10,H10)</f>
        <v>14449</v>
      </c>
      <c r="Q10" s="43"/>
    </row>
    <row r="11" spans="3:17" ht="18" customHeight="1">
      <c r="C11" s="68"/>
      <c r="D11" s="65" t="s">
        <v>726</v>
      </c>
      <c r="E11" s="65"/>
      <c r="F11" s="285">
        <v>444</v>
      </c>
      <c r="G11" s="91">
        <v>252</v>
      </c>
      <c r="H11" s="278">
        <f>SUM(F11:G11)</f>
        <v>696</v>
      </c>
      <c r="I11" s="564"/>
      <c r="J11" s="86">
        <v>360</v>
      </c>
      <c r="K11" s="86">
        <v>286</v>
      </c>
      <c r="L11" s="86">
        <v>242</v>
      </c>
      <c r="M11" s="86">
        <v>123</v>
      </c>
      <c r="N11" s="86">
        <v>204</v>
      </c>
      <c r="O11" s="281">
        <f>SUM(I11:N11)</f>
        <v>1215</v>
      </c>
      <c r="P11" s="280">
        <f>SUM(O11,H11)</f>
        <v>1911</v>
      </c>
      <c r="Q11" s="43"/>
    </row>
    <row r="12" spans="3:17" ht="18" customHeight="1">
      <c r="C12" s="68"/>
      <c r="D12" s="65" t="s">
        <v>1129</v>
      </c>
      <c r="E12" s="65"/>
      <c r="F12" s="285">
        <v>2485</v>
      </c>
      <c r="G12" s="91">
        <v>1498</v>
      </c>
      <c r="H12" s="278">
        <f>SUM(F12:G12)</f>
        <v>3983</v>
      </c>
      <c r="I12" s="564"/>
      <c r="J12" s="86">
        <v>2371</v>
      </c>
      <c r="K12" s="86">
        <v>1794</v>
      </c>
      <c r="L12" s="86">
        <v>1699</v>
      </c>
      <c r="M12" s="86">
        <v>1254</v>
      </c>
      <c r="N12" s="86">
        <v>1437</v>
      </c>
      <c r="O12" s="281">
        <f>SUM(I12:N12)</f>
        <v>8555</v>
      </c>
      <c r="P12" s="280">
        <f>SUM(O12,H12)</f>
        <v>12538</v>
      </c>
      <c r="Q12" s="43"/>
    </row>
    <row r="13" spans="3:17" ht="18" customHeight="1">
      <c r="C13" s="68" t="s">
        <v>1020</v>
      </c>
      <c r="D13" s="66"/>
      <c r="E13" s="66"/>
      <c r="F13" s="286">
        <v>54</v>
      </c>
      <c r="G13" s="86">
        <v>68</v>
      </c>
      <c r="H13" s="278">
        <f>SUM(F13:G13)</f>
        <v>122</v>
      </c>
      <c r="I13" s="565"/>
      <c r="J13" s="86">
        <v>97</v>
      </c>
      <c r="K13" s="86">
        <v>82</v>
      </c>
      <c r="L13" s="86">
        <v>51</v>
      </c>
      <c r="M13" s="86">
        <v>46</v>
      </c>
      <c r="N13" s="86">
        <v>69</v>
      </c>
      <c r="O13" s="281">
        <f>SUM(I13:N13)</f>
        <v>345</v>
      </c>
      <c r="P13" s="280">
        <f>SUM(O13,H13)</f>
        <v>467</v>
      </c>
      <c r="Q13" s="43"/>
    </row>
    <row r="14" spans="3:17" ht="18" customHeight="1" thickBot="1">
      <c r="C14" s="72" t="s">
        <v>1130</v>
      </c>
      <c r="D14" s="70"/>
      <c r="E14" s="70"/>
      <c r="F14" s="287">
        <f aca="true" t="shared" si="1" ref="F14:N14">F10+F13</f>
        <v>2983</v>
      </c>
      <c r="G14" s="95">
        <f>G10+G13</f>
        <v>1818</v>
      </c>
      <c r="H14" s="282">
        <f>H10+H13</f>
        <v>4801</v>
      </c>
      <c r="I14" s="566"/>
      <c r="J14" s="95">
        <f t="shared" si="1"/>
        <v>2828</v>
      </c>
      <c r="K14" s="95">
        <f t="shared" si="1"/>
        <v>2162</v>
      </c>
      <c r="L14" s="95">
        <f t="shared" si="1"/>
        <v>1992</v>
      </c>
      <c r="M14" s="95">
        <f t="shared" si="1"/>
        <v>1423</v>
      </c>
      <c r="N14" s="95">
        <f t="shared" si="1"/>
        <v>1710</v>
      </c>
      <c r="O14" s="282">
        <f>SUM(O10,O13)</f>
        <v>10115</v>
      </c>
      <c r="P14" s="284">
        <f>SUM(H14,O14)</f>
        <v>14916</v>
      </c>
      <c r="Q14" s="43"/>
    </row>
    <row r="15" spans="4:13" ht="18" customHeight="1">
      <c r="D15" s="42"/>
      <c r="E15" s="42"/>
      <c r="F15" s="42"/>
      <c r="G15" s="41"/>
      <c r="H15" s="41"/>
      <c r="I15" s="41"/>
      <c r="J15" s="41"/>
      <c r="K15" s="41"/>
      <c r="L15" s="41"/>
      <c r="M15" s="41"/>
    </row>
    <row r="16" spans="2:16" ht="18" customHeight="1">
      <c r="B16" s="30" t="s">
        <v>479</v>
      </c>
      <c r="P16" s="75" t="s">
        <v>308</v>
      </c>
    </row>
    <row r="17" ht="3.75" customHeight="1" thickBot="1"/>
    <row r="18" spans="3:16" ht="18" customHeight="1">
      <c r="C18" s="511"/>
      <c r="D18" s="512"/>
      <c r="E18" s="513"/>
      <c r="F18" s="1648" t="s">
        <v>514</v>
      </c>
      <c r="G18" s="1649"/>
      <c r="H18" s="1650"/>
      <c r="I18" s="1655" t="s">
        <v>438</v>
      </c>
      <c r="J18" s="1656"/>
      <c r="K18" s="1656"/>
      <c r="L18" s="1656"/>
      <c r="M18" s="1656"/>
      <c r="N18" s="1656"/>
      <c r="O18" s="1657"/>
      <c r="P18" s="1651" t="s">
        <v>132</v>
      </c>
    </row>
    <row r="19" spans="3:16" ht="18" customHeight="1" thickBot="1">
      <c r="C19" s="72"/>
      <c r="D19" s="70"/>
      <c r="E19" s="70"/>
      <c r="F19" s="514" t="s">
        <v>130</v>
      </c>
      <c r="G19" s="515" t="s">
        <v>134</v>
      </c>
      <c r="H19" s="516" t="s">
        <v>688</v>
      </c>
      <c r="I19" s="517" t="s">
        <v>133</v>
      </c>
      <c r="J19" s="515" t="s">
        <v>135</v>
      </c>
      <c r="K19" s="515" t="s">
        <v>1010</v>
      </c>
      <c r="L19" s="515" t="s">
        <v>1011</v>
      </c>
      <c r="M19" s="515" t="s">
        <v>1012</v>
      </c>
      <c r="N19" s="515" t="s">
        <v>1013</v>
      </c>
      <c r="O19" s="516" t="s">
        <v>689</v>
      </c>
      <c r="P19" s="1654"/>
    </row>
    <row r="20" spans="3:16" ht="18" customHeight="1">
      <c r="C20" s="73" t="s">
        <v>1068</v>
      </c>
      <c r="D20" s="66"/>
      <c r="E20" s="66"/>
      <c r="F20" s="285">
        <v>23911</v>
      </c>
      <c r="G20" s="91">
        <v>14659</v>
      </c>
      <c r="H20" s="278">
        <f>SUM(F20:G20)</f>
        <v>38570</v>
      </c>
      <c r="I20" s="279">
        <v>0</v>
      </c>
      <c r="J20" s="86">
        <v>23928</v>
      </c>
      <c r="K20" s="86">
        <v>17079</v>
      </c>
      <c r="L20" s="86">
        <v>13505</v>
      </c>
      <c r="M20" s="86">
        <v>7477</v>
      </c>
      <c r="N20" s="86">
        <v>6853</v>
      </c>
      <c r="O20" s="281">
        <f>SUM(I20:N20)</f>
        <v>68842</v>
      </c>
      <c r="P20" s="280">
        <f>SUM(O20,H20)</f>
        <v>107412</v>
      </c>
    </row>
    <row r="21" spans="3:16" ht="18" customHeight="1">
      <c r="C21" s="73" t="s">
        <v>1131</v>
      </c>
      <c r="D21" s="66"/>
      <c r="E21" s="66"/>
      <c r="F21" s="285">
        <v>430</v>
      </c>
      <c r="G21" s="91">
        <v>581</v>
      </c>
      <c r="H21" s="278">
        <f>SUM(F21:G21)</f>
        <v>1011</v>
      </c>
      <c r="I21" s="279">
        <v>0</v>
      </c>
      <c r="J21" s="86">
        <v>950</v>
      </c>
      <c r="K21" s="86">
        <v>804</v>
      </c>
      <c r="L21" s="86">
        <v>496</v>
      </c>
      <c r="M21" s="86">
        <v>432</v>
      </c>
      <c r="N21" s="86">
        <v>372</v>
      </c>
      <c r="O21" s="281">
        <f>SUM(I21:N21)</f>
        <v>3054</v>
      </c>
      <c r="P21" s="280">
        <f>SUM(O21,H21)</f>
        <v>4065</v>
      </c>
    </row>
    <row r="22" spans="3:16" ht="18" customHeight="1" thickBot="1">
      <c r="C22" s="72" t="s">
        <v>1130</v>
      </c>
      <c r="D22" s="70"/>
      <c r="E22" s="70"/>
      <c r="F22" s="287">
        <f aca="true" t="shared" si="2" ref="F22:P22">SUM(F20:F21)</f>
        <v>24341</v>
      </c>
      <c r="G22" s="95">
        <f t="shared" si="2"/>
        <v>15240</v>
      </c>
      <c r="H22" s="282">
        <f t="shared" si="2"/>
        <v>39581</v>
      </c>
      <c r="I22" s="283">
        <f t="shared" si="2"/>
        <v>0</v>
      </c>
      <c r="J22" s="95">
        <f t="shared" si="2"/>
        <v>24878</v>
      </c>
      <c r="K22" s="95">
        <f t="shared" si="2"/>
        <v>17883</v>
      </c>
      <c r="L22" s="95">
        <f t="shared" si="2"/>
        <v>14001</v>
      </c>
      <c r="M22" s="95">
        <f t="shared" si="2"/>
        <v>7909</v>
      </c>
      <c r="N22" s="95">
        <f t="shared" si="2"/>
        <v>7225</v>
      </c>
      <c r="O22" s="282">
        <f t="shared" si="2"/>
        <v>71896</v>
      </c>
      <c r="P22" s="284">
        <f t="shared" si="2"/>
        <v>111477</v>
      </c>
    </row>
    <row r="23" ht="18" customHeight="1"/>
    <row r="24" spans="2:16" ht="18" customHeight="1">
      <c r="B24" s="30" t="s">
        <v>480</v>
      </c>
      <c r="P24" s="75" t="s">
        <v>308</v>
      </c>
    </row>
    <row r="25" ht="3.75" customHeight="1" thickBot="1"/>
    <row r="26" spans="3:16" ht="18" customHeight="1">
      <c r="C26" s="511"/>
      <c r="D26" s="512"/>
      <c r="E26" s="513"/>
      <c r="F26" s="1648" t="s">
        <v>514</v>
      </c>
      <c r="G26" s="1649"/>
      <c r="H26" s="1650"/>
      <c r="I26" s="1655" t="s">
        <v>438</v>
      </c>
      <c r="J26" s="1656"/>
      <c r="K26" s="1656"/>
      <c r="L26" s="1656"/>
      <c r="M26" s="1656"/>
      <c r="N26" s="1656"/>
      <c r="O26" s="1657"/>
      <c r="P26" s="1651" t="s">
        <v>132</v>
      </c>
    </row>
    <row r="27" spans="3:16" ht="18" customHeight="1" thickBot="1">
      <c r="C27" s="72"/>
      <c r="D27" s="70"/>
      <c r="E27" s="70"/>
      <c r="F27" s="514" t="s">
        <v>130</v>
      </c>
      <c r="G27" s="515" t="s">
        <v>134</v>
      </c>
      <c r="H27" s="516" t="s">
        <v>688</v>
      </c>
      <c r="I27" s="517" t="s">
        <v>133</v>
      </c>
      <c r="J27" s="515" t="s">
        <v>135</v>
      </c>
      <c r="K27" s="515" t="s">
        <v>1010</v>
      </c>
      <c r="L27" s="515" t="s">
        <v>1011</v>
      </c>
      <c r="M27" s="515" t="s">
        <v>1012</v>
      </c>
      <c r="N27" s="515" t="s">
        <v>1013</v>
      </c>
      <c r="O27" s="516" t="s">
        <v>689</v>
      </c>
      <c r="P27" s="1654"/>
    </row>
    <row r="28" spans="3:16" ht="18" customHeight="1">
      <c r="C28" s="73" t="s">
        <v>1068</v>
      </c>
      <c r="D28" s="66"/>
      <c r="E28" s="66"/>
      <c r="F28" s="285">
        <v>33</v>
      </c>
      <c r="G28" s="91">
        <v>158</v>
      </c>
      <c r="H28" s="278">
        <f>SUM(F28:G28)</f>
        <v>191</v>
      </c>
      <c r="I28" s="279">
        <v>0</v>
      </c>
      <c r="J28" s="86">
        <v>1498</v>
      </c>
      <c r="K28" s="86">
        <v>1408</v>
      </c>
      <c r="L28" s="86">
        <v>1484</v>
      </c>
      <c r="M28" s="86">
        <v>1050</v>
      </c>
      <c r="N28" s="86">
        <v>778</v>
      </c>
      <c r="O28" s="281">
        <f>SUM(I28:N28)</f>
        <v>6218</v>
      </c>
      <c r="P28" s="280">
        <f>SUM(O28,H28)</f>
        <v>6409</v>
      </c>
    </row>
    <row r="29" spans="3:16" ht="18" customHeight="1">
      <c r="C29" s="73" t="s">
        <v>1131</v>
      </c>
      <c r="D29" s="66"/>
      <c r="E29" s="66"/>
      <c r="F29" s="285">
        <v>0</v>
      </c>
      <c r="G29" s="91">
        <v>0</v>
      </c>
      <c r="H29" s="278">
        <f>SUM(F29:G29)</f>
        <v>0</v>
      </c>
      <c r="I29" s="279">
        <v>0</v>
      </c>
      <c r="J29" s="86">
        <v>5</v>
      </c>
      <c r="K29" s="86">
        <v>10</v>
      </c>
      <c r="L29" s="86">
        <v>26</v>
      </c>
      <c r="M29" s="86">
        <v>14</v>
      </c>
      <c r="N29" s="86">
        <v>43</v>
      </c>
      <c r="O29" s="281">
        <f>SUM(I29:N29)</f>
        <v>98</v>
      </c>
      <c r="P29" s="280">
        <f>SUM(O29,H29)</f>
        <v>98</v>
      </c>
    </row>
    <row r="30" spans="3:16" ht="18" customHeight="1" thickBot="1">
      <c r="C30" s="72" t="s">
        <v>1130</v>
      </c>
      <c r="D30" s="70"/>
      <c r="E30" s="70"/>
      <c r="F30" s="287">
        <f aca="true" t="shared" si="3" ref="F30:P30">SUM(F28:F29)</f>
        <v>33</v>
      </c>
      <c r="G30" s="95">
        <f t="shared" si="3"/>
        <v>158</v>
      </c>
      <c r="H30" s="282">
        <f t="shared" si="3"/>
        <v>191</v>
      </c>
      <c r="I30" s="283">
        <f t="shared" si="3"/>
        <v>0</v>
      </c>
      <c r="J30" s="95">
        <f t="shared" si="3"/>
        <v>1503</v>
      </c>
      <c r="K30" s="95">
        <f t="shared" si="3"/>
        <v>1418</v>
      </c>
      <c r="L30" s="95">
        <f t="shared" si="3"/>
        <v>1510</v>
      </c>
      <c r="M30" s="95">
        <f t="shared" si="3"/>
        <v>1064</v>
      </c>
      <c r="N30" s="95">
        <f t="shared" si="3"/>
        <v>821</v>
      </c>
      <c r="O30" s="282">
        <f t="shared" si="3"/>
        <v>6316</v>
      </c>
      <c r="P30" s="284">
        <f t="shared" si="3"/>
        <v>6507</v>
      </c>
    </row>
    <row r="31" spans="3:16" ht="18" customHeight="1">
      <c r="C31" s="42"/>
      <c r="D31" s="42"/>
      <c r="E31" s="42"/>
      <c r="F31" s="289"/>
      <c r="G31" s="289"/>
      <c r="H31" s="289"/>
      <c r="I31" s="289"/>
      <c r="J31" s="289"/>
      <c r="K31" s="289"/>
      <c r="L31" s="289"/>
      <c r="M31" s="289"/>
      <c r="N31" s="289"/>
      <c r="O31" s="289"/>
      <c r="P31" s="289"/>
    </row>
    <row r="32" spans="2:15" ht="18" customHeight="1">
      <c r="B32" s="30" t="s">
        <v>481</v>
      </c>
      <c r="O32" s="75" t="s">
        <v>308</v>
      </c>
    </row>
    <row r="33" ht="3.75" customHeight="1" thickBot="1"/>
    <row r="34" spans="3:15" ht="18" customHeight="1">
      <c r="C34" s="511"/>
      <c r="D34" s="512"/>
      <c r="E34" s="513"/>
      <c r="F34" s="1648" t="s">
        <v>514</v>
      </c>
      <c r="G34" s="1649"/>
      <c r="H34" s="1650"/>
      <c r="I34" s="1653" t="s">
        <v>439</v>
      </c>
      <c r="J34" s="1649"/>
      <c r="K34" s="1649"/>
      <c r="L34" s="1649"/>
      <c r="M34" s="1649"/>
      <c r="N34" s="1650"/>
      <c r="O34" s="1651" t="s">
        <v>132</v>
      </c>
    </row>
    <row r="35" spans="3:15" ht="18" customHeight="1" thickBot="1">
      <c r="C35" s="525"/>
      <c r="D35" s="42"/>
      <c r="E35" s="42"/>
      <c r="F35" s="526" t="s">
        <v>130</v>
      </c>
      <c r="G35" s="527" t="s">
        <v>134</v>
      </c>
      <c r="H35" s="528" t="s">
        <v>688</v>
      </c>
      <c r="I35" s="527" t="s">
        <v>135</v>
      </c>
      <c r="J35" s="527" t="s">
        <v>1010</v>
      </c>
      <c r="K35" s="527" t="s">
        <v>1011</v>
      </c>
      <c r="L35" s="527" t="s">
        <v>1012</v>
      </c>
      <c r="M35" s="527" t="s">
        <v>1013</v>
      </c>
      <c r="N35" s="528" t="s">
        <v>689</v>
      </c>
      <c r="O35" s="1652"/>
    </row>
    <row r="36" spans="3:15" ht="18" customHeight="1">
      <c r="C36" s="529" t="s">
        <v>1016</v>
      </c>
      <c r="D36" s="64"/>
      <c r="E36" s="64"/>
      <c r="F36" s="530">
        <f>SUM(F37:F38)</f>
        <v>0</v>
      </c>
      <c r="G36" s="531">
        <f>SUM(G37:G38)</f>
        <v>0</v>
      </c>
      <c r="H36" s="532">
        <f>SUM(H37:H38)</f>
        <v>0</v>
      </c>
      <c r="I36" s="531">
        <f aca="true" t="shared" si="4" ref="I36:N36">SUM(I37:I38)</f>
        <v>715</v>
      </c>
      <c r="J36" s="531">
        <f t="shared" si="4"/>
        <v>1828</v>
      </c>
      <c r="K36" s="531">
        <f t="shared" si="4"/>
        <v>3562</v>
      </c>
      <c r="L36" s="531">
        <f t="shared" si="4"/>
        <v>3569</v>
      </c>
      <c r="M36" s="531">
        <f t="shared" si="4"/>
        <v>4912</v>
      </c>
      <c r="N36" s="532">
        <f t="shared" si="4"/>
        <v>14586</v>
      </c>
      <c r="O36" s="533">
        <f aca="true" t="shared" si="5" ref="O36:O44">SUM(N36,H36)</f>
        <v>14586</v>
      </c>
    </row>
    <row r="37" spans="3:15" ht="18" customHeight="1">
      <c r="C37" s="73" t="s">
        <v>1068</v>
      </c>
      <c r="D37" s="66"/>
      <c r="E37" s="66"/>
      <c r="F37" s="285">
        <v>0</v>
      </c>
      <c r="G37" s="91">
        <v>0</v>
      </c>
      <c r="H37" s="278">
        <f>SUM(F37:G37)</f>
        <v>0</v>
      </c>
      <c r="I37" s="86">
        <v>715</v>
      </c>
      <c r="J37" s="86">
        <v>1828</v>
      </c>
      <c r="K37" s="86">
        <v>3562</v>
      </c>
      <c r="L37" s="86">
        <v>3563</v>
      </c>
      <c r="M37" s="86">
        <v>4838</v>
      </c>
      <c r="N37" s="281">
        <f>SUM(I37:M37)</f>
        <v>14506</v>
      </c>
      <c r="O37" s="280">
        <f t="shared" si="5"/>
        <v>14506</v>
      </c>
    </row>
    <row r="38" spans="3:15" ht="18" customHeight="1" thickBot="1">
      <c r="C38" s="72" t="s">
        <v>1131</v>
      </c>
      <c r="D38" s="70"/>
      <c r="E38" s="70"/>
      <c r="F38" s="287">
        <v>0</v>
      </c>
      <c r="G38" s="95">
        <v>0</v>
      </c>
      <c r="H38" s="282">
        <f>SUM(F38:G38)</f>
        <v>0</v>
      </c>
      <c r="I38" s="534">
        <v>0</v>
      </c>
      <c r="J38" s="534">
        <v>0</v>
      </c>
      <c r="K38" s="534">
        <v>0</v>
      </c>
      <c r="L38" s="534">
        <v>6</v>
      </c>
      <c r="M38" s="534">
        <v>74</v>
      </c>
      <c r="N38" s="535">
        <f>SUM(I38:M38)</f>
        <v>80</v>
      </c>
      <c r="O38" s="284">
        <f t="shared" si="5"/>
        <v>80</v>
      </c>
    </row>
    <row r="39" spans="3:15" ht="18" customHeight="1">
      <c r="C39" s="68" t="s">
        <v>1017</v>
      </c>
      <c r="D39" s="66"/>
      <c r="E39" s="66"/>
      <c r="F39" s="290">
        <f aca="true" t="shared" si="6" ref="F39:N39">SUM(F40:F41)</f>
        <v>0</v>
      </c>
      <c r="G39" s="291">
        <f t="shared" si="6"/>
        <v>0</v>
      </c>
      <c r="H39" s="292">
        <f t="shared" si="6"/>
        <v>0</v>
      </c>
      <c r="I39" s="291">
        <f t="shared" si="6"/>
        <v>1770</v>
      </c>
      <c r="J39" s="291">
        <f t="shared" si="6"/>
        <v>2268</v>
      </c>
      <c r="K39" s="291">
        <f t="shared" si="6"/>
        <v>3187</v>
      </c>
      <c r="L39" s="291">
        <f t="shared" si="6"/>
        <v>2236</v>
      </c>
      <c r="M39" s="291">
        <f t="shared" si="6"/>
        <v>1796</v>
      </c>
      <c r="N39" s="292">
        <f t="shared" si="6"/>
        <v>11257</v>
      </c>
      <c r="O39" s="280">
        <f t="shared" si="5"/>
        <v>11257</v>
      </c>
    </row>
    <row r="40" spans="3:15" ht="18" customHeight="1">
      <c r="C40" s="73" t="s">
        <v>1068</v>
      </c>
      <c r="D40" s="66"/>
      <c r="E40" s="66"/>
      <c r="F40" s="285">
        <v>0</v>
      </c>
      <c r="G40" s="91">
        <v>0</v>
      </c>
      <c r="H40" s="278">
        <f>SUM(F40:G40)</f>
        <v>0</v>
      </c>
      <c r="I40" s="86">
        <v>1764</v>
      </c>
      <c r="J40" s="86">
        <v>2213</v>
      </c>
      <c r="K40" s="86">
        <v>3154</v>
      </c>
      <c r="L40" s="86">
        <v>2206</v>
      </c>
      <c r="M40" s="86">
        <v>1734</v>
      </c>
      <c r="N40" s="281">
        <f>SUM(I40:M40)</f>
        <v>11071</v>
      </c>
      <c r="O40" s="280">
        <f t="shared" si="5"/>
        <v>11071</v>
      </c>
    </row>
    <row r="41" spans="3:15" ht="18" customHeight="1" thickBot="1">
      <c r="C41" s="525" t="s">
        <v>1131</v>
      </c>
      <c r="D41" s="42"/>
      <c r="E41" s="42"/>
      <c r="F41" s="536">
        <v>0</v>
      </c>
      <c r="G41" s="537">
        <v>0</v>
      </c>
      <c r="H41" s="538">
        <f>SUM(F41:G41)</f>
        <v>0</v>
      </c>
      <c r="I41" s="539">
        <v>6</v>
      </c>
      <c r="J41" s="539">
        <v>55</v>
      </c>
      <c r="K41" s="539">
        <v>33</v>
      </c>
      <c r="L41" s="539">
        <v>30</v>
      </c>
      <c r="M41" s="539">
        <v>62</v>
      </c>
      <c r="N41" s="540">
        <f>SUM(I41:M41)</f>
        <v>186</v>
      </c>
      <c r="O41" s="541">
        <f t="shared" si="5"/>
        <v>186</v>
      </c>
    </row>
    <row r="42" spans="3:15" ht="18" customHeight="1">
      <c r="C42" s="529" t="s">
        <v>1018</v>
      </c>
      <c r="D42" s="64"/>
      <c r="E42" s="64"/>
      <c r="F42" s="530">
        <f aca="true" t="shared" si="7" ref="F42:N42">SUM(F43:F44)</f>
        <v>0</v>
      </c>
      <c r="G42" s="531">
        <f t="shared" si="7"/>
        <v>0</v>
      </c>
      <c r="H42" s="532">
        <f t="shared" si="7"/>
        <v>0</v>
      </c>
      <c r="I42" s="531">
        <f t="shared" si="7"/>
        <v>51</v>
      </c>
      <c r="J42" s="531">
        <f t="shared" si="7"/>
        <v>59</v>
      </c>
      <c r="K42" s="531">
        <f t="shared" si="7"/>
        <v>135</v>
      </c>
      <c r="L42" s="531">
        <f t="shared" si="7"/>
        <v>396</v>
      </c>
      <c r="M42" s="531">
        <f t="shared" si="7"/>
        <v>1798</v>
      </c>
      <c r="N42" s="532">
        <f t="shared" si="7"/>
        <v>2439</v>
      </c>
      <c r="O42" s="533">
        <f t="shared" si="5"/>
        <v>2439</v>
      </c>
    </row>
    <row r="43" spans="3:15" ht="18" customHeight="1">
      <c r="C43" s="73" t="s">
        <v>1068</v>
      </c>
      <c r="D43" s="66"/>
      <c r="E43" s="66"/>
      <c r="F43" s="285">
        <v>0</v>
      </c>
      <c r="G43" s="91">
        <v>0</v>
      </c>
      <c r="H43" s="278">
        <f>SUM(F43:G43)</f>
        <v>0</v>
      </c>
      <c r="I43" s="86">
        <v>51</v>
      </c>
      <c r="J43" s="86">
        <v>48</v>
      </c>
      <c r="K43" s="86">
        <v>135</v>
      </c>
      <c r="L43" s="86">
        <v>377</v>
      </c>
      <c r="M43" s="86">
        <v>1777</v>
      </c>
      <c r="N43" s="281">
        <f>SUM(I43:M43)</f>
        <v>2388</v>
      </c>
      <c r="O43" s="280">
        <f t="shared" si="5"/>
        <v>2388</v>
      </c>
    </row>
    <row r="44" spans="3:15" ht="18" customHeight="1" thickBot="1">
      <c r="C44" s="72" t="s">
        <v>1131</v>
      </c>
      <c r="D44" s="70"/>
      <c r="E44" s="70"/>
      <c r="F44" s="287">
        <v>0</v>
      </c>
      <c r="G44" s="95">
        <v>0</v>
      </c>
      <c r="H44" s="282">
        <f>SUM(F44:G44)</f>
        <v>0</v>
      </c>
      <c r="I44" s="534">
        <v>0</v>
      </c>
      <c r="J44" s="534">
        <v>11</v>
      </c>
      <c r="K44" s="534">
        <v>0</v>
      </c>
      <c r="L44" s="534">
        <v>19</v>
      </c>
      <c r="M44" s="534">
        <v>21</v>
      </c>
      <c r="N44" s="535">
        <f>SUM(I44:M44)</f>
        <v>51</v>
      </c>
      <c r="O44" s="284">
        <f t="shared" si="5"/>
        <v>51</v>
      </c>
    </row>
    <row r="45" spans="3:15" ht="18" customHeight="1" thickBot="1">
      <c r="C45" s="72" t="s">
        <v>1130</v>
      </c>
      <c r="D45" s="70"/>
      <c r="E45" s="70"/>
      <c r="F45" s="287">
        <v>0</v>
      </c>
      <c r="G45" s="95">
        <v>0</v>
      </c>
      <c r="H45" s="282">
        <f>SUM(F45:G45)</f>
        <v>0</v>
      </c>
      <c r="I45" s="95">
        <v>2534</v>
      </c>
      <c r="J45" s="95">
        <v>4145</v>
      </c>
      <c r="K45" s="95">
        <v>6851</v>
      </c>
      <c r="L45" s="95">
        <v>6167</v>
      </c>
      <c r="M45" s="95">
        <v>8485</v>
      </c>
      <c r="N45" s="282">
        <f>SUM(I45:M45)</f>
        <v>28182</v>
      </c>
      <c r="O45" s="284">
        <f>SUM(H45,N45)</f>
        <v>28182</v>
      </c>
    </row>
  </sheetData>
  <sheetProtection password="C7C4" sheet="1" objects="1" scenarios="1"/>
  <mergeCells count="11">
    <mergeCell ref="M3:N3"/>
    <mergeCell ref="M4:N4"/>
    <mergeCell ref="F18:H18"/>
    <mergeCell ref="I18:O18"/>
    <mergeCell ref="F34:H34"/>
    <mergeCell ref="O34:O35"/>
    <mergeCell ref="I34:N34"/>
    <mergeCell ref="P18:P19"/>
    <mergeCell ref="F26:H26"/>
    <mergeCell ref="I26:O26"/>
    <mergeCell ref="P26:P27"/>
  </mergeCells>
  <printOptions horizontalCentered="1"/>
  <pageMargins left="0.5905511811023623" right="0.5905511811023623" top="0.5905511811023623" bottom="0.5905511811023623" header="0.5118110236220472" footer="0.5118110236220472"/>
  <pageSetup firstPageNumber="33" useFirstPageNumber="1" horizontalDpi="600" verticalDpi="600" orientation="landscape" paperSize="9" scale="98" r:id="rId1"/>
  <headerFooter alignWithMargins="0">
    <oddFooter>&amp;C－&amp;P－</oddFooter>
  </headerFooter>
  <rowBreaks count="1" manualBreakCount="1">
    <brk id="31" max="255" man="1"/>
  </rowBreaks>
</worksheet>
</file>

<file path=xl/worksheets/sheet19.xml><?xml version="1.0" encoding="utf-8"?>
<worksheet xmlns="http://schemas.openxmlformats.org/spreadsheetml/2006/main" xmlns:r="http://schemas.openxmlformats.org/officeDocument/2006/relationships">
  <sheetPr codeName="Sheet9">
    <tabColor indexed="13"/>
  </sheetPr>
  <dimension ref="A1:Q138"/>
  <sheetViews>
    <sheetView zoomScaleSheetLayoutView="90" workbookViewId="0" topLeftCell="A1">
      <pane xSplit="5" ySplit="7" topLeftCell="F8" activePane="bottomRight" state="frozen"/>
      <selection pane="topLeft" activeCell="AM13" sqref="AM13"/>
      <selection pane="topRight" activeCell="AM13" sqref="AM13"/>
      <selection pane="bottomLeft" activeCell="AM13" sqref="AM13"/>
      <selection pane="bottomRight" activeCell="A2" sqref="A2"/>
    </sheetView>
  </sheetViews>
  <sheetFormatPr defaultColWidth="9.00390625" defaultRowHeight="13.5"/>
  <cols>
    <col min="1" max="2" width="1.625" style="302" customWidth="1"/>
    <col min="3" max="4" width="3.625" style="302" customWidth="1"/>
    <col min="5" max="5" width="21.25390625" style="302" customWidth="1"/>
    <col min="6" max="16" width="13.125" style="302" customWidth="1"/>
    <col min="17" max="16384" width="9.00390625" style="303" customWidth="1"/>
  </cols>
  <sheetData>
    <row r="1" spans="1:9" ht="13.5">
      <c r="A1" s="302" t="s">
        <v>306</v>
      </c>
      <c r="I1" s="304" t="s">
        <v>828</v>
      </c>
    </row>
    <row r="2" spans="9:15" ht="13.5">
      <c r="I2" s="306" t="s">
        <v>1605</v>
      </c>
      <c r="N2" s="374" t="s">
        <v>1175</v>
      </c>
      <c r="O2" s="374" t="s">
        <v>1176</v>
      </c>
    </row>
    <row r="3" spans="2:15" ht="13.5">
      <c r="B3" s="302" t="s">
        <v>826</v>
      </c>
      <c r="M3" s="32"/>
      <c r="N3" s="375" t="s">
        <v>1177</v>
      </c>
      <c r="O3" s="375" t="s">
        <v>1178</v>
      </c>
    </row>
    <row r="4" spans="2:9" ht="13.5">
      <c r="B4" s="302" t="s">
        <v>687</v>
      </c>
      <c r="I4" s="305"/>
    </row>
    <row r="5" ht="14.25" thickBot="1">
      <c r="C5" s="302" t="s">
        <v>829</v>
      </c>
    </row>
    <row r="6" spans="3:16" ht="17.25" customHeight="1">
      <c r="C6" s="307" t="s">
        <v>830</v>
      </c>
      <c r="D6" s="308"/>
      <c r="E6" s="308"/>
      <c r="F6" s="309" t="s">
        <v>831</v>
      </c>
      <c r="G6" s="310"/>
      <c r="H6" s="311"/>
      <c r="I6" s="312" t="s">
        <v>832</v>
      </c>
      <c r="J6" s="310"/>
      <c r="K6" s="310"/>
      <c r="L6" s="310"/>
      <c r="M6" s="310"/>
      <c r="N6" s="310"/>
      <c r="O6" s="311"/>
      <c r="P6" s="313" t="s">
        <v>404</v>
      </c>
    </row>
    <row r="7" spans="3:16" ht="17.25" customHeight="1">
      <c r="C7" s="314"/>
      <c r="D7" s="315"/>
      <c r="E7" s="315"/>
      <c r="F7" s="316" t="s">
        <v>130</v>
      </c>
      <c r="G7" s="317" t="s">
        <v>833</v>
      </c>
      <c r="H7" s="318" t="s">
        <v>131</v>
      </c>
      <c r="I7" s="319" t="s">
        <v>834</v>
      </c>
      <c r="J7" s="317" t="s">
        <v>712</v>
      </c>
      <c r="K7" s="316" t="s">
        <v>713</v>
      </c>
      <c r="L7" s="316" t="s">
        <v>1126</v>
      </c>
      <c r="M7" s="316" t="s">
        <v>1127</v>
      </c>
      <c r="N7" s="317" t="s">
        <v>1128</v>
      </c>
      <c r="O7" s="318" t="s">
        <v>711</v>
      </c>
      <c r="P7" s="320"/>
    </row>
    <row r="8" spans="3:16" ht="17.25" customHeight="1">
      <c r="C8" s="376" t="s">
        <v>1179</v>
      </c>
      <c r="D8" s="370"/>
      <c r="E8" s="370"/>
      <c r="F8" s="370"/>
      <c r="G8" s="370"/>
      <c r="H8" s="370"/>
      <c r="I8" s="370"/>
      <c r="J8" s="370"/>
      <c r="K8" s="370"/>
      <c r="L8" s="370"/>
      <c r="M8" s="370"/>
      <c r="N8" s="370"/>
      <c r="O8" s="370"/>
      <c r="P8" s="371"/>
    </row>
    <row r="9" spans="3:16" ht="17.25" customHeight="1">
      <c r="C9" s="321" t="s">
        <v>835</v>
      </c>
      <c r="D9" s="322"/>
      <c r="E9" s="322"/>
      <c r="F9" s="450">
        <f aca="true" t="shared" si="0" ref="F9:P9">F10+F16+F19+F23+F27+F28</f>
        <v>56875</v>
      </c>
      <c r="G9" s="451">
        <f t="shared" si="0"/>
        <v>40185</v>
      </c>
      <c r="H9" s="452">
        <f t="shared" si="0"/>
        <v>97060</v>
      </c>
      <c r="I9" s="453">
        <f t="shared" si="0"/>
        <v>0</v>
      </c>
      <c r="J9" s="451">
        <f t="shared" si="0"/>
        <v>74448</v>
      </c>
      <c r="K9" s="450">
        <f t="shared" si="0"/>
        <v>59774</v>
      </c>
      <c r="L9" s="450">
        <f t="shared" si="0"/>
        <v>51051</v>
      </c>
      <c r="M9" s="450">
        <f t="shared" si="0"/>
        <v>31727</v>
      </c>
      <c r="N9" s="451">
        <f t="shared" si="0"/>
        <v>32486</v>
      </c>
      <c r="O9" s="450">
        <f t="shared" si="0"/>
        <v>249486</v>
      </c>
      <c r="P9" s="454">
        <f t="shared" si="0"/>
        <v>346546</v>
      </c>
    </row>
    <row r="10" spans="3:16" ht="17.25" customHeight="1">
      <c r="C10" s="323"/>
      <c r="D10" s="324" t="s">
        <v>836</v>
      </c>
      <c r="E10" s="325"/>
      <c r="F10" s="455">
        <f aca="true" t="shared" si="1" ref="F10:P10">SUM(F11:F15)</f>
        <v>19148</v>
      </c>
      <c r="G10" s="456">
        <f t="shared" si="1"/>
        <v>11593</v>
      </c>
      <c r="H10" s="457">
        <f t="shared" si="1"/>
        <v>30741</v>
      </c>
      <c r="I10" s="458">
        <f t="shared" si="1"/>
        <v>0</v>
      </c>
      <c r="J10" s="456">
        <f t="shared" si="1"/>
        <v>22686</v>
      </c>
      <c r="K10" s="455">
        <f t="shared" si="1"/>
        <v>17646</v>
      </c>
      <c r="L10" s="455">
        <f t="shared" si="1"/>
        <v>16089</v>
      </c>
      <c r="M10" s="455">
        <f t="shared" si="1"/>
        <v>11019</v>
      </c>
      <c r="N10" s="456">
        <f t="shared" si="1"/>
        <v>15423</v>
      </c>
      <c r="O10" s="455">
        <f t="shared" si="1"/>
        <v>82863</v>
      </c>
      <c r="P10" s="459">
        <f t="shared" si="1"/>
        <v>113604</v>
      </c>
    </row>
    <row r="11" spans="3:16" ht="17.25" customHeight="1">
      <c r="C11" s="323"/>
      <c r="D11" s="326"/>
      <c r="E11" s="327" t="s">
        <v>837</v>
      </c>
      <c r="F11" s="328">
        <v>16855</v>
      </c>
      <c r="G11" s="328">
        <v>8671</v>
      </c>
      <c r="H11" s="457">
        <f>SUM(F11:G11)</f>
        <v>25526</v>
      </c>
      <c r="I11" s="329">
        <v>0</v>
      </c>
      <c r="J11" s="330">
        <v>15057</v>
      </c>
      <c r="K11" s="328">
        <v>9447</v>
      </c>
      <c r="L11" s="328">
        <v>7715</v>
      </c>
      <c r="M11" s="328">
        <v>4886</v>
      </c>
      <c r="N11" s="330">
        <v>5532</v>
      </c>
      <c r="O11" s="455">
        <f>SUM(I11:N11)</f>
        <v>42637</v>
      </c>
      <c r="P11" s="459">
        <f>H11+O11</f>
        <v>68163</v>
      </c>
    </row>
    <row r="12" spans="3:16" ht="17.25" customHeight="1">
      <c r="C12" s="323"/>
      <c r="D12" s="326"/>
      <c r="E12" s="327" t="s">
        <v>838</v>
      </c>
      <c r="F12" s="328">
        <v>5</v>
      </c>
      <c r="G12" s="328">
        <v>14</v>
      </c>
      <c r="H12" s="457">
        <f>SUM(F12:G12)</f>
        <v>19</v>
      </c>
      <c r="I12" s="329">
        <v>0</v>
      </c>
      <c r="J12" s="330">
        <v>49</v>
      </c>
      <c r="K12" s="328">
        <v>150</v>
      </c>
      <c r="L12" s="328">
        <v>341</v>
      </c>
      <c r="M12" s="328">
        <v>533</v>
      </c>
      <c r="N12" s="330">
        <v>2053</v>
      </c>
      <c r="O12" s="455">
        <f>SUM(I12:N12)</f>
        <v>3126</v>
      </c>
      <c r="P12" s="459">
        <f>H12+O12</f>
        <v>3145</v>
      </c>
    </row>
    <row r="13" spans="3:16" ht="17.25" customHeight="1">
      <c r="C13" s="323"/>
      <c r="D13" s="326"/>
      <c r="E13" s="327" t="s">
        <v>839</v>
      </c>
      <c r="F13" s="328">
        <v>946</v>
      </c>
      <c r="G13" s="328">
        <v>1564</v>
      </c>
      <c r="H13" s="457">
        <f>SUM(F13:G13)</f>
        <v>2510</v>
      </c>
      <c r="I13" s="329">
        <v>0</v>
      </c>
      <c r="J13" s="330">
        <v>3240</v>
      </c>
      <c r="K13" s="328">
        <v>3343</v>
      </c>
      <c r="L13" s="328">
        <v>3453</v>
      </c>
      <c r="M13" s="328">
        <v>2466</v>
      </c>
      <c r="N13" s="330">
        <v>3660</v>
      </c>
      <c r="O13" s="455">
        <f>SUM(I13:N13)</f>
        <v>16162</v>
      </c>
      <c r="P13" s="459">
        <f>H13+O13</f>
        <v>18672</v>
      </c>
    </row>
    <row r="14" spans="3:16" ht="17.25" customHeight="1">
      <c r="C14" s="323"/>
      <c r="D14" s="326"/>
      <c r="E14" s="327" t="s">
        <v>840</v>
      </c>
      <c r="F14" s="328">
        <v>156</v>
      </c>
      <c r="G14" s="328">
        <v>179</v>
      </c>
      <c r="H14" s="457">
        <f>SUM(F14:G14)</f>
        <v>335</v>
      </c>
      <c r="I14" s="329">
        <v>0</v>
      </c>
      <c r="J14" s="330">
        <v>316</v>
      </c>
      <c r="K14" s="328">
        <v>400</v>
      </c>
      <c r="L14" s="328">
        <v>189</v>
      </c>
      <c r="M14" s="328">
        <v>235</v>
      </c>
      <c r="N14" s="330">
        <v>187</v>
      </c>
      <c r="O14" s="455">
        <f>SUM(I14:N14)</f>
        <v>1327</v>
      </c>
      <c r="P14" s="459">
        <f>H14+O14</f>
        <v>1662</v>
      </c>
    </row>
    <row r="15" spans="3:16" ht="17.25" customHeight="1">
      <c r="C15" s="323"/>
      <c r="D15" s="326"/>
      <c r="E15" s="327" t="s">
        <v>841</v>
      </c>
      <c r="F15" s="328">
        <v>1186</v>
      </c>
      <c r="G15" s="328">
        <v>1165</v>
      </c>
      <c r="H15" s="457">
        <f>SUM(F15:G15)</f>
        <v>2351</v>
      </c>
      <c r="I15" s="329">
        <v>0</v>
      </c>
      <c r="J15" s="330">
        <v>4024</v>
      </c>
      <c r="K15" s="328">
        <v>4306</v>
      </c>
      <c r="L15" s="328">
        <v>4391</v>
      </c>
      <c r="M15" s="328">
        <v>2899</v>
      </c>
      <c r="N15" s="330">
        <v>3991</v>
      </c>
      <c r="O15" s="455">
        <f>SUM(I15:N15)</f>
        <v>19611</v>
      </c>
      <c r="P15" s="459">
        <f>H15+O15</f>
        <v>21962</v>
      </c>
    </row>
    <row r="16" spans="3:16" ht="17.25" customHeight="1">
      <c r="C16" s="323"/>
      <c r="D16" s="324" t="s">
        <v>842</v>
      </c>
      <c r="E16" s="331"/>
      <c r="F16" s="455">
        <f aca="true" t="shared" si="2" ref="F16:P16">SUM(F17:F18)</f>
        <v>7694</v>
      </c>
      <c r="G16" s="456">
        <f t="shared" si="2"/>
        <v>6763</v>
      </c>
      <c r="H16" s="457">
        <f t="shared" si="2"/>
        <v>14457</v>
      </c>
      <c r="I16" s="458">
        <f t="shared" si="2"/>
        <v>0</v>
      </c>
      <c r="J16" s="456">
        <f t="shared" si="2"/>
        <v>14085</v>
      </c>
      <c r="K16" s="455">
        <f t="shared" si="2"/>
        <v>11259</v>
      </c>
      <c r="L16" s="455">
        <f t="shared" si="2"/>
        <v>8707</v>
      </c>
      <c r="M16" s="455">
        <f t="shared" si="2"/>
        <v>4674</v>
      </c>
      <c r="N16" s="456">
        <f t="shared" si="2"/>
        <v>2351</v>
      </c>
      <c r="O16" s="455">
        <f t="shared" si="2"/>
        <v>41076</v>
      </c>
      <c r="P16" s="459">
        <f t="shared" si="2"/>
        <v>55533</v>
      </c>
    </row>
    <row r="17" spans="3:16" ht="17.25" customHeight="1">
      <c r="C17" s="323"/>
      <c r="D17" s="326"/>
      <c r="E17" s="332" t="s">
        <v>843</v>
      </c>
      <c r="F17" s="328">
        <v>6258</v>
      </c>
      <c r="G17" s="328">
        <v>5469</v>
      </c>
      <c r="H17" s="457">
        <f>SUM(F17:G17)</f>
        <v>11727</v>
      </c>
      <c r="I17" s="329">
        <v>0</v>
      </c>
      <c r="J17" s="330">
        <v>11546</v>
      </c>
      <c r="K17" s="328">
        <v>8504</v>
      </c>
      <c r="L17" s="328">
        <v>6757</v>
      </c>
      <c r="M17" s="328">
        <v>3647</v>
      </c>
      <c r="N17" s="330">
        <v>2007</v>
      </c>
      <c r="O17" s="455">
        <f>SUM(I17:N17)</f>
        <v>32461</v>
      </c>
      <c r="P17" s="459">
        <f>H17+O17</f>
        <v>44188</v>
      </c>
    </row>
    <row r="18" spans="3:16" ht="17.25" customHeight="1">
      <c r="C18" s="323"/>
      <c r="D18" s="326"/>
      <c r="E18" s="332" t="s">
        <v>844</v>
      </c>
      <c r="F18" s="328">
        <v>1436</v>
      </c>
      <c r="G18" s="328">
        <v>1294</v>
      </c>
      <c r="H18" s="457">
        <f>SUM(F18:G18)</f>
        <v>2730</v>
      </c>
      <c r="I18" s="329">
        <v>0</v>
      </c>
      <c r="J18" s="330">
        <v>2539</v>
      </c>
      <c r="K18" s="328">
        <v>2755</v>
      </c>
      <c r="L18" s="328">
        <v>1950</v>
      </c>
      <c r="M18" s="328">
        <v>1027</v>
      </c>
      <c r="N18" s="330">
        <v>344</v>
      </c>
      <c r="O18" s="455">
        <f>SUM(I18:N18)</f>
        <v>8615</v>
      </c>
      <c r="P18" s="459">
        <f>H18+O18</f>
        <v>11345</v>
      </c>
    </row>
    <row r="19" spans="3:16" ht="17.25" customHeight="1">
      <c r="C19" s="323"/>
      <c r="D19" s="324" t="s">
        <v>827</v>
      </c>
      <c r="E19" s="325"/>
      <c r="F19" s="455">
        <f aca="true" t="shared" si="3" ref="F19:P19">SUM(F20:F22)</f>
        <v>74</v>
      </c>
      <c r="G19" s="456">
        <f t="shared" si="3"/>
        <v>292</v>
      </c>
      <c r="H19" s="457">
        <f t="shared" si="3"/>
        <v>366</v>
      </c>
      <c r="I19" s="458">
        <f t="shared" si="3"/>
        <v>0</v>
      </c>
      <c r="J19" s="456">
        <f t="shared" si="3"/>
        <v>1810</v>
      </c>
      <c r="K19" s="455">
        <f t="shared" si="3"/>
        <v>2130</v>
      </c>
      <c r="L19" s="455">
        <f t="shared" si="3"/>
        <v>2707</v>
      </c>
      <c r="M19" s="455">
        <f t="shared" si="3"/>
        <v>1880</v>
      </c>
      <c r="N19" s="456">
        <f t="shared" si="3"/>
        <v>1551</v>
      </c>
      <c r="O19" s="455">
        <f t="shared" si="3"/>
        <v>10078</v>
      </c>
      <c r="P19" s="459">
        <f t="shared" si="3"/>
        <v>10444</v>
      </c>
    </row>
    <row r="20" spans="3:16" ht="17.25" customHeight="1">
      <c r="C20" s="323"/>
      <c r="D20" s="326"/>
      <c r="E20" s="327" t="s">
        <v>845</v>
      </c>
      <c r="F20" s="328">
        <v>71</v>
      </c>
      <c r="G20" s="328">
        <v>252</v>
      </c>
      <c r="H20" s="457">
        <f>SUM(F20:G20)</f>
        <v>323</v>
      </c>
      <c r="I20" s="329">
        <v>0</v>
      </c>
      <c r="J20" s="330">
        <v>1587</v>
      </c>
      <c r="K20" s="328">
        <v>1759</v>
      </c>
      <c r="L20" s="328">
        <v>2229</v>
      </c>
      <c r="M20" s="328">
        <v>1568</v>
      </c>
      <c r="N20" s="330">
        <v>1233</v>
      </c>
      <c r="O20" s="455">
        <f>SUM(I20:N20)</f>
        <v>8376</v>
      </c>
      <c r="P20" s="459">
        <f>H20+O20</f>
        <v>8699</v>
      </c>
    </row>
    <row r="21" spans="3:16" ht="24.75" customHeight="1">
      <c r="C21" s="323"/>
      <c r="D21" s="326"/>
      <c r="E21" s="333" t="s">
        <v>846</v>
      </c>
      <c r="F21" s="328">
        <v>3</v>
      </c>
      <c r="G21" s="328">
        <v>40</v>
      </c>
      <c r="H21" s="457">
        <f>SUM(F21:G21)</f>
        <v>43</v>
      </c>
      <c r="I21" s="329">
        <v>0</v>
      </c>
      <c r="J21" s="330">
        <v>223</v>
      </c>
      <c r="K21" s="328">
        <v>371</v>
      </c>
      <c r="L21" s="328">
        <v>478</v>
      </c>
      <c r="M21" s="328">
        <v>312</v>
      </c>
      <c r="N21" s="330">
        <v>318</v>
      </c>
      <c r="O21" s="455">
        <f>SUM(I21:N21)</f>
        <v>1702</v>
      </c>
      <c r="P21" s="459">
        <f>H21+O21</f>
        <v>1745</v>
      </c>
    </row>
    <row r="22" spans="3:16" ht="24.75" customHeight="1">
      <c r="C22" s="323"/>
      <c r="D22" s="332"/>
      <c r="E22" s="333" t="s">
        <v>847</v>
      </c>
      <c r="F22" s="328">
        <v>0</v>
      </c>
      <c r="G22" s="328">
        <v>0</v>
      </c>
      <c r="H22" s="457">
        <f>SUM(F22:G22)</f>
        <v>0</v>
      </c>
      <c r="I22" s="329">
        <v>0</v>
      </c>
      <c r="J22" s="330">
        <v>0</v>
      </c>
      <c r="K22" s="328">
        <v>0</v>
      </c>
      <c r="L22" s="328">
        <v>0</v>
      </c>
      <c r="M22" s="328">
        <v>0</v>
      </c>
      <c r="N22" s="330">
        <v>0</v>
      </c>
      <c r="O22" s="455">
        <f>SUM(I22:N22)</f>
        <v>0</v>
      </c>
      <c r="P22" s="459">
        <f>H22+O22</f>
        <v>0</v>
      </c>
    </row>
    <row r="23" spans="3:16" ht="17.25" customHeight="1">
      <c r="C23" s="323"/>
      <c r="D23" s="324" t="s">
        <v>848</v>
      </c>
      <c r="E23" s="325"/>
      <c r="F23" s="455">
        <f aca="true" t="shared" si="4" ref="F23:P23">SUM(F24:F26)</f>
        <v>5662</v>
      </c>
      <c r="G23" s="456">
        <f t="shared" si="4"/>
        <v>6240</v>
      </c>
      <c r="H23" s="457">
        <f t="shared" si="4"/>
        <v>11902</v>
      </c>
      <c r="I23" s="458">
        <f t="shared" si="4"/>
        <v>0</v>
      </c>
      <c r="J23" s="456">
        <f t="shared" si="4"/>
        <v>11152</v>
      </c>
      <c r="K23" s="455">
        <f t="shared" si="4"/>
        <v>11281</v>
      </c>
      <c r="L23" s="455">
        <f t="shared" si="4"/>
        <v>9971</v>
      </c>
      <c r="M23" s="455">
        <f t="shared" si="4"/>
        <v>6481</v>
      </c>
      <c r="N23" s="456">
        <f t="shared" si="4"/>
        <v>6213</v>
      </c>
      <c r="O23" s="455">
        <f t="shared" si="4"/>
        <v>45098</v>
      </c>
      <c r="P23" s="459">
        <f t="shared" si="4"/>
        <v>57000</v>
      </c>
    </row>
    <row r="24" spans="3:16" ht="17.25" customHeight="1">
      <c r="C24" s="323"/>
      <c r="D24" s="326"/>
      <c r="E24" s="334" t="s">
        <v>526</v>
      </c>
      <c r="F24" s="328">
        <v>4978</v>
      </c>
      <c r="G24" s="328">
        <v>5722</v>
      </c>
      <c r="H24" s="457">
        <f>SUM(F24:G24)</f>
        <v>10700</v>
      </c>
      <c r="I24" s="329">
        <v>0</v>
      </c>
      <c r="J24" s="330">
        <v>10404</v>
      </c>
      <c r="K24" s="328">
        <v>10760</v>
      </c>
      <c r="L24" s="328">
        <v>9492</v>
      </c>
      <c r="M24" s="328">
        <v>6219</v>
      </c>
      <c r="N24" s="330">
        <v>6082</v>
      </c>
      <c r="O24" s="455">
        <f>SUM(I24:N24)</f>
        <v>42957</v>
      </c>
      <c r="P24" s="459">
        <f>H24+O24</f>
        <v>53657</v>
      </c>
    </row>
    <row r="25" spans="3:16" ht="17.25" customHeight="1">
      <c r="C25" s="323"/>
      <c r="D25" s="335"/>
      <c r="E25" s="332" t="s">
        <v>527</v>
      </c>
      <c r="F25" s="328">
        <v>329</v>
      </c>
      <c r="G25" s="328">
        <v>279</v>
      </c>
      <c r="H25" s="457">
        <f>SUM(F25:G25)</f>
        <v>608</v>
      </c>
      <c r="I25" s="329">
        <v>0</v>
      </c>
      <c r="J25" s="330">
        <v>412</v>
      </c>
      <c r="K25" s="328">
        <v>347</v>
      </c>
      <c r="L25" s="328">
        <v>311</v>
      </c>
      <c r="M25" s="328">
        <v>193</v>
      </c>
      <c r="N25" s="330">
        <v>97</v>
      </c>
      <c r="O25" s="455">
        <f>SUM(I25:N25)</f>
        <v>1360</v>
      </c>
      <c r="P25" s="459">
        <f>H25+O25</f>
        <v>1968</v>
      </c>
    </row>
    <row r="26" spans="3:16" ht="17.25" customHeight="1">
      <c r="C26" s="323"/>
      <c r="D26" s="336"/>
      <c r="E26" s="327" t="s">
        <v>528</v>
      </c>
      <c r="F26" s="328">
        <v>355</v>
      </c>
      <c r="G26" s="328">
        <v>239</v>
      </c>
      <c r="H26" s="457">
        <f>SUM(F26:G26)</f>
        <v>594</v>
      </c>
      <c r="I26" s="329">
        <v>0</v>
      </c>
      <c r="J26" s="330">
        <v>336</v>
      </c>
      <c r="K26" s="328">
        <v>174</v>
      </c>
      <c r="L26" s="328">
        <v>168</v>
      </c>
      <c r="M26" s="328">
        <v>69</v>
      </c>
      <c r="N26" s="330">
        <v>34</v>
      </c>
      <c r="O26" s="455">
        <f>SUM(I26:N26)</f>
        <v>781</v>
      </c>
      <c r="P26" s="459">
        <f>H26+O26</f>
        <v>1375</v>
      </c>
    </row>
    <row r="27" spans="3:16" ht="17.25" customHeight="1">
      <c r="C27" s="323"/>
      <c r="D27" s="326" t="s">
        <v>1161</v>
      </c>
      <c r="E27" s="337"/>
      <c r="F27" s="328">
        <v>811</v>
      </c>
      <c r="G27" s="328">
        <v>632</v>
      </c>
      <c r="H27" s="457">
        <f>SUM(F27:G27)</f>
        <v>1443</v>
      </c>
      <c r="I27" s="329">
        <v>0</v>
      </c>
      <c r="J27" s="330">
        <v>1421</v>
      </c>
      <c r="K27" s="328">
        <v>1162</v>
      </c>
      <c r="L27" s="328">
        <v>1352</v>
      </c>
      <c r="M27" s="328">
        <v>812</v>
      </c>
      <c r="N27" s="330">
        <v>892</v>
      </c>
      <c r="O27" s="455">
        <f>SUM(I27:N27)</f>
        <v>5639</v>
      </c>
      <c r="P27" s="459">
        <f>H27+O27</f>
        <v>7082</v>
      </c>
    </row>
    <row r="28" spans="3:16" ht="17.25" customHeight="1">
      <c r="C28" s="338"/>
      <c r="D28" s="339" t="s">
        <v>1162</v>
      </c>
      <c r="E28" s="340"/>
      <c r="F28" s="341">
        <v>23486</v>
      </c>
      <c r="G28" s="341">
        <v>14665</v>
      </c>
      <c r="H28" s="465">
        <f>SUM(F28:G28)</f>
        <v>38151</v>
      </c>
      <c r="I28" s="342">
        <v>0</v>
      </c>
      <c r="J28" s="343">
        <v>23294</v>
      </c>
      <c r="K28" s="341">
        <v>16296</v>
      </c>
      <c r="L28" s="341">
        <v>12225</v>
      </c>
      <c r="M28" s="341">
        <v>6861</v>
      </c>
      <c r="N28" s="343">
        <v>6056</v>
      </c>
      <c r="O28" s="465">
        <f>SUM(I28:N28)</f>
        <v>64732</v>
      </c>
      <c r="P28" s="469">
        <f>H28+O28</f>
        <v>102883</v>
      </c>
    </row>
    <row r="29" spans="3:16" ht="17.25" customHeight="1">
      <c r="C29" s="321" t="s">
        <v>1163</v>
      </c>
      <c r="D29" s="344"/>
      <c r="E29" s="345"/>
      <c r="F29" s="450">
        <f aca="true" t="shared" si="5" ref="F29:P29">SUM(F30:F35)</f>
        <v>38</v>
      </c>
      <c r="G29" s="451">
        <f t="shared" si="5"/>
        <v>165</v>
      </c>
      <c r="H29" s="452">
        <f t="shared" si="5"/>
        <v>203</v>
      </c>
      <c r="I29" s="453">
        <f t="shared" si="5"/>
        <v>0</v>
      </c>
      <c r="J29" s="451">
        <f t="shared" si="5"/>
        <v>1517</v>
      </c>
      <c r="K29" s="450">
        <f t="shared" si="5"/>
        <v>1453</v>
      </c>
      <c r="L29" s="450">
        <f t="shared" si="5"/>
        <v>1536</v>
      </c>
      <c r="M29" s="450">
        <f t="shared" si="5"/>
        <v>1086</v>
      </c>
      <c r="N29" s="451">
        <f t="shared" si="5"/>
        <v>846</v>
      </c>
      <c r="O29" s="450">
        <f t="shared" si="5"/>
        <v>6438</v>
      </c>
      <c r="P29" s="454">
        <f t="shared" si="5"/>
        <v>6641</v>
      </c>
    </row>
    <row r="30" spans="3:16" ht="17.25" customHeight="1">
      <c r="C30" s="323"/>
      <c r="D30" s="327" t="s">
        <v>1164</v>
      </c>
      <c r="E30" s="331"/>
      <c r="F30" s="346"/>
      <c r="G30" s="347"/>
      <c r="H30" s="466"/>
      <c r="I30" s="348"/>
      <c r="J30" s="330">
        <v>0</v>
      </c>
      <c r="K30" s="328">
        <v>0</v>
      </c>
      <c r="L30" s="328">
        <v>0</v>
      </c>
      <c r="M30" s="328">
        <v>0</v>
      </c>
      <c r="N30" s="330">
        <v>0</v>
      </c>
      <c r="O30" s="455">
        <f aca="true" t="shared" si="6" ref="O30:O35">SUM(I30:N30)</f>
        <v>0</v>
      </c>
      <c r="P30" s="459">
        <f aca="true" t="shared" si="7" ref="P30:P35">H30+O30</f>
        <v>0</v>
      </c>
    </row>
    <row r="31" spans="3:16" ht="17.25" customHeight="1">
      <c r="C31" s="323"/>
      <c r="D31" s="327" t="s">
        <v>1165</v>
      </c>
      <c r="E31" s="331"/>
      <c r="F31" s="328">
        <v>7</v>
      </c>
      <c r="G31" s="328">
        <v>25</v>
      </c>
      <c r="H31" s="457">
        <f>SUM(F31:G31)</f>
        <v>32</v>
      </c>
      <c r="I31" s="329">
        <v>0</v>
      </c>
      <c r="J31" s="330">
        <v>317</v>
      </c>
      <c r="K31" s="328">
        <v>273</v>
      </c>
      <c r="L31" s="328">
        <v>378</v>
      </c>
      <c r="M31" s="328">
        <v>328</v>
      </c>
      <c r="N31" s="330">
        <v>369</v>
      </c>
      <c r="O31" s="455">
        <f t="shared" si="6"/>
        <v>1665</v>
      </c>
      <c r="P31" s="459">
        <f t="shared" si="7"/>
        <v>1697</v>
      </c>
    </row>
    <row r="32" spans="3:16" ht="17.25" customHeight="1">
      <c r="C32" s="323"/>
      <c r="D32" s="327" t="s">
        <v>1166</v>
      </c>
      <c r="E32" s="331"/>
      <c r="F32" s="328">
        <v>31</v>
      </c>
      <c r="G32" s="328">
        <v>51</v>
      </c>
      <c r="H32" s="457">
        <f>SUM(F32:G32)</f>
        <v>82</v>
      </c>
      <c r="I32" s="329">
        <v>0</v>
      </c>
      <c r="J32" s="330">
        <v>235</v>
      </c>
      <c r="K32" s="328">
        <v>227</v>
      </c>
      <c r="L32" s="328">
        <v>214</v>
      </c>
      <c r="M32" s="328">
        <v>162</v>
      </c>
      <c r="N32" s="330">
        <v>91</v>
      </c>
      <c r="O32" s="455">
        <f t="shared" si="6"/>
        <v>929</v>
      </c>
      <c r="P32" s="459">
        <f t="shared" si="7"/>
        <v>1011</v>
      </c>
    </row>
    <row r="33" spans="3:16" ht="17.25" customHeight="1">
      <c r="C33" s="323"/>
      <c r="D33" s="327" t="s">
        <v>1167</v>
      </c>
      <c r="E33" s="331"/>
      <c r="F33" s="349"/>
      <c r="G33" s="350">
        <v>89</v>
      </c>
      <c r="H33" s="457">
        <f>SUM(F33:G33)</f>
        <v>89</v>
      </c>
      <c r="I33" s="348"/>
      <c r="J33" s="330">
        <v>965</v>
      </c>
      <c r="K33" s="328">
        <v>953</v>
      </c>
      <c r="L33" s="328">
        <v>944</v>
      </c>
      <c r="M33" s="328">
        <v>596</v>
      </c>
      <c r="N33" s="330">
        <v>386</v>
      </c>
      <c r="O33" s="455">
        <f t="shared" si="6"/>
        <v>3844</v>
      </c>
      <c r="P33" s="459">
        <f t="shared" si="7"/>
        <v>3933</v>
      </c>
    </row>
    <row r="34" spans="3:16" ht="17.25" customHeight="1">
      <c r="C34" s="323"/>
      <c r="D34" s="327" t="s">
        <v>1168</v>
      </c>
      <c r="E34" s="331"/>
      <c r="F34" s="351"/>
      <c r="G34" s="349"/>
      <c r="H34" s="467"/>
      <c r="I34" s="352"/>
      <c r="J34" s="330">
        <v>0</v>
      </c>
      <c r="K34" s="328">
        <v>0</v>
      </c>
      <c r="L34" s="328">
        <v>0</v>
      </c>
      <c r="M34" s="328">
        <v>0</v>
      </c>
      <c r="N34" s="330">
        <v>0</v>
      </c>
      <c r="O34" s="455">
        <f t="shared" si="6"/>
        <v>0</v>
      </c>
      <c r="P34" s="459">
        <f t="shared" si="7"/>
        <v>0</v>
      </c>
    </row>
    <row r="35" spans="3:16" ht="24.75" customHeight="1">
      <c r="C35" s="353"/>
      <c r="D35" s="1658" t="s">
        <v>1114</v>
      </c>
      <c r="E35" s="1659"/>
      <c r="F35" s="341">
        <v>0</v>
      </c>
      <c r="G35" s="341">
        <v>0</v>
      </c>
      <c r="H35" s="457">
        <f>SUM(F35:G35)</f>
        <v>0</v>
      </c>
      <c r="I35" s="354"/>
      <c r="J35" s="343">
        <v>0</v>
      </c>
      <c r="K35" s="341">
        <v>0</v>
      </c>
      <c r="L35" s="341">
        <v>0</v>
      </c>
      <c r="M35" s="341">
        <v>0</v>
      </c>
      <c r="N35" s="343">
        <v>0</v>
      </c>
      <c r="O35" s="470">
        <f t="shared" si="6"/>
        <v>0</v>
      </c>
      <c r="P35" s="469">
        <f t="shared" si="7"/>
        <v>0</v>
      </c>
    </row>
    <row r="36" spans="3:16" ht="17.25" customHeight="1">
      <c r="C36" s="323" t="s">
        <v>1169</v>
      </c>
      <c r="D36" s="325"/>
      <c r="E36" s="325"/>
      <c r="F36" s="451">
        <f>SUM(F37:F39)</f>
        <v>0</v>
      </c>
      <c r="G36" s="451">
        <f>SUM(G37:G39)</f>
        <v>0</v>
      </c>
      <c r="H36" s="452">
        <f>SUM(H37:H39)</f>
        <v>0</v>
      </c>
      <c r="I36" s="460"/>
      <c r="J36" s="451">
        <f aca="true" t="shared" si="8" ref="J36:P36">SUM(J37:J39)</f>
        <v>2566</v>
      </c>
      <c r="K36" s="450">
        <f t="shared" si="8"/>
        <v>4215</v>
      </c>
      <c r="L36" s="450">
        <f t="shared" si="8"/>
        <v>6962</v>
      </c>
      <c r="M36" s="450">
        <f t="shared" si="8"/>
        <v>6260</v>
      </c>
      <c r="N36" s="451">
        <f t="shared" si="8"/>
        <v>8568</v>
      </c>
      <c r="O36" s="450">
        <f t="shared" si="8"/>
        <v>28571</v>
      </c>
      <c r="P36" s="454">
        <f t="shared" si="8"/>
        <v>28571</v>
      </c>
    </row>
    <row r="37" spans="3:16" ht="17.25" customHeight="1">
      <c r="C37" s="323"/>
      <c r="D37" s="334" t="s">
        <v>708</v>
      </c>
      <c r="E37" s="334"/>
      <c r="F37" s="330">
        <v>0</v>
      </c>
      <c r="G37" s="330">
        <v>0</v>
      </c>
      <c r="H37" s="457">
        <f>SUM(F37:G37)</f>
        <v>0</v>
      </c>
      <c r="I37" s="355"/>
      <c r="J37" s="330">
        <v>717</v>
      </c>
      <c r="K37" s="328">
        <v>1835</v>
      </c>
      <c r="L37" s="328">
        <v>3576</v>
      </c>
      <c r="M37" s="328">
        <v>3577</v>
      </c>
      <c r="N37" s="330">
        <v>4936</v>
      </c>
      <c r="O37" s="455">
        <f>SUM(I37:N37)</f>
        <v>14641</v>
      </c>
      <c r="P37" s="459">
        <f>H37+O37</f>
        <v>14641</v>
      </c>
    </row>
    <row r="38" spans="3:16" ht="17.25" customHeight="1">
      <c r="C38" s="323"/>
      <c r="D38" s="334" t="s">
        <v>709</v>
      </c>
      <c r="E38" s="334"/>
      <c r="F38" s="328">
        <v>0</v>
      </c>
      <c r="G38" s="328">
        <v>0</v>
      </c>
      <c r="H38" s="457">
        <f>SUM(F38:G38)</f>
        <v>0</v>
      </c>
      <c r="I38" s="356"/>
      <c r="J38" s="330">
        <v>1798</v>
      </c>
      <c r="K38" s="328">
        <v>2321</v>
      </c>
      <c r="L38" s="328">
        <v>3250</v>
      </c>
      <c r="M38" s="328">
        <v>2280</v>
      </c>
      <c r="N38" s="330">
        <v>1812</v>
      </c>
      <c r="O38" s="455">
        <f>SUM(I38:N38)</f>
        <v>11461</v>
      </c>
      <c r="P38" s="459">
        <f>H38+O38</f>
        <v>11461</v>
      </c>
    </row>
    <row r="39" spans="3:16" ht="17.25" customHeight="1">
      <c r="C39" s="323"/>
      <c r="D39" s="357" t="s">
        <v>710</v>
      </c>
      <c r="E39" s="357"/>
      <c r="F39" s="358">
        <v>0</v>
      </c>
      <c r="G39" s="358">
        <v>0</v>
      </c>
      <c r="H39" s="468">
        <f>SUM(F39:G39)</f>
        <v>0</v>
      </c>
      <c r="I39" s="359"/>
      <c r="J39" s="360">
        <v>51</v>
      </c>
      <c r="K39" s="361">
        <v>59</v>
      </c>
      <c r="L39" s="361">
        <v>136</v>
      </c>
      <c r="M39" s="361">
        <v>403</v>
      </c>
      <c r="N39" s="360">
        <v>1820</v>
      </c>
      <c r="O39" s="471">
        <f>SUM(I39:N39)</f>
        <v>2469</v>
      </c>
      <c r="P39" s="472">
        <f>H39+O39</f>
        <v>2469</v>
      </c>
    </row>
    <row r="40" spans="3:16" ht="17.25" customHeight="1" thickBot="1">
      <c r="C40" s="403" t="s">
        <v>1170</v>
      </c>
      <c r="D40" s="404"/>
      <c r="E40" s="404"/>
      <c r="F40" s="461">
        <f aca="true" t="shared" si="9" ref="F40:P40">F9+F29+F36</f>
        <v>56913</v>
      </c>
      <c r="G40" s="462">
        <f t="shared" si="9"/>
        <v>40350</v>
      </c>
      <c r="H40" s="463">
        <f t="shared" si="9"/>
        <v>97263</v>
      </c>
      <c r="I40" s="464">
        <f t="shared" si="9"/>
        <v>0</v>
      </c>
      <c r="J40" s="462">
        <f t="shared" si="9"/>
        <v>78531</v>
      </c>
      <c r="K40" s="461">
        <f t="shared" si="9"/>
        <v>65442</v>
      </c>
      <c r="L40" s="461">
        <f t="shared" si="9"/>
        <v>59549</v>
      </c>
      <c r="M40" s="461">
        <f t="shared" si="9"/>
        <v>39073</v>
      </c>
      <c r="N40" s="462">
        <f t="shared" si="9"/>
        <v>41900</v>
      </c>
      <c r="O40" s="461">
        <f t="shared" si="9"/>
        <v>284495</v>
      </c>
      <c r="P40" s="473">
        <f t="shared" si="9"/>
        <v>381758</v>
      </c>
    </row>
    <row r="41" spans="3:16" ht="17.25" customHeight="1">
      <c r="C41" s="377" t="s">
        <v>1180</v>
      </c>
      <c r="D41" s="372"/>
      <c r="E41" s="372"/>
      <c r="F41" s="372"/>
      <c r="G41" s="372"/>
      <c r="H41" s="372"/>
      <c r="I41" s="372"/>
      <c r="J41" s="372"/>
      <c r="K41" s="372"/>
      <c r="L41" s="372"/>
      <c r="M41" s="372"/>
      <c r="N41" s="372"/>
      <c r="O41" s="372"/>
      <c r="P41" s="373"/>
    </row>
    <row r="42" spans="3:17" ht="17.25" customHeight="1">
      <c r="C42" s="321" t="s">
        <v>835</v>
      </c>
      <c r="D42" s="322"/>
      <c r="E42" s="322"/>
      <c r="F42" s="450">
        <f aca="true" t="shared" si="10" ref="F42:P42">F43+F49+F52+F56+F58+F59</f>
        <v>71453038</v>
      </c>
      <c r="G42" s="451">
        <f t="shared" si="10"/>
        <v>80371614</v>
      </c>
      <c r="H42" s="452">
        <f t="shared" si="10"/>
        <v>151824652</v>
      </c>
      <c r="I42" s="453">
        <f t="shared" si="10"/>
        <v>0</v>
      </c>
      <c r="J42" s="451">
        <f t="shared" si="10"/>
        <v>230453021</v>
      </c>
      <c r="K42" s="450">
        <f t="shared" si="10"/>
        <v>217613506</v>
      </c>
      <c r="L42" s="450">
        <f t="shared" si="10"/>
        <v>235869095</v>
      </c>
      <c r="M42" s="450">
        <f t="shared" si="10"/>
        <v>161978939</v>
      </c>
      <c r="N42" s="451">
        <f t="shared" si="10"/>
        <v>176711925</v>
      </c>
      <c r="O42" s="450">
        <f t="shared" si="10"/>
        <v>1022626486</v>
      </c>
      <c r="P42" s="454">
        <f t="shared" si="10"/>
        <v>1174451138</v>
      </c>
      <c r="Q42" s="302"/>
    </row>
    <row r="43" spans="3:17" ht="17.25" customHeight="1">
      <c r="C43" s="323"/>
      <c r="D43" s="324" t="s">
        <v>836</v>
      </c>
      <c r="E43" s="325"/>
      <c r="F43" s="455">
        <f aca="true" t="shared" si="11" ref="F43:P43">SUM(F44:F48)</f>
        <v>33640879</v>
      </c>
      <c r="G43" s="456">
        <f t="shared" si="11"/>
        <v>27934030</v>
      </c>
      <c r="H43" s="457">
        <f t="shared" si="11"/>
        <v>61574909</v>
      </c>
      <c r="I43" s="458">
        <f t="shared" si="11"/>
        <v>0</v>
      </c>
      <c r="J43" s="456">
        <f t="shared" si="11"/>
        <v>85820491</v>
      </c>
      <c r="K43" s="455">
        <f t="shared" si="11"/>
        <v>79037709</v>
      </c>
      <c r="L43" s="455">
        <f t="shared" si="11"/>
        <v>88052107</v>
      </c>
      <c r="M43" s="455">
        <f t="shared" si="11"/>
        <v>68643037</v>
      </c>
      <c r="N43" s="456">
        <f t="shared" si="11"/>
        <v>98870855</v>
      </c>
      <c r="O43" s="455">
        <f t="shared" si="11"/>
        <v>420424199</v>
      </c>
      <c r="P43" s="459">
        <f t="shared" si="11"/>
        <v>481999108</v>
      </c>
      <c r="Q43" s="302"/>
    </row>
    <row r="44" spans="3:17" ht="17.25" customHeight="1">
      <c r="C44" s="323"/>
      <c r="D44" s="326"/>
      <c r="E44" s="327" t="s">
        <v>837</v>
      </c>
      <c r="F44" s="328">
        <v>30063197</v>
      </c>
      <c r="G44" s="330">
        <v>21583169</v>
      </c>
      <c r="H44" s="457">
        <f>SUM(F44:G44)</f>
        <v>51646366</v>
      </c>
      <c r="I44" s="329">
        <v>0</v>
      </c>
      <c r="J44" s="330">
        <v>68180307</v>
      </c>
      <c r="K44" s="328">
        <v>58397738</v>
      </c>
      <c r="L44" s="328">
        <v>65086108</v>
      </c>
      <c r="M44" s="328">
        <v>50686621</v>
      </c>
      <c r="N44" s="330">
        <v>60730249</v>
      </c>
      <c r="O44" s="455">
        <f>SUM(I44:N44)</f>
        <v>303081023</v>
      </c>
      <c r="P44" s="459">
        <f>H44+O44</f>
        <v>354727389</v>
      </c>
      <c r="Q44" s="302"/>
    </row>
    <row r="45" spans="3:17" ht="17.25" customHeight="1">
      <c r="C45" s="323"/>
      <c r="D45" s="326"/>
      <c r="E45" s="327" t="s">
        <v>838</v>
      </c>
      <c r="F45" s="328">
        <v>10248</v>
      </c>
      <c r="G45" s="330">
        <v>33306</v>
      </c>
      <c r="H45" s="457">
        <f>SUM(F45:G45)</f>
        <v>43554</v>
      </c>
      <c r="I45" s="329">
        <v>0</v>
      </c>
      <c r="J45" s="330">
        <v>270521</v>
      </c>
      <c r="K45" s="328">
        <v>762500</v>
      </c>
      <c r="L45" s="328">
        <v>1865524</v>
      </c>
      <c r="M45" s="328">
        <v>2909517</v>
      </c>
      <c r="N45" s="330">
        <v>12446018</v>
      </c>
      <c r="O45" s="455">
        <f>SUM(I45:N45)</f>
        <v>18254080</v>
      </c>
      <c r="P45" s="459">
        <f>H45+O45</f>
        <v>18297634</v>
      </c>
      <c r="Q45" s="302"/>
    </row>
    <row r="46" spans="3:17" ht="17.25" customHeight="1">
      <c r="C46" s="323"/>
      <c r="D46" s="326"/>
      <c r="E46" s="327" t="s">
        <v>839</v>
      </c>
      <c r="F46" s="328">
        <v>2142437</v>
      </c>
      <c r="G46" s="330">
        <v>4906283</v>
      </c>
      <c r="H46" s="457">
        <f>SUM(F46:G46)</f>
        <v>7048720</v>
      </c>
      <c r="I46" s="329">
        <v>0</v>
      </c>
      <c r="J46" s="330">
        <v>12947695</v>
      </c>
      <c r="K46" s="328">
        <v>14843412</v>
      </c>
      <c r="L46" s="328">
        <v>16808674</v>
      </c>
      <c r="M46" s="328">
        <v>11780846</v>
      </c>
      <c r="N46" s="330">
        <v>21485248</v>
      </c>
      <c r="O46" s="455">
        <f>SUM(I46:N46)</f>
        <v>77865875</v>
      </c>
      <c r="P46" s="459">
        <f>H46+O46</f>
        <v>84914595</v>
      </c>
      <c r="Q46" s="302"/>
    </row>
    <row r="47" spans="3:17" ht="17.25" customHeight="1">
      <c r="C47" s="323"/>
      <c r="D47" s="326"/>
      <c r="E47" s="327" t="s">
        <v>840</v>
      </c>
      <c r="F47" s="328">
        <v>375837</v>
      </c>
      <c r="G47" s="330">
        <v>435692</v>
      </c>
      <c r="H47" s="457">
        <f>SUM(F47:G47)</f>
        <v>811529</v>
      </c>
      <c r="I47" s="329">
        <v>0</v>
      </c>
      <c r="J47" s="330">
        <v>879978</v>
      </c>
      <c r="K47" s="328">
        <v>1132979</v>
      </c>
      <c r="L47" s="328">
        <v>481276</v>
      </c>
      <c r="M47" s="328">
        <v>653883</v>
      </c>
      <c r="N47" s="330">
        <v>479610</v>
      </c>
      <c r="O47" s="455">
        <f>SUM(I47:N47)</f>
        <v>3627726</v>
      </c>
      <c r="P47" s="459">
        <f>H47+O47</f>
        <v>4439255</v>
      </c>
      <c r="Q47" s="302"/>
    </row>
    <row r="48" spans="3:17" ht="17.25" customHeight="1">
      <c r="C48" s="323"/>
      <c r="D48" s="326"/>
      <c r="E48" s="327" t="s">
        <v>841</v>
      </c>
      <c r="F48" s="328">
        <v>1049160</v>
      </c>
      <c r="G48" s="330">
        <v>975580</v>
      </c>
      <c r="H48" s="457">
        <f>SUM(F48:G48)</f>
        <v>2024740</v>
      </c>
      <c r="I48" s="329">
        <v>0</v>
      </c>
      <c r="J48" s="330">
        <v>3541990</v>
      </c>
      <c r="K48" s="328">
        <v>3901080</v>
      </c>
      <c r="L48" s="328">
        <v>3810525</v>
      </c>
      <c r="M48" s="328">
        <v>2612170</v>
      </c>
      <c r="N48" s="330">
        <v>3729730</v>
      </c>
      <c r="O48" s="455">
        <f>SUM(I48:N48)</f>
        <v>17595495</v>
      </c>
      <c r="P48" s="459">
        <f>H48+O48</f>
        <v>19620235</v>
      </c>
      <c r="Q48" s="302"/>
    </row>
    <row r="49" spans="3:17" ht="17.25" customHeight="1">
      <c r="C49" s="323"/>
      <c r="D49" s="324" t="s">
        <v>842</v>
      </c>
      <c r="E49" s="331"/>
      <c r="F49" s="455">
        <f aca="true" t="shared" si="12" ref="F49:P49">SUM(F50:F51)</f>
        <v>19093992</v>
      </c>
      <c r="G49" s="456">
        <f t="shared" si="12"/>
        <v>31453205</v>
      </c>
      <c r="H49" s="457">
        <f t="shared" si="12"/>
        <v>50547197</v>
      </c>
      <c r="I49" s="458">
        <f t="shared" si="12"/>
        <v>0</v>
      </c>
      <c r="J49" s="456">
        <f t="shared" si="12"/>
        <v>73319477</v>
      </c>
      <c r="K49" s="455">
        <f t="shared" si="12"/>
        <v>69987981</v>
      </c>
      <c r="L49" s="455">
        <f t="shared" si="12"/>
        <v>64311367</v>
      </c>
      <c r="M49" s="455">
        <f t="shared" si="12"/>
        <v>37812379</v>
      </c>
      <c r="N49" s="456">
        <f t="shared" si="12"/>
        <v>20207780</v>
      </c>
      <c r="O49" s="455">
        <f t="shared" si="12"/>
        <v>265638984</v>
      </c>
      <c r="P49" s="459">
        <f t="shared" si="12"/>
        <v>316186181</v>
      </c>
      <c r="Q49" s="302"/>
    </row>
    <row r="50" spans="3:17" ht="17.25" customHeight="1">
      <c r="C50" s="323"/>
      <c r="D50" s="326"/>
      <c r="E50" s="332" t="s">
        <v>843</v>
      </c>
      <c r="F50" s="328">
        <v>15087511</v>
      </c>
      <c r="G50" s="330">
        <v>24738274</v>
      </c>
      <c r="H50" s="457">
        <f>SUM(F50:G50)</f>
        <v>39825785</v>
      </c>
      <c r="I50" s="329">
        <v>0</v>
      </c>
      <c r="J50" s="330">
        <v>61461045</v>
      </c>
      <c r="K50" s="328">
        <v>54390498</v>
      </c>
      <c r="L50" s="328">
        <v>51438875</v>
      </c>
      <c r="M50" s="328">
        <v>30397340</v>
      </c>
      <c r="N50" s="330">
        <v>17338997</v>
      </c>
      <c r="O50" s="455">
        <f>SUM(I50:N50)</f>
        <v>215026755</v>
      </c>
      <c r="P50" s="459">
        <f>H50+O50</f>
        <v>254852540</v>
      </c>
      <c r="Q50" s="302"/>
    </row>
    <row r="51" spans="3:17" ht="17.25" customHeight="1">
      <c r="C51" s="323"/>
      <c r="D51" s="326"/>
      <c r="E51" s="332" t="s">
        <v>844</v>
      </c>
      <c r="F51" s="328">
        <v>4006481</v>
      </c>
      <c r="G51" s="330">
        <v>6714931</v>
      </c>
      <c r="H51" s="457">
        <f>SUM(F51:G51)</f>
        <v>10721412</v>
      </c>
      <c r="I51" s="329">
        <v>0</v>
      </c>
      <c r="J51" s="330">
        <v>11858432</v>
      </c>
      <c r="K51" s="328">
        <v>15597483</v>
      </c>
      <c r="L51" s="328">
        <v>12872492</v>
      </c>
      <c r="M51" s="328">
        <v>7415039</v>
      </c>
      <c r="N51" s="330">
        <v>2868783</v>
      </c>
      <c r="O51" s="455">
        <f>SUM(I51:N51)</f>
        <v>50612229</v>
      </c>
      <c r="P51" s="459">
        <f>H51+O51</f>
        <v>61333641</v>
      </c>
      <c r="Q51" s="302"/>
    </row>
    <row r="52" spans="3:17" ht="17.25" customHeight="1">
      <c r="C52" s="323"/>
      <c r="D52" s="324" t="s">
        <v>827</v>
      </c>
      <c r="E52" s="325"/>
      <c r="F52" s="455">
        <f aca="true" t="shared" si="13" ref="F52:P52">SUM(F53:F55)</f>
        <v>137983</v>
      </c>
      <c r="G52" s="456">
        <f t="shared" si="13"/>
        <v>946353</v>
      </c>
      <c r="H52" s="457">
        <f t="shared" si="13"/>
        <v>1084336</v>
      </c>
      <c r="I52" s="458">
        <f t="shared" si="13"/>
        <v>0</v>
      </c>
      <c r="J52" s="456">
        <f t="shared" si="13"/>
        <v>8231407</v>
      </c>
      <c r="K52" s="455">
        <f t="shared" si="13"/>
        <v>11907439</v>
      </c>
      <c r="L52" s="455">
        <f t="shared" si="13"/>
        <v>20885857</v>
      </c>
      <c r="M52" s="455">
        <f t="shared" si="13"/>
        <v>15153537</v>
      </c>
      <c r="N52" s="456">
        <f t="shared" si="13"/>
        <v>12851882</v>
      </c>
      <c r="O52" s="455">
        <f t="shared" si="13"/>
        <v>69030122</v>
      </c>
      <c r="P52" s="459">
        <f t="shared" si="13"/>
        <v>70114458</v>
      </c>
      <c r="Q52" s="302"/>
    </row>
    <row r="53" spans="3:17" ht="17.25" customHeight="1">
      <c r="C53" s="323"/>
      <c r="D53" s="326"/>
      <c r="E53" s="327" t="s">
        <v>845</v>
      </c>
      <c r="F53" s="328">
        <v>131795</v>
      </c>
      <c r="G53" s="330">
        <v>786296</v>
      </c>
      <c r="H53" s="457">
        <f>SUM(F53:G53)</f>
        <v>918091</v>
      </c>
      <c r="I53" s="329">
        <v>0</v>
      </c>
      <c r="J53" s="330">
        <v>7135448</v>
      </c>
      <c r="K53" s="328">
        <v>9708425</v>
      </c>
      <c r="L53" s="328">
        <v>17086501</v>
      </c>
      <c r="M53" s="328">
        <v>12808362</v>
      </c>
      <c r="N53" s="330">
        <v>10659371</v>
      </c>
      <c r="O53" s="455">
        <f>SUM(I53:N53)</f>
        <v>57398107</v>
      </c>
      <c r="P53" s="459">
        <f>H53+O53</f>
        <v>58316198</v>
      </c>
      <c r="Q53" s="302"/>
    </row>
    <row r="54" spans="3:17" ht="24.75" customHeight="1">
      <c r="C54" s="323"/>
      <c r="D54" s="326"/>
      <c r="E54" s="333" t="s">
        <v>846</v>
      </c>
      <c r="F54" s="328">
        <v>6188</v>
      </c>
      <c r="G54" s="330">
        <v>160057</v>
      </c>
      <c r="H54" s="457">
        <f>SUM(F54:G54)</f>
        <v>166245</v>
      </c>
      <c r="I54" s="329">
        <v>0</v>
      </c>
      <c r="J54" s="330">
        <v>1095959</v>
      </c>
      <c r="K54" s="328">
        <v>2199014</v>
      </c>
      <c r="L54" s="328">
        <v>3799356</v>
      </c>
      <c r="M54" s="328">
        <v>2345175</v>
      </c>
      <c r="N54" s="330">
        <v>2192511</v>
      </c>
      <c r="O54" s="455">
        <f>SUM(I54:N54)</f>
        <v>11632015</v>
      </c>
      <c r="P54" s="459">
        <f>H54+O54</f>
        <v>11798260</v>
      </c>
      <c r="Q54" s="302"/>
    </row>
    <row r="55" spans="3:17" ht="24.75" customHeight="1">
      <c r="C55" s="323"/>
      <c r="D55" s="332"/>
      <c r="E55" s="333" t="s">
        <v>847</v>
      </c>
      <c r="F55" s="328">
        <v>0</v>
      </c>
      <c r="G55" s="330">
        <v>0</v>
      </c>
      <c r="H55" s="457">
        <f>SUM(F55:G55)</f>
        <v>0</v>
      </c>
      <c r="I55" s="329">
        <v>0</v>
      </c>
      <c r="J55" s="330">
        <v>0</v>
      </c>
      <c r="K55" s="328">
        <v>0</v>
      </c>
      <c r="L55" s="328">
        <v>0</v>
      </c>
      <c r="M55" s="328">
        <v>0</v>
      </c>
      <c r="N55" s="330">
        <v>0</v>
      </c>
      <c r="O55" s="455">
        <f>SUM(I55:N55)</f>
        <v>0</v>
      </c>
      <c r="P55" s="459">
        <f>H55+O55</f>
        <v>0</v>
      </c>
      <c r="Q55" s="302"/>
    </row>
    <row r="56" spans="3:17" ht="17.25" customHeight="1">
      <c r="C56" s="323"/>
      <c r="D56" s="324" t="s">
        <v>848</v>
      </c>
      <c r="E56" s="325"/>
      <c r="F56" s="455">
        <f aca="true" t="shared" si="14" ref="F56:P56">F57</f>
        <v>3811203</v>
      </c>
      <c r="G56" s="456">
        <f t="shared" si="14"/>
        <v>5132344</v>
      </c>
      <c r="H56" s="457">
        <f t="shared" si="14"/>
        <v>8943547</v>
      </c>
      <c r="I56" s="458">
        <f t="shared" si="14"/>
        <v>0</v>
      </c>
      <c r="J56" s="456">
        <f t="shared" si="14"/>
        <v>10663118</v>
      </c>
      <c r="K56" s="455">
        <f t="shared" si="14"/>
        <v>15005644</v>
      </c>
      <c r="L56" s="455">
        <f t="shared" si="14"/>
        <v>15597319</v>
      </c>
      <c r="M56" s="455">
        <f t="shared" si="14"/>
        <v>11241203</v>
      </c>
      <c r="N56" s="456">
        <f t="shared" si="14"/>
        <v>13056028</v>
      </c>
      <c r="O56" s="455">
        <f t="shared" si="14"/>
        <v>65563312</v>
      </c>
      <c r="P56" s="459">
        <f t="shared" si="14"/>
        <v>74506859</v>
      </c>
      <c r="Q56" s="302"/>
    </row>
    <row r="57" spans="3:17" ht="17.25" customHeight="1">
      <c r="C57" s="323"/>
      <c r="D57" s="326"/>
      <c r="E57" s="327" t="s">
        <v>526</v>
      </c>
      <c r="F57" s="328">
        <v>3811203</v>
      </c>
      <c r="G57" s="330">
        <v>5132344</v>
      </c>
      <c r="H57" s="457">
        <f>SUM(F57:G57)</f>
        <v>8943547</v>
      </c>
      <c r="I57" s="329">
        <v>0</v>
      </c>
      <c r="J57" s="330">
        <v>10663118</v>
      </c>
      <c r="K57" s="328">
        <v>15005644</v>
      </c>
      <c r="L57" s="328">
        <v>15597319</v>
      </c>
      <c r="M57" s="328">
        <v>11241203</v>
      </c>
      <c r="N57" s="330">
        <v>13056028</v>
      </c>
      <c r="O57" s="455">
        <f>SUM(I57:N57)</f>
        <v>65563312</v>
      </c>
      <c r="P57" s="459">
        <f>H57+O57</f>
        <v>74506859</v>
      </c>
      <c r="Q57" s="302"/>
    </row>
    <row r="58" spans="3:17" ht="17.25" customHeight="1">
      <c r="C58" s="362"/>
      <c r="D58" s="327" t="s">
        <v>1171</v>
      </c>
      <c r="E58" s="331"/>
      <c r="F58" s="363">
        <v>4819749</v>
      </c>
      <c r="G58" s="363">
        <v>8678002</v>
      </c>
      <c r="H58" s="474">
        <f>SUM(F58:G58)</f>
        <v>13497751</v>
      </c>
      <c r="I58" s="364">
        <v>0</v>
      </c>
      <c r="J58" s="363">
        <v>23771390</v>
      </c>
      <c r="K58" s="365">
        <v>21613799</v>
      </c>
      <c r="L58" s="365">
        <v>28070069</v>
      </c>
      <c r="M58" s="365">
        <v>18328033</v>
      </c>
      <c r="N58" s="363">
        <v>21906548</v>
      </c>
      <c r="O58" s="475">
        <f>SUM(I58:N58)</f>
        <v>113689839</v>
      </c>
      <c r="P58" s="476">
        <f>H58+O58</f>
        <v>127187590</v>
      </c>
      <c r="Q58" s="302"/>
    </row>
    <row r="59" spans="3:17" ht="17.25" customHeight="1">
      <c r="C59" s="338"/>
      <c r="D59" s="339" t="s">
        <v>1172</v>
      </c>
      <c r="E59" s="340"/>
      <c r="F59" s="341">
        <v>9949232</v>
      </c>
      <c r="G59" s="343">
        <v>6227680</v>
      </c>
      <c r="H59" s="465">
        <f>SUM(F59:G59)</f>
        <v>16176912</v>
      </c>
      <c r="I59" s="342">
        <v>0</v>
      </c>
      <c r="J59" s="343">
        <v>28647138</v>
      </c>
      <c r="K59" s="341">
        <v>20060934</v>
      </c>
      <c r="L59" s="341">
        <v>18952376</v>
      </c>
      <c r="M59" s="341">
        <v>10800750</v>
      </c>
      <c r="N59" s="343">
        <v>9818832</v>
      </c>
      <c r="O59" s="465">
        <f>SUM(I59:N59)</f>
        <v>88280030</v>
      </c>
      <c r="P59" s="469">
        <f>H59+O59</f>
        <v>104456942</v>
      </c>
      <c r="Q59" s="302"/>
    </row>
    <row r="60" spans="3:17" ht="17.25" customHeight="1">
      <c r="C60" s="321" t="s">
        <v>1163</v>
      </c>
      <c r="D60" s="344"/>
      <c r="E60" s="345"/>
      <c r="F60" s="450">
        <f aca="true" t="shared" si="15" ref="F60:P60">SUM(F61:F66)</f>
        <v>148497</v>
      </c>
      <c r="G60" s="451">
        <f t="shared" si="15"/>
        <v>2698690</v>
      </c>
      <c r="H60" s="452">
        <f t="shared" si="15"/>
        <v>2847187</v>
      </c>
      <c r="I60" s="453">
        <f t="shared" si="15"/>
        <v>0</v>
      </c>
      <c r="J60" s="451">
        <f t="shared" si="15"/>
        <v>29755525</v>
      </c>
      <c r="K60" s="450">
        <f t="shared" si="15"/>
        <v>30394302</v>
      </c>
      <c r="L60" s="450">
        <f t="shared" si="15"/>
        <v>33942729</v>
      </c>
      <c r="M60" s="450">
        <f t="shared" si="15"/>
        <v>23695698</v>
      </c>
      <c r="N60" s="451">
        <f t="shared" si="15"/>
        <v>17895065</v>
      </c>
      <c r="O60" s="450">
        <f t="shared" si="15"/>
        <v>135683319</v>
      </c>
      <c r="P60" s="454">
        <f t="shared" si="15"/>
        <v>138530506</v>
      </c>
      <c r="Q60" s="302"/>
    </row>
    <row r="61" spans="3:17" ht="17.25" customHeight="1">
      <c r="C61" s="323"/>
      <c r="D61" s="327" t="s">
        <v>1164</v>
      </c>
      <c r="E61" s="331"/>
      <c r="F61" s="346"/>
      <c r="G61" s="347"/>
      <c r="H61" s="466"/>
      <c r="I61" s="348"/>
      <c r="J61" s="330">
        <v>0</v>
      </c>
      <c r="K61" s="328">
        <v>0</v>
      </c>
      <c r="L61" s="328">
        <v>0</v>
      </c>
      <c r="M61" s="328">
        <v>0</v>
      </c>
      <c r="N61" s="330">
        <v>0</v>
      </c>
      <c r="O61" s="455">
        <f aca="true" t="shared" si="16" ref="O61:O66">SUM(I61:N61)</f>
        <v>0</v>
      </c>
      <c r="P61" s="459">
        <f aca="true" t="shared" si="17" ref="P61:P66">H61+O61</f>
        <v>0</v>
      </c>
      <c r="Q61" s="302"/>
    </row>
    <row r="62" spans="3:17" ht="17.25" customHeight="1">
      <c r="C62" s="323"/>
      <c r="D62" s="327" t="s">
        <v>1165</v>
      </c>
      <c r="E62" s="331"/>
      <c r="F62" s="328">
        <v>17640</v>
      </c>
      <c r="G62" s="330">
        <v>156278</v>
      </c>
      <c r="H62" s="457">
        <f>SUM(F62:G62)</f>
        <v>173918</v>
      </c>
      <c r="I62" s="329">
        <v>0</v>
      </c>
      <c r="J62" s="330">
        <v>2402501</v>
      </c>
      <c r="K62" s="328">
        <v>1972875</v>
      </c>
      <c r="L62" s="328">
        <v>4189805</v>
      </c>
      <c r="M62" s="328">
        <v>3697662</v>
      </c>
      <c r="N62" s="330">
        <v>4761226</v>
      </c>
      <c r="O62" s="455">
        <f t="shared" si="16"/>
        <v>17024069</v>
      </c>
      <c r="P62" s="459">
        <f t="shared" si="17"/>
        <v>17197987</v>
      </c>
      <c r="Q62" s="302"/>
    </row>
    <row r="63" spans="3:17" ht="17.25" customHeight="1">
      <c r="C63" s="323"/>
      <c r="D63" s="327" t="s">
        <v>1166</v>
      </c>
      <c r="E63" s="331"/>
      <c r="F63" s="328">
        <v>130857</v>
      </c>
      <c r="G63" s="330">
        <v>403991</v>
      </c>
      <c r="H63" s="457">
        <f>SUM(F63:G63)</f>
        <v>534848</v>
      </c>
      <c r="I63" s="329">
        <v>0</v>
      </c>
      <c r="J63" s="330">
        <v>2586248</v>
      </c>
      <c r="K63" s="328">
        <v>3568556</v>
      </c>
      <c r="L63" s="328">
        <v>4837198</v>
      </c>
      <c r="M63" s="328">
        <v>3905117</v>
      </c>
      <c r="N63" s="330">
        <v>2479116</v>
      </c>
      <c r="O63" s="455">
        <f t="shared" si="16"/>
        <v>17376235</v>
      </c>
      <c r="P63" s="459">
        <f t="shared" si="17"/>
        <v>17911083</v>
      </c>
      <c r="Q63" s="302"/>
    </row>
    <row r="64" spans="3:17" ht="17.25" customHeight="1">
      <c r="C64" s="323"/>
      <c r="D64" s="327" t="s">
        <v>1167</v>
      </c>
      <c r="E64" s="331"/>
      <c r="F64" s="349"/>
      <c r="G64" s="330">
        <v>2138421</v>
      </c>
      <c r="H64" s="457">
        <f>SUM(F64:G64)</f>
        <v>2138421</v>
      </c>
      <c r="I64" s="348"/>
      <c r="J64" s="330">
        <v>24766776</v>
      </c>
      <c r="K64" s="328">
        <v>24852871</v>
      </c>
      <c r="L64" s="328">
        <v>24915726</v>
      </c>
      <c r="M64" s="328">
        <v>16092919</v>
      </c>
      <c r="N64" s="330">
        <v>10654723</v>
      </c>
      <c r="O64" s="455">
        <f t="shared" si="16"/>
        <v>101283015</v>
      </c>
      <c r="P64" s="459">
        <f t="shared" si="17"/>
        <v>103421436</v>
      </c>
      <c r="Q64" s="302"/>
    </row>
    <row r="65" spans="3:17" ht="17.25" customHeight="1">
      <c r="C65" s="323"/>
      <c r="D65" s="327" t="s">
        <v>1168</v>
      </c>
      <c r="E65" s="331"/>
      <c r="F65" s="351"/>
      <c r="G65" s="349"/>
      <c r="H65" s="467"/>
      <c r="I65" s="352"/>
      <c r="J65" s="330">
        <v>0</v>
      </c>
      <c r="K65" s="328">
        <v>0</v>
      </c>
      <c r="L65" s="328">
        <v>0</v>
      </c>
      <c r="M65" s="328">
        <v>0</v>
      </c>
      <c r="N65" s="330">
        <v>0</v>
      </c>
      <c r="O65" s="455">
        <f t="shared" si="16"/>
        <v>0</v>
      </c>
      <c r="P65" s="459">
        <f t="shared" si="17"/>
        <v>0</v>
      </c>
      <c r="Q65" s="302"/>
    </row>
    <row r="66" spans="3:17" ht="24.75" customHeight="1">
      <c r="C66" s="353"/>
      <c r="D66" s="1658" t="s">
        <v>1114</v>
      </c>
      <c r="E66" s="1659"/>
      <c r="F66" s="328">
        <v>0</v>
      </c>
      <c r="G66" s="328">
        <v>0</v>
      </c>
      <c r="H66" s="457">
        <f>SUM(F66:G66)</f>
        <v>0</v>
      </c>
      <c r="I66" s="354"/>
      <c r="J66" s="343">
        <v>0</v>
      </c>
      <c r="K66" s="341">
        <v>0</v>
      </c>
      <c r="L66" s="341">
        <v>0</v>
      </c>
      <c r="M66" s="341">
        <v>0</v>
      </c>
      <c r="N66" s="343">
        <v>0</v>
      </c>
      <c r="O66" s="470">
        <f t="shared" si="16"/>
        <v>0</v>
      </c>
      <c r="P66" s="469">
        <f t="shared" si="17"/>
        <v>0</v>
      </c>
      <c r="Q66" s="302"/>
    </row>
    <row r="67" spans="3:17" ht="17.25" customHeight="1">
      <c r="C67" s="323" t="s">
        <v>1169</v>
      </c>
      <c r="D67" s="325"/>
      <c r="E67" s="325"/>
      <c r="F67" s="451">
        <f>SUM(F68:F70)</f>
        <v>0</v>
      </c>
      <c r="G67" s="451">
        <f>SUM(G68:G70)</f>
        <v>0</v>
      </c>
      <c r="H67" s="452">
        <f>SUM(H68:H70)</f>
        <v>0</v>
      </c>
      <c r="I67" s="460"/>
      <c r="J67" s="451">
        <f aca="true" t="shared" si="18" ref="J67:P67">SUM(J68:J70)</f>
        <v>61376471</v>
      </c>
      <c r="K67" s="450">
        <f t="shared" si="18"/>
        <v>105825851</v>
      </c>
      <c r="L67" s="450">
        <f t="shared" si="18"/>
        <v>186297075</v>
      </c>
      <c r="M67" s="450">
        <f t="shared" si="18"/>
        <v>180369270</v>
      </c>
      <c r="N67" s="451">
        <f t="shared" si="18"/>
        <v>271504052</v>
      </c>
      <c r="O67" s="450">
        <f t="shared" si="18"/>
        <v>805372719</v>
      </c>
      <c r="P67" s="454">
        <f t="shared" si="18"/>
        <v>805372719</v>
      </c>
      <c r="Q67" s="302"/>
    </row>
    <row r="68" spans="3:17" ht="17.25" customHeight="1">
      <c r="C68" s="323"/>
      <c r="D68" s="334" t="s">
        <v>708</v>
      </c>
      <c r="E68" s="334"/>
      <c r="F68" s="330">
        <v>0</v>
      </c>
      <c r="G68" s="330">
        <v>0</v>
      </c>
      <c r="H68" s="457">
        <f>SUM(F68:G68)</f>
        <v>0</v>
      </c>
      <c r="I68" s="355"/>
      <c r="J68" s="330">
        <v>15327491</v>
      </c>
      <c r="K68" s="328">
        <v>42828279</v>
      </c>
      <c r="L68" s="328">
        <v>90418774</v>
      </c>
      <c r="M68" s="328">
        <v>98432455</v>
      </c>
      <c r="N68" s="330">
        <v>145378807</v>
      </c>
      <c r="O68" s="455">
        <f>SUM(I68:N68)</f>
        <v>392385806</v>
      </c>
      <c r="P68" s="459">
        <f>H68+O68</f>
        <v>392385806</v>
      </c>
      <c r="Q68" s="302"/>
    </row>
    <row r="69" spans="3:17" ht="17.25" customHeight="1">
      <c r="C69" s="323"/>
      <c r="D69" s="334" t="s">
        <v>709</v>
      </c>
      <c r="E69" s="334"/>
      <c r="F69" s="328">
        <v>0</v>
      </c>
      <c r="G69" s="330">
        <v>0</v>
      </c>
      <c r="H69" s="457">
        <f>SUM(F69:G69)</f>
        <v>0</v>
      </c>
      <c r="I69" s="356"/>
      <c r="J69" s="330">
        <v>44828731</v>
      </c>
      <c r="K69" s="328">
        <v>61265963</v>
      </c>
      <c r="L69" s="328">
        <v>91255636</v>
      </c>
      <c r="M69" s="328">
        <v>67476411</v>
      </c>
      <c r="N69" s="330">
        <v>54681277</v>
      </c>
      <c r="O69" s="455">
        <f>SUM(I69:N69)</f>
        <v>319508018</v>
      </c>
      <c r="P69" s="459">
        <f>H69+O69</f>
        <v>319508018</v>
      </c>
      <c r="Q69" s="302"/>
    </row>
    <row r="70" spans="3:17" ht="17.25" customHeight="1">
      <c r="C70" s="323"/>
      <c r="D70" s="357" t="s">
        <v>710</v>
      </c>
      <c r="E70" s="357"/>
      <c r="F70" s="358">
        <v>0</v>
      </c>
      <c r="G70" s="366">
        <v>0</v>
      </c>
      <c r="H70" s="468">
        <f>SUM(F70:G70)</f>
        <v>0</v>
      </c>
      <c r="I70" s="359"/>
      <c r="J70" s="360">
        <v>1220249</v>
      </c>
      <c r="K70" s="361">
        <v>1731609</v>
      </c>
      <c r="L70" s="361">
        <v>4622665</v>
      </c>
      <c r="M70" s="361">
        <v>14460404</v>
      </c>
      <c r="N70" s="360">
        <v>71443968</v>
      </c>
      <c r="O70" s="471">
        <f>SUM(I70:N70)</f>
        <v>93478895</v>
      </c>
      <c r="P70" s="472">
        <f>H70+O70</f>
        <v>93478895</v>
      </c>
      <c r="Q70" s="302"/>
    </row>
    <row r="71" spans="3:17" ht="17.25" customHeight="1" thickBot="1">
      <c r="C71" s="403" t="s">
        <v>1170</v>
      </c>
      <c r="D71" s="404"/>
      <c r="E71" s="404"/>
      <c r="F71" s="461">
        <f aca="true" t="shared" si="19" ref="F71:P71">F42+F60+F67</f>
        <v>71601535</v>
      </c>
      <c r="G71" s="462">
        <f t="shared" si="19"/>
        <v>83070304</v>
      </c>
      <c r="H71" s="463">
        <f t="shared" si="19"/>
        <v>154671839</v>
      </c>
      <c r="I71" s="464">
        <f t="shared" si="19"/>
        <v>0</v>
      </c>
      <c r="J71" s="462">
        <f t="shared" si="19"/>
        <v>321585017</v>
      </c>
      <c r="K71" s="461">
        <f t="shared" si="19"/>
        <v>353833659</v>
      </c>
      <c r="L71" s="461">
        <f t="shared" si="19"/>
        <v>456108899</v>
      </c>
      <c r="M71" s="461">
        <f t="shared" si="19"/>
        <v>366043907</v>
      </c>
      <c r="N71" s="462">
        <f t="shared" si="19"/>
        <v>466111042</v>
      </c>
      <c r="O71" s="461">
        <f t="shared" si="19"/>
        <v>1963682524</v>
      </c>
      <c r="P71" s="473">
        <f t="shared" si="19"/>
        <v>2118354363</v>
      </c>
      <c r="Q71" s="302"/>
    </row>
    <row r="72" spans="3:16" ht="17.25" customHeight="1">
      <c r="C72" s="377" t="s">
        <v>1181</v>
      </c>
      <c r="D72" s="372"/>
      <c r="E72" s="372"/>
      <c r="F72" s="372"/>
      <c r="G72" s="372"/>
      <c r="H72" s="372"/>
      <c r="I72" s="372"/>
      <c r="J72" s="372"/>
      <c r="K72" s="372"/>
      <c r="L72" s="372"/>
      <c r="M72" s="372"/>
      <c r="N72" s="372"/>
      <c r="O72" s="372"/>
      <c r="P72" s="373"/>
    </row>
    <row r="73" spans="3:17" ht="17.25" customHeight="1">
      <c r="C73" s="321" t="s">
        <v>835</v>
      </c>
      <c r="D73" s="322"/>
      <c r="E73" s="322"/>
      <c r="F73" s="450">
        <f aca="true" t="shared" si="20" ref="F73:P73">F74+F80+F83+F87+F91+F92</f>
        <v>808124148</v>
      </c>
      <c r="G73" s="451">
        <f t="shared" si="20"/>
        <v>878985124</v>
      </c>
      <c r="H73" s="452">
        <f t="shared" si="20"/>
        <v>1687109272</v>
      </c>
      <c r="I73" s="453">
        <f t="shared" si="20"/>
        <v>0</v>
      </c>
      <c r="J73" s="477">
        <f t="shared" si="20"/>
        <v>2476523003</v>
      </c>
      <c r="K73" s="450">
        <f t="shared" si="20"/>
        <v>2318810543</v>
      </c>
      <c r="L73" s="450">
        <f t="shared" si="20"/>
        <v>2507365682</v>
      </c>
      <c r="M73" s="450">
        <f t="shared" si="20"/>
        <v>1718852918</v>
      </c>
      <c r="N73" s="451">
        <f t="shared" si="20"/>
        <v>1869889106</v>
      </c>
      <c r="O73" s="450">
        <f t="shared" si="20"/>
        <v>10891441252</v>
      </c>
      <c r="P73" s="454">
        <f t="shared" si="20"/>
        <v>12578550524</v>
      </c>
      <c r="Q73" s="302"/>
    </row>
    <row r="74" spans="3:17" ht="17.25" customHeight="1">
      <c r="C74" s="323"/>
      <c r="D74" s="324" t="s">
        <v>836</v>
      </c>
      <c r="E74" s="325"/>
      <c r="F74" s="455">
        <f aca="true" t="shared" si="21" ref="F74:P74">SUM(F75:F79)</f>
        <v>358695992</v>
      </c>
      <c r="G74" s="456">
        <f t="shared" si="21"/>
        <v>297199391</v>
      </c>
      <c r="H74" s="457">
        <f t="shared" si="21"/>
        <v>655895383</v>
      </c>
      <c r="I74" s="458">
        <f t="shared" si="21"/>
        <v>0</v>
      </c>
      <c r="J74" s="478">
        <f t="shared" si="21"/>
        <v>913231606</v>
      </c>
      <c r="K74" s="455">
        <f t="shared" si="21"/>
        <v>840134471</v>
      </c>
      <c r="L74" s="455">
        <f t="shared" si="21"/>
        <v>936209052</v>
      </c>
      <c r="M74" s="455">
        <f t="shared" si="21"/>
        <v>730521034</v>
      </c>
      <c r="N74" s="456">
        <f t="shared" si="21"/>
        <v>1051332603</v>
      </c>
      <c r="O74" s="455">
        <f t="shared" si="21"/>
        <v>4471428766</v>
      </c>
      <c r="P74" s="459">
        <f t="shared" si="21"/>
        <v>5127324149</v>
      </c>
      <c r="Q74" s="302"/>
    </row>
    <row r="75" spans="3:17" ht="17.25" customHeight="1">
      <c r="C75" s="323"/>
      <c r="D75" s="326"/>
      <c r="E75" s="327" t="s">
        <v>837</v>
      </c>
      <c r="F75" s="328">
        <v>321569483</v>
      </c>
      <c r="G75" s="330">
        <v>230806603</v>
      </c>
      <c r="H75" s="457">
        <f>SUM(F75:G75)</f>
        <v>552376086</v>
      </c>
      <c r="I75" s="329">
        <v>0</v>
      </c>
      <c r="J75" s="367">
        <v>729168506</v>
      </c>
      <c r="K75" s="328">
        <v>624627483</v>
      </c>
      <c r="L75" s="328">
        <v>695973724</v>
      </c>
      <c r="M75" s="328">
        <v>542216393</v>
      </c>
      <c r="N75" s="330">
        <v>649317528</v>
      </c>
      <c r="O75" s="455">
        <f>SUM(I75:N75)</f>
        <v>3241303634</v>
      </c>
      <c r="P75" s="459">
        <f>H75+O75</f>
        <v>3793679720</v>
      </c>
      <c r="Q75" s="302"/>
    </row>
    <row r="76" spans="3:17" ht="17.25" customHeight="1">
      <c r="C76" s="323"/>
      <c r="D76" s="326"/>
      <c r="E76" s="327" t="s">
        <v>838</v>
      </c>
      <c r="F76" s="328">
        <v>109651</v>
      </c>
      <c r="G76" s="330">
        <v>356368</v>
      </c>
      <c r="H76" s="457">
        <f>SUM(F76:G76)</f>
        <v>466019</v>
      </c>
      <c r="I76" s="329">
        <v>0</v>
      </c>
      <c r="J76" s="367">
        <v>2894575</v>
      </c>
      <c r="K76" s="328">
        <v>8158750</v>
      </c>
      <c r="L76" s="328">
        <v>19960659</v>
      </c>
      <c r="M76" s="328">
        <v>31129150</v>
      </c>
      <c r="N76" s="330">
        <v>133162232</v>
      </c>
      <c r="O76" s="455">
        <f>SUM(I76:N76)</f>
        <v>195305366</v>
      </c>
      <c r="P76" s="459">
        <f>H76+O76</f>
        <v>195771385</v>
      </c>
      <c r="Q76" s="302"/>
    </row>
    <row r="77" spans="3:17" ht="17.25" customHeight="1">
      <c r="C77" s="323"/>
      <c r="D77" s="326"/>
      <c r="E77" s="327" t="s">
        <v>839</v>
      </c>
      <c r="F77" s="328">
        <v>22568425</v>
      </c>
      <c r="G77" s="330">
        <v>51703243</v>
      </c>
      <c r="H77" s="457">
        <f>SUM(F77:G77)</f>
        <v>74271668</v>
      </c>
      <c r="I77" s="329">
        <v>0</v>
      </c>
      <c r="J77" s="367">
        <v>136492700</v>
      </c>
      <c r="K77" s="328">
        <v>156392310</v>
      </c>
      <c r="L77" s="328">
        <v>177127076</v>
      </c>
      <c r="M77" s="328">
        <v>124180250</v>
      </c>
      <c r="N77" s="330">
        <v>226511005</v>
      </c>
      <c r="O77" s="455">
        <f>SUM(I77:N77)</f>
        <v>820703341</v>
      </c>
      <c r="P77" s="459">
        <f>H77+O77</f>
        <v>894975009</v>
      </c>
      <c r="Q77" s="302"/>
    </row>
    <row r="78" spans="3:17" ht="17.25" customHeight="1">
      <c r="C78" s="323"/>
      <c r="D78" s="326"/>
      <c r="E78" s="327" t="s">
        <v>840</v>
      </c>
      <c r="F78" s="328">
        <v>3956833</v>
      </c>
      <c r="G78" s="330">
        <v>4577377</v>
      </c>
      <c r="H78" s="457">
        <f>SUM(F78:G78)</f>
        <v>8534210</v>
      </c>
      <c r="I78" s="329">
        <v>0</v>
      </c>
      <c r="J78" s="367">
        <v>9255925</v>
      </c>
      <c r="K78" s="328">
        <v>11945128</v>
      </c>
      <c r="L78" s="328">
        <v>5042343</v>
      </c>
      <c r="M78" s="328">
        <v>6873541</v>
      </c>
      <c r="N78" s="330">
        <v>5044538</v>
      </c>
      <c r="O78" s="455">
        <f>SUM(I78:N78)</f>
        <v>38161475</v>
      </c>
      <c r="P78" s="459">
        <f>H78+O78</f>
        <v>46695685</v>
      </c>
      <c r="Q78" s="302"/>
    </row>
    <row r="79" spans="3:17" ht="17.25" customHeight="1">
      <c r="C79" s="323"/>
      <c r="D79" s="326"/>
      <c r="E79" s="327" t="s">
        <v>841</v>
      </c>
      <c r="F79" s="328">
        <v>10491600</v>
      </c>
      <c r="G79" s="330">
        <v>9755800</v>
      </c>
      <c r="H79" s="457">
        <f>SUM(F79:G79)</f>
        <v>20247400</v>
      </c>
      <c r="I79" s="329">
        <v>0</v>
      </c>
      <c r="J79" s="367">
        <v>35419900</v>
      </c>
      <c r="K79" s="328">
        <v>39010800</v>
      </c>
      <c r="L79" s="328">
        <v>38105250</v>
      </c>
      <c r="M79" s="328">
        <v>26121700</v>
      </c>
      <c r="N79" s="330">
        <v>37297300</v>
      </c>
      <c r="O79" s="455">
        <f>SUM(I79:N79)</f>
        <v>175954950</v>
      </c>
      <c r="P79" s="459">
        <f>H79+O79</f>
        <v>196202350</v>
      </c>
      <c r="Q79" s="302"/>
    </row>
    <row r="80" spans="3:17" ht="17.25" customHeight="1">
      <c r="C80" s="323"/>
      <c r="D80" s="324" t="s">
        <v>842</v>
      </c>
      <c r="E80" s="331"/>
      <c r="F80" s="455">
        <f aca="true" t="shared" si="22" ref="F80:P80">SUM(F81:F82)</f>
        <v>199872457</v>
      </c>
      <c r="G80" s="456">
        <f t="shared" si="22"/>
        <v>329216181</v>
      </c>
      <c r="H80" s="457">
        <f t="shared" si="22"/>
        <v>529088638</v>
      </c>
      <c r="I80" s="458">
        <f t="shared" si="22"/>
        <v>0</v>
      </c>
      <c r="J80" s="478">
        <f t="shared" si="22"/>
        <v>766888273</v>
      </c>
      <c r="K80" s="455">
        <f t="shared" si="22"/>
        <v>732349757</v>
      </c>
      <c r="L80" s="455">
        <f t="shared" si="22"/>
        <v>672999752</v>
      </c>
      <c r="M80" s="455">
        <f t="shared" si="22"/>
        <v>395642251</v>
      </c>
      <c r="N80" s="456">
        <f t="shared" si="22"/>
        <v>211331348</v>
      </c>
      <c r="O80" s="455">
        <f t="shared" si="22"/>
        <v>2779211381</v>
      </c>
      <c r="P80" s="459">
        <f t="shared" si="22"/>
        <v>3308300019</v>
      </c>
      <c r="Q80" s="302"/>
    </row>
    <row r="81" spans="3:17" ht="17.25" customHeight="1">
      <c r="C81" s="323"/>
      <c r="D81" s="326"/>
      <c r="E81" s="332" t="s">
        <v>843</v>
      </c>
      <c r="F81" s="328">
        <v>157623177</v>
      </c>
      <c r="G81" s="330">
        <v>258407846</v>
      </c>
      <c r="H81" s="457">
        <f>SUM(F81:G81)</f>
        <v>416031023</v>
      </c>
      <c r="I81" s="329">
        <v>0</v>
      </c>
      <c r="J81" s="367">
        <v>641813288</v>
      </c>
      <c r="K81" s="328">
        <v>567907854</v>
      </c>
      <c r="L81" s="328">
        <v>537312878</v>
      </c>
      <c r="M81" s="328">
        <v>317429111</v>
      </c>
      <c r="N81" s="330">
        <v>181065829</v>
      </c>
      <c r="O81" s="455">
        <f>SUM(I81:N81)</f>
        <v>2245528960</v>
      </c>
      <c r="P81" s="459">
        <f>H81+O81</f>
        <v>2661559983</v>
      </c>
      <c r="Q81" s="302"/>
    </row>
    <row r="82" spans="3:17" ht="17.25" customHeight="1">
      <c r="C82" s="323"/>
      <c r="D82" s="326"/>
      <c r="E82" s="332" t="s">
        <v>844</v>
      </c>
      <c r="F82" s="328">
        <v>42249280</v>
      </c>
      <c r="G82" s="330">
        <v>70808335</v>
      </c>
      <c r="H82" s="457">
        <f>SUM(F82:G82)</f>
        <v>113057615</v>
      </c>
      <c r="I82" s="329">
        <v>0</v>
      </c>
      <c r="J82" s="367">
        <v>125074985</v>
      </c>
      <c r="K82" s="328">
        <v>164441903</v>
      </c>
      <c r="L82" s="328">
        <v>135686874</v>
      </c>
      <c r="M82" s="328">
        <v>78213140</v>
      </c>
      <c r="N82" s="330">
        <v>30265519</v>
      </c>
      <c r="O82" s="455">
        <f>SUM(I82:N82)</f>
        <v>533682421</v>
      </c>
      <c r="P82" s="459">
        <f>H82+O82</f>
        <v>646740036</v>
      </c>
      <c r="Q82" s="302"/>
    </row>
    <row r="83" spans="3:17" ht="17.25" customHeight="1">
      <c r="C83" s="323"/>
      <c r="D83" s="324" t="s">
        <v>827</v>
      </c>
      <c r="E83" s="325"/>
      <c r="F83" s="455">
        <f aca="true" t="shared" si="23" ref="F83:P83">SUM(F84:F86)</f>
        <v>1441891</v>
      </c>
      <c r="G83" s="456">
        <f t="shared" si="23"/>
        <v>9889242</v>
      </c>
      <c r="H83" s="457">
        <f t="shared" si="23"/>
        <v>11331133</v>
      </c>
      <c r="I83" s="458">
        <f t="shared" si="23"/>
        <v>0</v>
      </c>
      <c r="J83" s="478">
        <f t="shared" si="23"/>
        <v>85984332</v>
      </c>
      <c r="K83" s="455">
        <f t="shared" si="23"/>
        <v>124351373</v>
      </c>
      <c r="L83" s="455">
        <f t="shared" si="23"/>
        <v>218063131</v>
      </c>
      <c r="M83" s="455">
        <f t="shared" si="23"/>
        <v>158238996</v>
      </c>
      <c r="N83" s="456">
        <f t="shared" si="23"/>
        <v>134290791</v>
      </c>
      <c r="O83" s="455">
        <f t="shared" si="23"/>
        <v>720928623</v>
      </c>
      <c r="P83" s="459">
        <f t="shared" si="23"/>
        <v>732259756</v>
      </c>
      <c r="Q83" s="302"/>
    </row>
    <row r="84" spans="3:17" ht="17.25" customHeight="1">
      <c r="C84" s="323"/>
      <c r="D84" s="326"/>
      <c r="E84" s="327" t="s">
        <v>845</v>
      </c>
      <c r="F84" s="328">
        <v>1377228</v>
      </c>
      <c r="G84" s="330">
        <v>8216664</v>
      </c>
      <c r="H84" s="457">
        <f>SUM(F84:G84)</f>
        <v>9593892</v>
      </c>
      <c r="I84" s="329">
        <v>0</v>
      </c>
      <c r="J84" s="367">
        <v>74547551</v>
      </c>
      <c r="K84" s="328">
        <v>101392906</v>
      </c>
      <c r="L84" s="328">
        <v>178451712</v>
      </c>
      <c r="M84" s="328">
        <v>133746457</v>
      </c>
      <c r="N84" s="330">
        <v>111388636</v>
      </c>
      <c r="O84" s="455">
        <f>SUM(I84:N84)</f>
        <v>599527262</v>
      </c>
      <c r="P84" s="459">
        <f>H84+O84</f>
        <v>609121154</v>
      </c>
      <c r="Q84" s="302"/>
    </row>
    <row r="85" spans="3:17" ht="24.75" customHeight="1">
      <c r="C85" s="323"/>
      <c r="D85" s="326"/>
      <c r="E85" s="333" t="s">
        <v>846</v>
      </c>
      <c r="F85" s="328">
        <v>64663</v>
      </c>
      <c r="G85" s="330">
        <v>1672578</v>
      </c>
      <c r="H85" s="457">
        <f>SUM(F85:G85)</f>
        <v>1737241</v>
      </c>
      <c r="I85" s="329">
        <v>0</v>
      </c>
      <c r="J85" s="367">
        <v>11436781</v>
      </c>
      <c r="K85" s="328">
        <v>22958467</v>
      </c>
      <c r="L85" s="328">
        <v>39611419</v>
      </c>
      <c r="M85" s="328">
        <v>24492539</v>
      </c>
      <c r="N85" s="330">
        <v>22902155</v>
      </c>
      <c r="O85" s="455">
        <f>SUM(I85:N85)</f>
        <v>121401361</v>
      </c>
      <c r="P85" s="459">
        <f>H85+O85</f>
        <v>123138602</v>
      </c>
      <c r="Q85" s="302"/>
    </row>
    <row r="86" spans="3:17" ht="24.75" customHeight="1">
      <c r="C86" s="323"/>
      <c r="D86" s="332"/>
      <c r="E86" s="333" t="s">
        <v>847</v>
      </c>
      <c r="F86" s="328">
        <v>0</v>
      </c>
      <c r="G86" s="330">
        <v>0</v>
      </c>
      <c r="H86" s="457">
        <f>SUM(F86:G86)</f>
        <v>0</v>
      </c>
      <c r="I86" s="329">
        <v>0</v>
      </c>
      <c r="J86" s="367">
        <v>0</v>
      </c>
      <c r="K86" s="328">
        <v>0</v>
      </c>
      <c r="L86" s="328">
        <v>0</v>
      </c>
      <c r="M86" s="328">
        <v>0</v>
      </c>
      <c r="N86" s="330">
        <v>0</v>
      </c>
      <c r="O86" s="455">
        <f>SUM(I86:N86)</f>
        <v>0</v>
      </c>
      <c r="P86" s="459">
        <f>H86+O86</f>
        <v>0</v>
      </c>
      <c r="Q86" s="302"/>
    </row>
    <row r="87" spans="3:17" ht="17.25" customHeight="1">
      <c r="C87" s="323"/>
      <c r="D87" s="324" t="s">
        <v>848</v>
      </c>
      <c r="E87" s="325"/>
      <c r="F87" s="455">
        <f aca="true" t="shared" si="24" ref="F87:P87">SUM(F88:F90)</f>
        <v>91357190</v>
      </c>
      <c r="G87" s="456">
        <f t="shared" si="24"/>
        <v>85539342</v>
      </c>
      <c r="H87" s="457">
        <f t="shared" si="24"/>
        <v>176896532</v>
      </c>
      <c r="I87" s="458">
        <f t="shared" si="24"/>
        <v>0</v>
      </c>
      <c r="J87" s="456">
        <f t="shared" si="24"/>
        <v>155923395</v>
      </c>
      <c r="K87" s="455">
        <f t="shared" si="24"/>
        <v>181894305</v>
      </c>
      <c r="L87" s="455">
        <f t="shared" si="24"/>
        <v>184492373</v>
      </c>
      <c r="M87" s="455">
        <f t="shared" si="24"/>
        <v>127802449</v>
      </c>
      <c r="N87" s="456">
        <f t="shared" si="24"/>
        <v>139136352</v>
      </c>
      <c r="O87" s="455">
        <f t="shared" si="24"/>
        <v>789248874</v>
      </c>
      <c r="P87" s="459">
        <f t="shared" si="24"/>
        <v>966145406</v>
      </c>
      <c r="Q87" s="302"/>
    </row>
    <row r="88" spans="3:17" ht="17.25" customHeight="1">
      <c r="C88" s="323"/>
      <c r="D88" s="326"/>
      <c r="E88" s="334" t="s">
        <v>526</v>
      </c>
      <c r="F88" s="328">
        <v>38112030</v>
      </c>
      <c r="G88" s="330">
        <v>51323440</v>
      </c>
      <c r="H88" s="457">
        <f>SUM(F88:G88)</f>
        <v>89435470</v>
      </c>
      <c r="I88" s="329">
        <v>0</v>
      </c>
      <c r="J88" s="330">
        <v>106631180</v>
      </c>
      <c r="K88" s="328">
        <v>150056440</v>
      </c>
      <c r="L88" s="328">
        <v>155973190</v>
      </c>
      <c r="M88" s="328">
        <v>112412030</v>
      </c>
      <c r="N88" s="330">
        <v>130560280</v>
      </c>
      <c r="O88" s="455">
        <f>SUM(I88:N88)</f>
        <v>655633120</v>
      </c>
      <c r="P88" s="459">
        <f>H88+O88</f>
        <v>745068590</v>
      </c>
      <c r="Q88" s="302"/>
    </row>
    <row r="89" spans="3:17" ht="17.25" customHeight="1">
      <c r="C89" s="323"/>
      <c r="D89" s="335"/>
      <c r="E89" s="332" t="s">
        <v>527</v>
      </c>
      <c r="F89" s="328">
        <v>8779334</v>
      </c>
      <c r="G89" s="330">
        <v>7320836</v>
      </c>
      <c r="H89" s="457">
        <f>SUM(F89:G89)</f>
        <v>16100170</v>
      </c>
      <c r="I89" s="329">
        <v>0</v>
      </c>
      <c r="J89" s="330">
        <v>11862662</v>
      </c>
      <c r="K89" s="328">
        <v>11401823</v>
      </c>
      <c r="L89" s="328">
        <v>10123016</v>
      </c>
      <c r="M89" s="328">
        <v>7201734</v>
      </c>
      <c r="N89" s="330">
        <v>3931039</v>
      </c>
      <c r="O89" s="455">
        <f>SUM(I89:N89)</f>
        <v>44520274</v>
      </c>
      <c r="P89" s="459">
        <f>H89+O89</f>
        <v>60620444</v>
      </c>
      <c r="Q89" s="302"/>
    </row>
    <row r="90" spans="3:17" ht="17.25" customHeight="1">
      <c r="C90" s="323"/>
      <c r="D90" s="336"/>
      <c r="E90" s="327" t="s">
        <v>528</v>
      </c>
      <c r="F90" s="328">
        <v>44465826</v>
      </c>
      <c r="G90" s="330">
        <v>26895066</v>
      </c>
      <c r="H90" s="457">
        <f>SUM(F90:G90)</f>
        <v>71360892</v>
      </c>
      <c r="I90" s="329">
        <v>0</v>
      </c>
      <c r="J90" s="330">
        <v>37429553</v>
      </c>
      <c r="K90" s="328">
        <v>20436042</v>
      </c>
      <c r="L90" s="328">
        <v>18396167</v>
      </c>
      <c r="M90" s="328">
        <v>8188685</v>
      </c>
      <c r="N90" s="330">
        <v>4645033</v>
      </c>
      <c r="O90" s="455">
        <f>SUM(I90:N90)</f>
        <v>89095480</v>
      </c>
      <c r="P90" s="459">
        <f>H90+O90</f>
        <v>160456372</v>
      </c>
      <c r="Q90" s="302"/>
    </row>
    <row r="91" spans="3:17" ht="17.25" customHeight="1">
      <c r="C91" s="323"/>
      <c r="D91" s="326" t="s">
        <v>1161</v>
      </c>
      <c r="E91" s="337"/>
      <c r="F91" s="328">
        <v>50312032</v>
      </c>
      <c r="G91" s="330">
        <v>90512962</v>
      </c>
      <c r="H91" s="457">
        <f>SUM(F91:G91)</f>
        <v>140824994</v>
      </c>
      <c r="I91" s="329">
        <v>0</v>
      </c>
      <c r="J91" s="330">
        <v>248140771</v>
      </c>
      <c r="K91" s="328">
        <v>225551269</v>
      </c>
      <c r="L91" s="328">
        <v>292908538</v>
      </c>
      <c r="M91" s="328">
        <v>191131042</v>
      </c>
      <c r="N91" s="330">
        <v>228780276</v>
      </c>
      <c r="O91" s="455">
        <f>SUM(I91:N91)</f>
        <v>1186511896</v>
      </c>
      <c r="P91" s="459">
        <f>H91+O91</f>
        <v>1327336890</v>
      </c>
      <c r="Q91" s="302"/>
    </row>
    <row r="92" spans="3:17" ht="17.25" customHeight="1">
      <c r="C92" s="338"/>
      <c r="D92" s="339" t="s">
        <v>1174</v>
      </c>
      <c r="E92" s="340"/>
      <c r="F92" s="341">
        <v>106444586</v>
      </c>
      <c r="G92" s="343">
        <v>66628006</v>
      </c>
      <c r="H92" s="465">
        <f>SUM(F92:G92)</f>
        <v>173072592</v>
      </c>
      <c r="I92" s="342">
        <v>0</v>
      </c>
      <c r="J92" s="343">
        <v>306354626</v>
      </c>
      <c r="K92" s="341">
        <v>214529368</v>
      </c>
      <c r="L92" s="341">
        <v>202692836</v>
      </c>
      <c r="M92" s="341">
        <v>115517146</v>
      </c>
      <c r="N92" s="343">
        <v>105017736</v>
      </c>
      <c r="O92" s="465">
        <f>SUM(I92:N92)</f>
        <v>944111712</v>
      </c>
      <c r="P92" s="469">
        <f>H92+O92</f>
        <v>1117184304</v>
      </c>
      <c r="Q92" s="302"/>
    </row>
    <row r="93" spans="3:17" ht="17.25" customHeight="1">
      <c r="C93" s="321" t="s">
        <v>1163</v>
      </c>
      <c r="D93" s="344"/>
      <c r="E93" s="345"/>
      <c r="F93" s="450">
        <f aca="true" t="shared" si="25" ref="F93:P93">SUM(F94:F99)</f>
        <v>1566626</v>
      </c>
      <c r="G93" s="451">
        <f t="shared" si="25"/>
        <v>28257275</v>
      </c>
      <c r="H93" s="452">
        <f t="shared" si="25"/>
        <v>29823901</v>
      </c>
      <c r="I93" s="453">
        <f t="shared" si="25"/>
        <v>0</v>
      </c>
      <c r="J93" s="477">
        <f t="shared" si="25"/>
        <v>311174660</v>
      </c>
      <c r="K93" s="450">
        <f t="shared" si="25"/>
        <v>318055663</v>
      </c>
      <c r="L93" s="450">
        <f t="shared" si="25"/>
        <v>355073581</v>
      </c>
      <c r="M93" s="450">
        <f t="shared" si="25"/>
        <v>248281791</v>
      </c>
      <c r="N93" s="451">
        <f t="shared" si="25"/>
        <v>187513048</v>
      </c>
      <c r="O93" s="450">
        <f t="shared" si="25"/>
        <v>1420098743</v>
      </c>
      <c r="P93" s="454">
        <f t="shared" si="25"/>
        <v>1449922644</v>
      </c>
      <c r="Q93" s="302"/>
    </row>
    <row r="94" spans="3:17" ht="17.25" customHeight="1">
      <c r="C94" s="323"/>
      <c r="D94" s="327" t="s">
        <v>1164</v>
      </c>
      <c r="E94" s="331"/>
      <c r="F94" s="346"/>
      <c r="G94" s="347"/>
      <c r="H94" s="466"/>
      <c r="I94" s="348"/>
      <c r="J94" s="367">
        <v>0</v>
      </c>
      <c r="K94" s="328">
        <v>0</v>
      </c>
      <c r="L94" s="328">
        <v>0</v>
      </c>
      <c r="M94" s="328">
        <v>0</v>
      </c>
      <c r="N94" s="330">
        <v>0</v>
      </c>
      <c r="O94" s="455">
        <f aca="true" t="shared" si="26" ref="O94:O99">SUM(I94:N94)</f>
        <v>0</v>
      </c>
      <c r="P94" s="459">
        <f aca="true" t="shared" si="27" ref="P94:P99">H94+O94</f>
        <v>0</v>
      </c>
      <c r="Q94" s="302"/>
    </row>
    <row r="95" spans="3:17" ht="17.25" customHeight="1">
      <c r="C95" s="323"/>
      <c r="D95" s="327" t="s">
        <v>1165</v>
      </c>
      <c r="E95" s="331"/>
      <c r="F95" s="328">
        <v>186101</v>
      </c>
      <c r="G95" s="330">
        <v>1648721</v>
      </c>
      <c r="H95" s="457">
        <f>SUM(F95:G95)</f>
        <v>1834822</v>
      </c>
      <c r="I95" s="329">
        <v>0</v>
      </c>
      <c r="J95" s="367">
        <v>25325610</v>
      </c>
      <c r="K95" s="328">
        <v>20809598</v>
      </c>
      <c r="L95" s="328">
        <v>44202282</v>
      </c>
      <c r="M95" s="328">
        <v>38985522</v>
      </c>
      <c r="N95" s="330">
        <v>50230766</v>
      </c>
      <c r="O95" s="455">
        <f t="shared" si="26"/>
        <v>179553778</v>
      </c>
      <c r="P95" s="459">
        <f t="shared" si="27"/>
        <v>181388600</v>
      </c>
      <c r="Q95" s="302"/>
    </row>
    <row r="96" spans="3:17" ht="17.25" customHeight="1">
      <c r="C96" s="323"/>
      <c r="D96" s="327" t="s">
        <v>1166</v>
      </c>
      <c r="E96" s="331"/>
      <c r="F96" s="328">
        <v>1380525</v>
      </c>
      <c r="G96" s="330">
        <v>4262084</v>
      </c>
      <c r="H96" s="457">
        <f>SUM(F96:G96)</f>
        <v>5642609</v>
      </c>
      <c r="I96" s="329">
        <v>0</v>
      </c>
      <c r="J96" s="367">
        <v>27284823</v>
      </c>
      <c r="K96" s="328">
        <v>37648140</v>
      </c>
      <c r="L96" s="328">
        <v>51032357</v>
      </c>
      <c r="M96" s="328">
        <v>41198935</v>
      </c>
      <c r="N96" s="330">
        <v>26154668</v>
      </c>
      <c r="O96" s="455">
        <f t="shared" si="26"/>
        <v>183318923</v>
      </c>
      <c r="P96" s="459">
        <f t="shared" si="27"/>
        <v>188961532</v>
      </c>
      <c r="Q96" s="302"/>
    </row>
    <row r="97" spans="3:17" ht="17.25" customHeight="1">
      <c r="C97" s="323"/>
      <c r="D97" s="327" t="s">
        <v>1167</v>
      </c>
      <c r="E97" s="331"/>
      <c r="F97" s="349"/>
      <c r="G97" s="330">
        <v>22346470</v>
      </c>
      <c r="H97" s="457">
        <f>SUM(F97:G97)</f>
        <v>22346470</v>
      </c>
      <c r="I97" s="348"/>
      <c r="J97" s="367">
        <v>258564227</v>
      </c>
      <c r="K97" s="328">
        <v>259597925</v>
      </c>
      <c r="L97" s="328">
        <v>259838942</v>
      </c>
      <c r="M97" s="328">
        <v>168097334</v>
      </c>
      <c r="N97" s="330">
        <v>111127614</v>
      </c>
      <c r="O97" s="455">
        <f t="shared" si="26"/>
        <v>1057226042</v>
      </c>
      <c r="P97" s="459">
        <f t="shared" si="27"/>
        <v>1079572512</v>
      </c>
      <c r="Q97" s="302"/>
    </row>
    <row r="98" spans="3:17" ht="17.25" customHeight="1">
      <c r="C98" s="323"/>
      <c r="D98" s="327" t="s">
        <v>1168</v>
      </c>
      <c r="E98" s="331"/>
      <c r="F98" s="351"/>
      <c r="G98" s="349"/>
      <c r="H98" s="467"/>
      <c r="I98" s="352"/>
      <c r="J98" s="367">
        <v>0</v>
      </c>
      <c r="K98" s="328">
        <v>0</v>
      </c>
      <c r="L98" s="328">
        <v>0</v>
      </c>
      <c r="M98" s="328">
        <v>0</v>
      </c>
      <c r="N98" s="330">
        <v>0</v>
      </c>
      <c r="O98" s="455">
        <f t="shared" si="26"/>
        <v>0</v>
      </c>
      <c r="P98" s="459">
        <f t="shared" si="27"/>
        <v>0</v>
      </c>
      <c r="Q98" s="302"/>
    </row>
    <row r="99" spans="3:17" ht="24.75" customHeight="1">
      <c r="C99" s="353"/>
      <c r="D99" s="1658" t="s">
        <v>1114</v>
      </c>
      <c r="E99" s="1659"/>
      <c r="F99" s="341">
        <v>0</v>
      </c>
      <c r="G99" s="343">
        <v>0</v>
      </c>
      <c r="H99" s="457">
        <f>SUM(F99:G99)</f>
        <v>0</v>
      </c>
      <c r="I99" s="354"/>
      <c r="J99" s="368">
        <v>0</v>
      </c>
      <c r="K99" s="341">
        <v>0</v>
      </c>
      <c r="L99" s="341">
        <v>0</v>
      </c>
      <c r="M99" s="341">
        <v>0</v>
      </c>
      <c r="N99" s="343">
        <v>0</v>
      </c>
      <c r="O99" s="470">
        <f t="shared" si="26"/>
        <v>0</v>
      </c>
      <c r="P99" s="469">
        <f t="shared" si="27"/>
        <v>0</v>
      </c>
      <c r="Q99" s="302"/>
    </row>
    <row r="100" spans="3:17" ht="17.25" customHeight="1">
      <c r="C100" s="323" t="s">
        <v>1169</v>
      </c>
      <c r="D100" s="325"/>
      <c r="E100" s="325"/>
      <c r="F100" s="451">
        <f>SUM(F101:F103)</f>
        <v>0</v>
      </c>
      <c r="G100" s="451">
        <f>SUM(G101:G103)</f>
        <v>0</v>
      </c>
      <c r="H100" s="452">
        <f>SUM(H101:H103)</f>
        <v>0</v>
      </c>
      <c r="I100" s="460"/>
      <c r="J100" s="477">
        <f aca="true" t="shared" si="28" ref="J100:P100">SUM(J101:J103)</f>
        <v>639997623</v>
      </c>
      <c r="K100" s="450">
        <f t="shared" si="28"/>
        <v>1103128667</v>
      </c>
      <c r="L100" s="450">
        <f t="shared" si="28"/>
        <v>1942063609</v>
      </c>
      <c r="M100" s="450">
        <f t="shared" si="28"/>
        <v>1880015028</v>
      </c>
      <c r="N100" s="451">
        <f t="shared" si="28"/>
        <v>2829283227</v>
      </c>
      <c r="O100" s="450">
        <f t="shared" si="28"/>
        <v>8394488154</v>
      </c>
      <c r="P100" s="454">
        <f t="shared" si="28"/>
        <v>8394488154</v>
      </c>
      <c r="Q100" s="302"/>
    </row>
    <row r="101" spans="3:17" ht="17.25" customHeight="1">
      <c r="C101" s="323"/>
      <c r="D101" s="334" t="s">
        <v>708</v>
      </c>
      <c r="E101" s="334"/>
      <c r="F101" s="330">
        <v>0</v>
      </c>
      <c r="G101" s="330">
        <v>0</v>
      </c>
      <c r="H101" s="457">
        <f>SUM(F101:G101)</f>
        <v>0</v>
      </c>
      <c r="I101" s="355"/>
      <c r="J101" s="367">
        <v>159899337</v>
      </c>
      <c r="K101" s="328">
        <v>446313358</v>
      </c>
      <c r="L101" s="328">
        <v>942350619</v>
      </c>
      <c r="M101" s="328">
        <v>1025935705</v>
      </c>
      <c r="N101" s="330">
        <v>1516472582</v>
      </c>
      <c r="O101" s="455">
        <f>SUM(I101:N101)</f>
        <v>4090971601</v>
      </c>
      <c r="P101" s="459">
        <f>H101+O101</f>
        <v>4090971601</v>
      </c>
      <c r="Q101" s="302"/>
    </row>
    <row r="102" spans="3:17" ht="17.25" customHeight="1">
      <c r="C102" s="323"/>
      <c r="D102" s="334" t="s">
        <v>709</v>
      </c>
      <c r="E102" s="334"/>
      <c r="F102" s="328">
        <v>0</v>
      </c>
      <c r="G102" s="330">
        <v>0</v>
      </c>
      <c r="H102" s="457">
        <f>SUM(F102:G102)</f>
        <v>0</v>
      </c>
      <c r="I102" s="356"/>
      <c r="J102" s="367">
        <v>467457804</v>
      </c>
      <c r="K102" s="328">
        <v>638862776</v>
      </c>
      <c r="L102" s="328">
        <v>951633514</v>
      </c>
      <c r="M102" s="328">
        <v>704435475</v>
      </c>
      <c r="N102" s="330">
        <v>570513661</v>
      </c>
      <c r="O102" s="455">
        <f>SUM(I102:N102)</f>
        <v>3332903230</v>
      </c>
      <c r="P102" s="459">
        <f>H102+O102</f>
        <v>3332903230</v>
      </c>
      <c r="Q102" s="302"/>
    </row>
    <row r="103" spans="3:17" ht="17.25" customHeight="1">
      <c r="C103" s="323"/>
      <c r="D103" s="357" t="s">
        <v>710</v>
      </c>
      <c r="E103" s="357"/>
      <c r="F103" s="358">
        <v>0</v>
      </c>
      <c r="G103" s="366">
        <v>0</v>
      </c>
      <c r="H103" s="468">
        <f>SUM(F103:G103)</f>
        <v>0</v>
      </c>
      <c r="I103" s="359"/>
      <c r="J103" s="369">
        <v>12640482</v>
      </c>
      <c r="K103" s="361">
        <v>17952533</v>
      </c>
      <c r="L103" s="361">
        <v>48079476</v>
      </c>
      <c r="M103" s="361">
        <v>149643848</v>
      </c>
      <c r="N103" s="360">
        <v>742296984</v>
      </c>
      <c r="O103" s="471">
        <f>SUM(I103:N103)</f>
        <v>970613323</v>
      </c>
      <c r="P103" s="472">
        <f>H103+O103</f>
        <v>970613323</v>
      </c>
      <c r="Q103" s="302"/>
    </row>
    <row r="104" spans="3:17" ht="17.25" customHeight="1" thickBot="1">
      <c r="C104" s="403" t="s">
        <v>1170</v>
      </c>
      <c r="D104" s="404"/>
      <c r="E104" s="404"/>
      <c r="F104" s="461">
        <f aca="true" t="shared" si="29" ref="F104:P104">F73+F93+F100</f>
        <v>809690774</v>
      </c>
      <c r="G104" s="462">
        <f t="shared" si="29"/>
        <v>907242399</v>
      </c>
      <c r="H104" s="463">
        <f t="shared" si="29"/>
        <v>1716933173</v>
      </c>
      <c r="I104" s="464">
        <f t="shared" si="29"/>
        <v>0</v>
      </c>
      <c r="J104" s="479">
        <f t="shared" si="29"/>
        <v>3427695286</v>
      </c>
      <c r="K104" s="461">
        <f t="shared" si="29"/>
        <v>3739994873</v>
      </c>
      <c r="L104" s="461">
        <f t="shared" si="29"/>
        <v>4804502872</v>
      </c>
      <c r="M104" s="461">
        <f t="shared" si="29"/>
        <v>3847149737</v>
      </c>
      <c r="N104" s="462">
        <f t="shared" si="29"/>
        <v>4886685381</v>
      </c>
      <c r="O104" s="461">
        <f t="shared" si="29"/>
        <v>20706028149</v>
      </c>
      <c r="P104" s="473">
        <f t="shared" si="29"/>
        <v>22422961322</v>
      </c>
      <c r="Q104" s="302"/>
    </row>
    <row r="105" spans="3:16" ht="17.25" customHeight="1">
      <c r="C105" s="377" t="s">
        <v>1182</v>
      </c>
      <c r="D105" s="372"/>
      <c r="E105" s="372"/>
      <c r="F105" s="372"/>
      <c r="G105" s="372"/>
      <c r="H105" s="372"/>
      <c r="I105" s="372"/>
      <c r="J105" s="372"/>
      <c r="K105" s="372"/>
      <c r="L105" s="372"/>
      <c r="M105" s="372"/>
      <c r="N105" s="372"/>
      <c r="O105" s="372"/>
      <c r="P105" s="373"/>
    </row>
    <row r="106" spans="3:17" ht="17.25" customHeight="1">
      <c r="C106" s="321" t="s">
        <v>835</v>
      </c>
      <c r="D106" s="322"/>
      <c r="E106" s="322"/>
      <c r="F106" s="450">
        <f aca="true" t="shared" si="30" ref="F106:P106">F107+F113+F116+F120+F124+F125</f>
        <v>737943883</v>
      </c>
      <c r="G106" s="451">
        <f t="shared" si="30"/>
        <v>797710110</v>
      </c>
      <c r="H106" s="452">
        <f t="shared" si="30"/>
        <v>1535653993</v>
      </c>
      <c r="I106" s="453">
        <f t="shared" si="30"/>
        <v>0</v>
      </c>
      <c r="J106" s="477">
        <f t="shared" si="30"/>
        <v>2259490560</v>
      </c>
      <c r="K106" s="450">
        <f t="shared" si="30"/>
        <v>2108388201</v>
      </c>
      <c r="L106" s="450">
        <f t="shared" si="30"/>
        <v>2276842033</v>
      </c>
      <c r="M106" s="450">
        <f t="shared" si="30"/>
        <v>1558613664</v>
      </c>
      <c r="N106" s="451">
        <f t="shared" si="30"/>
        <v>1693395088</v>
      </c>
      <c r="O106" s="450">
        <f t="shared" si="30"/>
        <v>9896729546</v>
      </c>
      <c r="P106" s="454">
        <f t="shared" si="30"/>
        <v>11432383539</v>
      </c>
      <c r="Q106" s="302"/>
    </row>
    <row r="107" spans="3:17" ht="17.25" customHeight="1">
      <c r="C107" s="323"/>
      <c r="D107" s="324" t="s">
        <v>836</v>
      </c>
      <c r="E107" s="325"/>
      <c r="F107" s="455">
        <f aca="true" t="shared" si="31" ref="F107:P107">SUM(F108:F112)</f>
        <v>322821344</v>
      </c>
      <c r="G107" s="456">
        <f t="shared" si="31"/>
        <v>267443487</v>
      </c>
      <c r="H107" s="457">
        <f t="shared" si="31"/>
        <v>590264831</v>
      </c>
      <c r="I107" s="458">
        <f t="shared" si="31"/>
        <v>0</v>
      </c>
      <c r="J107" s="478">
        <f t="shared" si="31"/>
        <v>821900230</v>
      </c>
      <c r="K107" s="455">
        <f t="shared" si="31"/>
        <v>756114791</v>
      </c>
      <c r="L107" s="455">
        <f t="shared" si="31"/>
        <v>842579884</v>
      </c>
      <c r="M107" s="455">
        <f t="shared" si="31"/>
        <v>657473470</v>
      </c>
      <c r="N107" s="456">
        <f t="shared" si="31"/>
        <v>946194637</v>
      </c>
      <c r="O107" s="455">
        <f t="shared" si="31"/>
        <v>4024263012</v>
      </c>
      <c r="P107" s="459">
        <f t="shared" si="31"/>
        <v>4614527843</v>
      </c>
      <c r="Q107" s="302"/>
    </row>
    <row r="108" spans="3:17" ht="17.25" customHeight="1">
      <c r="C108" s="323"/>
      <c r="D108" s="326"/>
      <c r="E108" s="327" t="s">
        <v>837</v>
      </c>
      <c r="F108" s="328">
        <v>289407883</v>
      </c>
      <c r="G108" s="330">
        <v>207690562</v>
      </c>
      <c r="H108" s="457">
        <f>SUM(F108:G108)</f>
        <v>497098445</v>
      </c>
      <c r="I108" s="329">
        <v>0</v>
      </c>
      <c r="J108" s="367">
        <v>656244731</v>
      </c>
      <c r="K108" s="328">
        <v>562160494</v>
      </c>
      <c r="L108" s="328">
        <v>626369448</v>
      </c>
      <c r="M108" s="328">
        <v>488032188</v>
      </c>
      <c r="N108" s="330">
        <v>584383182</v>
      </c>
      <c r="O108" s="455">
        <f>SUM(I108:N108)</f>
        <v>2917190043</v>
      </c>
      <c r="P108" s="459">
        <f>H108+O108</f>
        <v>3414288488</v>
      </c>
      <c r="Q108" s="302"/>
    </row>
    <row r="109" spans="3:17" ht="17.25" customHeight="1">
      <c r="C109" s="323"/>
      <c r="D109" s="326"/>
      <c r="E109" s="327" t="s">
        <v>838</v>
      </c>
      <c r="F109" s="328">
        <v>98683</v>
      </c>
      <c r="G109" s="330">
        <v>320723</v>
      </c>
      <c r="H109" s="457">
        <f>SUM(F109:G109)</f>
        <v>419406</v>
      </c>
      <c r="I109" s="329">
        <v>0</v>
      </c>
      <c r="J109" s="367">
        <v>2605102</v>
      </c>
      <c r="K109" s="328">
        <v>7342843</v>
      </c>
      <c r="L109" s="328">
        <v>17964522</v>
      </c>
      <c r="M109" s="328">
        <v>28016108</v>
      </c>
      <c r="N109" s="330">
        <v>119845504</v>
      </c>
      <c r="O109" s="455">
        <f>SUM(I109:N109)</f>
        <v>175774079</v>
      </c>
      <c r="P109" s="459">
        <f>H109+O109</f>
        <v>176193485</v>
      </c>
      <c r="Q109" s="302"/>
    </row>
    <row r="110" spans="3:17" ht="17.25" customHeight="1">
      <c r="C110" s="323"/>
      <c r="D110" s="326"/>
      <c r="E110" s="327" t="s">
        <v>839</v>
      </c>
      <c r="F110" s="328">
        <v>20311259</v>
      </c>
      <c r="G110" s="330">
        <v>46532416</v>
      </c>
      <c r="H110" s="457">
        <f>SUM(F110:G110)</f>
        <v>66843675</v>
      </c>
      <c r="I110" s="329">
        <v>0</v>
      </c>
      <c r="J110" s="367">
        <v>122842275</v>
      </c>
      <c r="K110" s="328">
        <v>140751869</v>
      </c>
      <c r="L110" s="328">
        <v>159413156</v>
      </c>
      <c r="M110" s="328">
        <v>111729547</v>
      </c>
      <c r="N110" s="330">
        <v>203858374</v>
      </c>
      <c r="O110" s="455">
        <f>SUM(I110:N110)</f>
        <v>738595221</v>
      </c>
      <c r="P110" s="459">
        <f>H110+O110</f>
        <v>805438896</v>
      </c>
      <c r="Q110" s="302"/>
    </row>
    <row r="111" spans="3:17" ht="17.25" customHeight="1">
      <c r="C111" s="323"/>
      <c r="D111" s="326"/>
      <c r="E111" s="327" t="s">
        <v>840</v>
      </c>
      <c r="F111" s="328">
        <v>3561079</v>
      </c>
      <c r="G111" s="330">
        <v>4119566</v>
      </c>
      <c r="H111" s="457">
        <f>SUM(F111:G111)</f>
        <v>7680645</v>
      </c>
      <c r="I111" s="329">
        <v>0</v>
      </c>
      <c r="J111" s="367">
        <v>8330212</v>
      </c>
      <c r="K111" s="328">
        <v>10750465</v>
      </c>
      <c r="L111" s="328">
        <v>4538033</v>
      </c>
      <c r="M111" s="328">
        <v>6186097</v>
      </c>
      <c r="N111" s="330">
        <v>4540007</v>
      </c>
      <c r="O111" s="455">
        <f>SUM(I111:N111)</f>
        <v>34344814</v>
      </c>
      <c r="P111" s="459">
        <f>H111+O111</f>
        <v>42025459</v>
      </c>
      <c r="Q111" s="302"/>
    </row>
    <row r="112" spans="3:17" ht="17.25" customHeight="1">
      <c r="C112" s="323"/>
      <c r="D112" s="326"/>
      <c r="E112" s="327" t="s">
        <v>841</v>
      </c>
      <c r="F112" s="328">
        <v>9442440</v>
      </c>
      <c r="G112" s="330">
        <v>8780220</v>
      </c>
      <c r="H112" s="457">
        <f>SUM(F112:G112)</f>
        <v>18222660</v>
      </c>
      <c r="I112" s="329">
        <v>0</v>
      </c>
      <c r="J112" s="367">
        <v>31877910</v>
      </c>
      <c r="K112" s="328">
        <v>35109120</v>
      </c>
      <c r="L112" s="328">
        <v>34294725</v>
      </c>
      <c r="M112" s="328">
        <v>23509530</v>
      </c>
      <c r="N112" s="330">
        <v>33567570</v>
      </c>
      <c r="O112" s="455">
        <f>SUM(I112:N112)</f>
        <v>158358855</v>
      </c>
      <c r="P112" s="459">
        <f>H112+O112</f>
        <v>176581515</v>
      </c>
      <c r="Q112" s="302"/>
    </row>
    <row r="113" spans="3:17" ht="17.25" customHeight="1">
      <c r="C113" s="323"/>
      <c r="D113" s="324" t="s">
        <v>842</v>
      </c>
      <c r="E113" s="331"/>
      <c r="F113" s="455">
        <f aca="true" t="shared" si="32" ref="F113:P113">SUM(F114:F115)</f>
        <v>179881093</v>
      </c>
      <c r="G113" s="456">
        <f t="shared" si="32"/>
        <v>296291665</v>
      </c>
      <c r="H113" s="457">
        <f t="shared" si="32"/>
        <v>476172758</v>
      </c>
      <c r="I113" s="458">
        <f t="shared" si="32"/>
        <v>0</v>
      </c>
      <c r="J113" s="478">
        <f t="shared" si="32"/>
        <v>690193190</v>
      </c>
      <c r="K113" s="455">
        <f t="shared" si="32"/>
        <v>659142001</v>
      </c>
      <c r="L113" s="455">
        <f t="shared" si="32"/>
        <v>605698199</v>
      </c>
      <c r="M113" s="455">
        <f t="shared" si="32"/>
        <v>356163321</v>
      </c>
      <c r="N113" s="456">
        <f t="shared" si="32"/>
        <v>190197145</v>
      </c>
      <c r="O113" s="455">
        <f t="shared" si="32"/>
        <v>2501393856</v>
      </c>
      <c r="P113" s="459">
        <f t="shared" si="32"/>
        <v>2977566614</v>
      </c>
      <c r="Q113" s="302"/>
    </row>
    <row r="114" spans="3:17" ht="17.25" customHeight="1">
      <c r="C114" s="323"/>
      <c r="D114" s="326"/>
      <c r="E114" s="332" t="s">
        <v>843</v>
      </c>
      <c r="F114" s="328">
        <v>141857439</v>
      </c>
      <c r="G114" s="330">
        <v>232564471</v>
      </c>
      <c r="H114" s="457">
        <f>SUM(F114:G114)</f>
        <v>374421910</v>
      </c>
      <c r="I114" s="329">
        <v>0</v>
      </c>
      <c r="J114" s="367">
        <v>577626795</v>
      </c>
      <c r="K114" s="328">
        <v>511145583</v>
      </c>
      <c r="L114" s="328">
        <v>483580896</v>
      </c>
      <c r="M114" s="328">
        <v>285737288</v>
      </c>
      <c r="N114" s="330">
        <v>162958333</v>
      </c>
      <c r="O114" s="455">
        <f>SUM(I114:N114)</f>
        <v>2021048895</v>
      </c>
      <c r="P114" s="459">
        <f>H114+O114</f>
        <v>2395470805</v>
      </c>
      <c r="Q114" s="302"/>
    </row>
    <row r="115" spans="3:17" ht="17.25" customHeight="1">
      <c r="C115" s="323"/>
      <c r="D115" s="326"/>
      <c r="E115" s="332" t="s">
        <v>844</v>
      </c>
      <c r="F115" s="328">
        <v>38023654</v>
      </c>
      <c r="G115" s="330">
        <v>63727194</v>
      </c>
      <c r="H115" s="457">
        <f>SUM(F115:G115)</f>
        <v>101750848</v>
      </c>
      <c r="I115" s="329">
        <v>0</v>
      </c>
      <c r="J115" s="367">
        <v>112566395</v>
      </c>
      <c r="K115" s="328">
        <v>147996418</v>
      </c>
      <c r="L115" s="328">
        <v>122117303</v>
      </c>
      <c r="M115" s="328">
        <v>70426033</v>
      </c>
      <c r="N115" s="330">
        <v>27238812</v>
      </c>
      <c r="O115" s="455">
        <f>SUM(I115:N115)</f>
        <v>480344961</v>
      </c>
      <c r="P115" s="459">
        <f>H115+O115</f>
        <v>582095809</v>
      </c>
      <c r="Q115" s="302"/>
    </row>
    <row r="116" spans="3:17" ht="17.25" customHeight="1">
      <c r="C116" s="323"/>
      <c r="D116" s="324" t="s">
        <v>827</v>
      </c>
      <c r="E116" s="325"/>
      <c r="F116" s="455">
        <f aca="true" t="shared" si="33" ref="F116:P116">SUM(F117:F119)</f>
        <v>1297670</v>
      </c>
      <c r="G116" s="456">
        <f t="shared" si="33"/>
        <v>8900176</v>
      </c>
      <c r="H116" s="457">
        <f t="shared" si="33"/>
        <v>10197846</v>
      </c>
      <c r="I116" s="458">
        <f t="shared" si="33"/>
        <v>0</v>
      </c>
      <c r="J116" s="478">
        <f t="shared" si="33"/>
        <v>77385141</v>
      </c>
      <c r="K116" s="455">
        <f t="shared" si="33"/>
        <v>111911133</v>
      </c>
      <c r="L116" s="455">
        <f t="shared" si="33"/>
        <v>196255654</v>
      </c>
      <c r="M116" s="455">
        <f t="shared" si="33"/>
        <v>142415883</v>
      </c>
      <c r="N116" s="456">
        <f t="shared" si="33"/>
        <v>120860972</v>
      </c>
      <c r="O116" s="455">
        <f t="shared" si="33"/>
        <v>648828783</v>
      </c>
      <c r="P116" s="459">
        <f t="shared" si="33"/>
        <v>659026629</v>
      </c>
      <c r="Q116" s="302"/>
    </row>
    <row r="117" spans="3:17" ht="17.25" customHeight="1">
      <c r="C117" s="323"/>
      <c r="D117" s="326"/>
      <c r="E117" s="327" t="s">
        <v>845</v>
      </c>
      <c r="F117" s="328">
        <v>1239474</v>
      </c>
      <c r="G117" s="330">
        <v>7394875</v>
      </c>
      <c r="H117" s="457">
        <f>SUM(F117:G117)</f>
        <v>8634349</v>
      </c>
      <c r="I117" s="329">
        <v>0</v>
      </c>
      <c r="J117" s="367">
        <v>67092140</v>
      </c>
      <c r="K117" s="328">
        <v>91252782</v>
      </c>
      <c r="L117" s="328">
        <v>160605577</v>
      </c>
      <c r="M117" s="328">
        <v>120372731</v>
      </c>
      <c r="N117" s="330">
        <v>100249202</v>
      </c>
      <c r="O117" s="455">
        <f>SUM(I117:N117)</f>
        <v>539572432</v>
      </c>
      <c r="P117" s="459">
        <f>H117+O117</f>
        <v>548206781</v>
      </c>
      <c r="Q117" s="302"/>
    </row>
    <row r="118" spans="3:17" ht="24.75" customHeight="1">
      <c r="C118" s="323"/>
      <c r="D118" s="326"/>
      <c r="E118" s="333" t="s">
        <v>846</v>
      </c>
      <c r="F118" s="328">
        <v>58196</v>
      </c>
      <c r="G118" s="330">
        <v>1505301</v>
      </c>
      <c r="H118" s="457">
        <f>SUM(F118:G118)</f>
        <v>1563497</v>
      </c>
      <c r="I118" s="329">
        <v>0</v>
      </c>
      <c r="J118" s="367">
        <v>10293001</v>
      </c>
      <c r="K118" s="328">
        <v>20658351</v>
      </c>
      <c r="L118" s="328">
        <v>35650077</v>
      </c>
      <c r="M118" s="328">
        <v>22043152</v>
      </c>
      <c r="N118" s="330">
        <v>20611770</v>
      </c>
      <c r="O118" s="455">
        <f>SUM(I118:N118)</f>
        <v>109256351</v>
      </c>
      <c r="P118" s="459">
        <f>H118+O118</f>
        <v>110819848</v>
      </c>
      <c r="Q118" s="302"/>
    </row>
    <row r="119" spans="3:17" ht="24.75" customHeight="1">
      <c r="C119" s="323"/>
      <c r="D119" s="332"/>
      <c r="E119" s="333" t="s">
        <v>847</v>
      </c>
      <c r="F119" s="328">
        <v>0</v>
      </c>
      <c r="G119" s="330">
        <v>0</v>
      </c>
      <c r="H119" s="457">
        <f>SUM(F119:G119)</f>
        <v>0</v>
      </c>
      <c r="I119" s="329">
        <v>0</v>
      </c>
      <c r="J119" s="367">
        <v>0</v>
      </c>
      <c r="K119" s="328">
        <v>0</v>
      </c>
      <c r="L119" s="328">
        <v>0</v>
      </c>
      <c r="M119" s="328">
        <v>0</v>
      </c>
      <c r="N119" s="330">
        <v>0</v>
      </c>
      <c r="O119" s="455">
        <f>SUM(I119:N119)</f>
        <v>0</v>
      </c>
      <c r="P119" s="459">
        <f>H119+O119</f>
        <v>0</v>
      </c>
      <c r="Q119" s="302"/>
    </row>
    <row r="120" spans="3:17" ht="17.25" customHeight="1">
      <c r="C120" s="323"/>
      <c r="D120" s="324" t="s">
        <v>848</v>
      </c>
      <c r="E120" s="325"/>
      <c r="F120" s="455">
        <f aca="true" t="shared" si="34" ref="F120:P120">SUM(F121:F123)</f>
        <v>82218702</v>
      </c>
      <c r="G120" s="456">
        <f t="shared" si="34"/>
        <v>76985367</v>
      </c>
      <c r="H120" s="457">
        <f t="shared" si="34"/>
        <v>159204069</v>
      </c>
      <c r="I120" s="458">
        <f t="shared" si="34"/>
        <v>0</v>
      </c>
      <c r="J120" s="456">
        <f t="shared" si="34"/>
        <v>140331001</v>
      </c>
      <c r="K120" s="455">
        <f t="shared" si="34"/>
        <v>163695252</v>
      </c>
      <c r="L120" s="455">
        <f t="shared" si="34"/>
        <v>165998413</v>
      </c>
      <c r="M120" s="455">
        <f t="shared" si="34"/>
        <v>115026311</v>
      </c>
      <c r="N120" s="456">
        <f t="shared" si="34"/>
        <v>125222708</v>
      </c>
      <c r="O120" s="455">
        <f t="shared" si="34"/>
        <v>710273685</v>
      </c>
      <c r="P120" s="459">
        <f t="shared" si="34"/>
        <v>869477754</v>
      </c>
      <c r="Q120" s="302"/>
    </row>
    <row r="121" spans="3:17" ht="17.25" customHeight="1">
      <c r="C121" s="323"/>
      <c r="D121" s="326"/>
      <c r="E121" s="334" t="s">
        <v>526</v>
      </c>
      <c r="F121" s="328">
        <v>34297747</v>
      </c>
      <c r="G121" s="330">
        <v>46191096</v>
      </c>
      <c r="H121" s="457">
        <f>SUM(F121:G121)</f>
        <v>80488843</v>
      </c>
      <c r="I121" s="329">
        <v>0</v>
      </c>
      <c r="J121" s="330">
        <v>95968062</v>
      </c>
      <c r="K121" s="328">
        <v>135041214</v>
      </c>
      <c r="L121" s="328">
        <v>140367393</v>
      </c>
      <c r="M121" s="328">
        <v>101174952</v>
      </c>
      <c r="N121" s="330">
        <v>117504252</v>
      </c>
      <c r="O121" s="455">
        <f>SUM(I121:N121)</f>
        <v>590055873</v>
      </c>
      <c r="P121" s="459">
        <f>H121+O121</f>
        <v>670544716</v>
      </c>
      <c r="Q121" s="302"/>
    </row>
    <row r="122" spans="3:17" ht="17.25" customHeight="1">
      <c r="C122" s="323"/>
      <c r="D122" s="335"/>
      <c r="E122" s="332" t="s">
        <v>527</v>
      </c>
      <c r="F122" s="328">
        <v>7901741</v>
      </c>
      <c r="G122" s="330">
        <v>6588734</v>
      </c>
      <c r="H122" s="457">
        <f>SUM(F122:G122)</f>
        <v>14490475</v>
      </c>
      <c r="I122" s="329">
        <v>0</v>
      </c>
      <c r="J122" s="330">
        <v>10676371</v>
      </c>
      <c r="K122" s="328">
        <v>10261622</v>
      </c>
      <c r="L122" s="328">
        <v>9108095</v>
      </c>
      <c r="M122" s="328">
        <v>6481549</v>
      </c>
      <c r="N122" s="330">
        <v>3537928</v>
      </c>
      <c r="O122" s="455">
        <f>SUM(I122:N122)</f>
        <v>40065565</v>
      </c>
      <c r="P122" s="459">
        <f>H122+O122</f>
        <v>54556040</v>
      </c>
      <c r="Q122" s="302"/>
    </row>
    <row r="123" spans="3:17" ht="17.25" customHeight="1">
      <c r="C123" s="323"/>
      <c r="D123" s="336"/>
      <c r="E123" s="327" t="s">
        <v>528</v>
      </c>
      <c r="F123" s="328">
        <v>40019214</v>
      </c>
      <c r="G123" s="330">
        <v>24205537</v>
      </c>
      <c r="H123" s="457">
        <f>SUM(F123:G123)</f>
        <v>64224751</v>
      </c>
      <c r="I123" s="329">
        <v>0</v>
      </c>
      <c r="J123" s="330">
        <v>33686568</v>
      </c>
      <c r="K123" s="328">
        <v>18392416</v>
      </c>
      <c r="L123" s="328">
        <v>16522925</v>
      </c>
      <c r="M123" s="328">
        <v>7369810</v>
      </c>
      <c r="N123" s="330">
        <v>4180528</v>
      </c>
      <c r="O123" s="455">
        <f>SUM(I123:N123)</f>
        <v>80152247</v>
      </c>
      <c r="P123" s="459">
        <f>H123+O123</f>
        <v>144376998</v>
      </c>
      <c r="Q123" s="302"/>
    </row>
    <row r="124" spans="3:17" ht="17.25" customHeight="1">
      <c r="C124" s="323"/>
      <c r="D124" s="326" t="s">
        <v>1161</v>
      </c>
      <c r="E124" s="337"/>
      <c r="F124" s="328">
        <v>45280488</v>
      </c>
      <c r="G124" s="330">
        <v>81461409</v>
      </c>
      <c r="H124" s="457">
        <f>SUM(F124:G124)</f>
        <v>126741897</v>
      </c>
      <c r="I124" s="329">
        <v>0</v>
      </c>
      <c r="J124" s="330">
        <v>223326372</v>
      </c>
      <c r="K124" s="328">
        <v>202995656</v>
      </c>
      <c r="L124" s="328">
        <v>263617047</v>
      </c>
      <c r="M124" s="328">
        <v>172017533</v>
      </c>
      <c r="N124" s="330">
        <v>205901890</v>
      </c>
      <c r="O124" s="455">
        <f>SUM(I124:N124)</f>
        <v>1067858498</v>
      </c>
      <c r="P124" s="459">
        <f>H124+O124</f>
        <v>1194600395</v>
      </c>
      <c r="Q124" s="302"/>
    </row>
    <row r="125" spans="3:17" ht="17.25" customHeight="1">
      <c r="C125" s="338"/>
      <c r="D125" s="339" t="s">
        <v>1174</v>
      </c>
      <c r="E125" s="340"/>
      <c r="F125" s="341">
        <v>106444586</v>
      </c>
      <c r="G125" s="343">
        <v>66628006</v>
      </c>
      <c r="H125" s="465">
        <f>SUM(F125:G125)</f>
        <v>173072592</v>
      </c>
      <c r="I125" s="342">
        <v>0</v>
      </c>
      <c r="J125" s="343">
        <v>306354626</v>
      </c>
      <c r="K125" s="341">
        <v>214529368</v>
      </c>
      <c r="L125" s="341">
        <v>202692836</v>
      </c>
      <c r="M125" s="341">
        <v>115517146</v>
      </c>
      <c r="N125" s="343">
        <v>105017736</v>
      </c>
      <c r="O125" s="465">
        <f>SUM(I125:N125)</f>
        <v>944111712</v>
      </c>
      <c r="P125" s="469">
        <f>H125+O125</f>
        <v>1117184304</v>
      </c>
      <c r="Q125" s="302"/>
    </row>
    <row r="126" spans="3:17" ht="17.25" customHeight="1">
      <c r="C126" s="321" t="s">
        <v>1163</v>
      </c>
      <c r="D126" s="344"/>
      <c r="E126" s="345"/>
      <c r="F126" s="450">
        <f aca="true" t="shared" si="35" ref="F126:P126">SUM(F127:F132)</f>
        <v>1409957</v>
      </c>
      <c r="G126" s="451">
        <f t="shared" si="35"/>
        <v>25431483</v>
      </c>
      <c r="H126" s="452">
        <f t="shared" si="35"/>
        <v>26841440</v>
      </c>
      <c r="I126" s="453">
        <f t="shared" si="35"/>
        <v>0</v>
      </c>
      <c r="J126" s="477">
        <f t="shared" si="35"/>
        <v>280056634</v>
      </c>
      <c r="K126" s="450">
        <f t="shared" si="35"/>
        <v>286249407</v>
      </c>
      <c r="L126" s="450">
        <f t="shared" si="35"/>
        <v>319565556</v>
      </c>
      <c r="M126" s="450">
        <f t="shared" si="35"/>
        <v>223453174</v>
      </c>
      <c r="N126" s="451">
        <f t="shared" si="35"/>
        <v>168761321</v>
      </c>
      <c r="O126" s="450">
        <f t="shared" si="35"/>
        <v>1278086092</v>
      </c>
      <c r="P126" s="454">
        <f t="shared" si="35"/>
        <v>1304927532</v>
      </c>
      <c r="Q126" s="302"/>
    </row>
    <row r="127" spans="3:17" ht="17.25" customHeight="1">
      <c r="C127" s="323"/>
      <c r="D127" s="327" t="s">
        <v>1164</v>
      </c>
      <c r="E127" s="331"/>
      <c r="F127" s="346"/>
      <c r="G127" s="347"/>
      <c r="H127" s="466"/>
      <c r="I127" s="348"/>
      <c r="J127" s="367">
        <v>0</v>
      </c>
      <c r="K127" s="328">
        <v>0</v>
      </c>
      <c r="L127" s="328">
        <v>0</v>
      </c>
      <c r="M127" s="328">
        <v>0</v>
      </c>
      <c r="N127" s="330">
        <v>0</v>
      </c>
      <c r="O127" s="455">
        <f aca="true" t="shared" si="36" ref="O127:O132">SUM(I127:N127)</f>
        <v>0</v>
      </c>
      <c r="P127" s="459">
        <f aca="true" t="shared" si="37" ref="P127:P132">H127+O127</f>
        <v>0</v>
      </c>
      <c r="Q127" s="302"/>
    </row>
    <row r="128" spans="3:17" ht="17.25" customHeight="1">
      <c r="C128" s="323"/>
      <c r="D128" s="327" t="s">
        <v>1165</v>
      </c>
      <c r="E128" s="331"/>
      <c r="F128" s="328">
        <v>167488</v>
      </c>
      <c r="G128" s="330">
        <v>1483837</v>
      </c>
      <c r="H128" s="457">
        <f>SUM(F128:G128)</f>
        <v>1651325</v>
      </c>
      <c r="I128" s="329">
        <v>0</v>
      </c>
      <c r="J128" s="367">
        <v>22792910</v>
      </c>
      <c r="K128" s="328">
        <v>18728514</v>
      </c>
      <c r="L128" s="328">
        <v>39781865</v>
      </c>
      <c r="M128" s="328">
        <v>35086840</v>
      </c>
      <c r="N128" s="330">
        <v>45207507</v>
      </c>
      <c r="O128" s="455">
        <f t="shared" si="36"/>
        <v>161597636</v>
      </c>
      <c r="P128" s="459">
        <f t="shared" si="37"/>
        <v>163248961</v>
      </c>
      <c r="Q128" s="302"/>
    </row>
    <row r="129" spans="3:17" ht="17.25" customHeight="1">
      <c r="C129" s="323"/>
      <c r="D129" s="327" t="s">
        <v>1166</v>
      </c>
      <c r="E129" s="331"/>
      <c r="F129" s="328">
        <v>1242469</v>
      </c>
      <c r="G129" s="330">
        <v>3835856</v>
      </c>
      <c r="H129" s="457">
        <f>SUM(F129:G129)</f>
        <v>5078325</v>
      </c>
      <c r="I129" s="329">
        <v>0</v>
      </c>
      <c r="J129" s="367">
        <v>24556246</v>
      </c>
      <c r="K129" s="328">
        <v>33883227</v>
      </c>
      <c r="L129" s="328">
        <v>45929045</v>
      </c>
      <c r="M129" s="328">
        <v>37078996</v>
      </c>
      <c r="N129" s="330">
        <v>23539162</v>
      </c>
      <c r="O129" s="455">
        <f t="shared" si="36"/>
        <v>164986676</v>
      </c>
      <c r="P129" s="459">
        <f t="shared" si="37"/>
        <v>170065001</v>
      </c>
      <c r="Q129" s="302"/>
    </row>
    <row r="130" spans="3:17" ht="17.25" customHeight="1">
      <c r="C130" s="323"/>
      <c r="D130" s="327" t="s">
        <v>1167</v>
      </c>
      <c r="E130" s="331"/>
      <c r="F130" s="349"/>
      <c r="G130" s="330">
        <v>20111790</v>
      </c>
      <c r="H130" s="457">
        <f>SUM(F130:G130)</f>
        <v>20111790</v>
      </c>
      <c r="I130" s="348"/>
      <c r="J130" s="367">
        <v>232707478</v>
      </c>
      <c r="K130" s="328">
        <v>233637666</v>
      </c>
      <c r="L130" s="328">
        <v>233854646</v>
      </c>
      <c r="M130" s="328">
        <v>151287338</v>
      </c>
      <c r="N130" s="330">
        <v>100014652</v>
      </c>
      <c r="O130" s="455">
        <f t="shared" si="36"/>
        <v>951501780</v>
      </c>
      <c r="P130" s="459">
        <f t="shared" si="37"/>
        <v>971613570</v>
      </c>
      <c r="Q130" s="302"/>
    </row>
    <row r="131" spans="3:17" ht="17.25" customHeight="1">
      <c r="C131" s="323"/>
      <c r="D131" s="327" t="s">
        <v>1168</v>
      </c>
      <c r="E131" s="331"/>
      <c r="F131" s="351"/>
      <c r="G131" s="349"/>
      <c r="H131" s="467"/>
      <c r="I131" s="352"/>
      <c r="J131" s="367">
        <v>0</v>
      </c>
      <c r="K131" s="328">
        <v>0</v>
      </c>
      <c r="L131" s="328">
        <v>0</v>
      </c>
      <c r="M131" s="328">
        <v>0</v>
      </c>
      <c r="N131" s="330">
        <v>0</v>
      </c>
      <c r="O131" s="455">
        <f t="shared" si="36"/>
        <v>0</v>
      </c>
      <c r="P131" s="459">
        <f t="shared" si="37"/>
        <v>0</v>
      </c>
      <c r="Q131" s="302"/>
    </row>
    <row r="132" spans="3:17" ht="24.75" customHeight="1">
      <c r="C132" s="353"/>
      <c r="D132" s="1658" t="s">
        <v>1114</v>
      </c>
      <c r="E132" s="1659"/>
      <c r="F132" s="341">
        <v>0</v>
      </c>
      <c r="G132" s="343">
        <v>0</v>
      </c>
      <c r="H132" s="457">
        <f>SUM(F132:G132)</f>
        <v>0</v>
      </c>
      <c r="I132" s="354"/>
      <c r="J132" s="368">
        <v>0</v>
      </c>
      <c r="K132" s="341">
        <v>0</v>
      </c>
      <c r="L132" s="341">
        <v>0</v>
      </c>
      <c r="M132" s="341">
        <v>0</v>
      </c>
      <c r="N132" s="343">
        <v>0</v>
      </c>
      <c r="O132" s="470">
        <f t="shared" si="36"/>
        <v>0</v>
      </c>
      <c r="P132" s="469">
        <f t="shared" si="37"/>
        <v>0</v>
      </c>
      <c r="Q132" s="302"/>
    </row>
    <row r="133" spans="3:17" ht="17.25" customHeight="1">
      <c r="C133" s="323" t="s">
        <v>1169</v>
      </c>
      <c r="D133" s="325"/>
      <c r="E133" s="325"/>
      <c r="F133" s="451">
        <f>SUM(F134:F136)</f>
        <v>0</v>
      </c>
      <c r="G133" s="451">
        <f>SUM(G134:G136)</f>
        <v>0</v>
      </c>
      <c r="H133" s="452">
        <f>SUM(H134:H136)</f>
        <v>0</v>
      </c>
      <c r="I133" s="460"/>
      <c r="J133" s="477">
        <f aca="true" t="shared" si="38" ref="J133:P133">SUM(J134:J136)</f>
        <v>576754480</v>
      </c>
      <c r="K133" s="450">
        <f t="shared" si="38"/>
        <v>993066649</v>
      </c>
      <c r="L133" s="450">
        <f t="shared" si="38"/>
        <v>1748663697</v>
      </c>
      <c r="M133" s="450">
        <f t="shared" si="38"/>
        <v>1694516019</v>
      </c>
      <c r="N133" s="451">
        <f t="shared" si="38"/>
        <v>2550590906</v>
      </c>
      <c r="O133" s="450">
        <f t="shared" si="38"/>
        <v>7563591751</v>
      </c>
      <c r="P133" s="454">
        <f t="shared" si="38"/>
        <v>7563591751</v>
      </c>
      <c r="Q133" s="302"/>
    </row>
    <row r="134" spans="3:17" ht="17.25" customHeight="1">
      <c r="C134" s="323"/>
      <c r="D134" s="334" t="s">
        <v>708</v>
      </c>
      <c r="E134" s="334"/>
      <c r="F134" s="330">
        <v>0</v>
      </c>
      <c r="G134" s="330">
        <v>0</v>
      </c>
      <c r="H134" s="457">
        <f>SUM(F134:G134)</f>
        <v>0</v>
      </c>
      <c r="I134" s="355"/>
      <c r="J134" s="367">
        <v>144666693</v>
      </c>
      <c r="K134" s="328">
        <v>401934121</v>
      </c>
      <c r="L134" s="328">
        <v>848923608</v>
      </c>
      <c r="M134" s="328">
        <v>925743240</v>
      </c>
      <c r="N134" s="330">
        <v>1369046224</v>
      </c>
      <c r="O134" s="455">
        <f>SUM(I134:N134)</f>
        <v>3690313886</v>
      </c>
      <c r="P134" s="459">
        <f>H134+O134</f>
        <v>3690313886</v>
      </c>
      <c r="Q134" s="302"/>
    </row>
    <row r="135" spans="3:17" ht="17.25" customHeight="1">
      <c r="C135" s="323"/>
      <c r="D135" s="334" t="s">
        <v>709</v>
      </c>
      <c r="E135" s="334"/>
      <c r="F135" s="328">
        <v>0</v>
      </c>
      <c r="G135" s="330">
        <v>0</v>
      </c>
      <c r="H135" s="457">
        <f>SUM(F135:G135)</f>
        <v>0</v>
      </c>
      <c r="I135" s="356"/>
      <c r="J135" s="367">
        <v>420711372</v>
      </c>
      <c r="K135" s="328">
        <v>574975282</v>
      </c>
      <c r="L135" s="328">
        <v>856468627</v>
      </c>
      <c r="M135" s="328">
        <v>634093482</v>
      </c>
      <c r="N135" s="330">
        <v>513478183</v>
      </c>
      <c r="O135" s="455">
        <f>SUM(I135:N135)</f>
        <v>2999726946</v>
      </c>
      <c r="P135" s="459">
        <f>H135+O135</f>
        <v>2999726946</v>
      </c>
      <c r="Q135" s="302"/>
    </row>
    <row r="136" spans="3:17" ht="17.25" customHeight="1">
      <c r="C136" s="323"/>
      <c r="D136" s="357" t="s">
        <v>710</v>
      </c>
      <c r="E136" s="357"/>
      <c r="F136" s="343">
        <v>0</v>
      </c>
      <c r="G136" s="366">
        <v>0</v>
      </c>
      <c r="H136" s="468">
        <f>SUM(F136:G136)</f>
        <v>0</v>
      </c>
      <c r="I136" s="359"/>
      <c r="J136" s="369">
        <v>11376415</v>
      </c>
      <c r="K136" s="361">
        <v>16157246</v>
      </c>
      <c r="L136" s="361">
        <v>43271462</v>
      </c>
      <c r="M136" s="361">
        <v>134679297</v>
      </c>
      <c r="N136" s="360">
        <v>668066499</v>
      </c>
      <c r="O136" s="471">
        <f>SUM(I136:N136)</f>
        <v>873550919</v>
      </c>
      <c r="P136" s="472">
        <f>H136+O136</f>
        <v>873550919</v>
      </c>
      <c r="Q136" s="302"/>
    </row>
    <row r="137" spans="3:17" ht="17.25" customHeight="1" thickBot="1">
      <c r="C137" s="403" t="s">
        <v>1170</v>
      </c>
      <c r="D137" s="404"/>
      <c r="E137" s="404"/>
      <c r="F137" s="462">
        <f aca="true" t="shared" si="39" ref="F137:P137">F106+F126+F133</f>
        <v>739353840</v>
      </c>
      <c r="G137" s="462">
        <f t="shared" si="39"/>
        <v>823141593</v>
      </c>
      <c r="H137" s="463">
        <f t="shared" si="39"/>
        <v>1562495433</v>
      </c>
      <c r="I137" s="464">
        <f t="shared" si="39"/>
        <v>0</v>
      </c>
      <c r="J137" s="479">
        <f t="shared" si="39"/>
        <v>3116301674</v>
      </c>
      <c r="K137" s="461">
        <f t="shared" si="39"/>
        <v>3387704257</v>
      </c>
      <c r="L137" s="461">
        <f t="shared" si="39"/>
        <v>4345071286</v>
      </c>
      <c r="M137" s="461">
        <f t="shared" si="39"/>
        <v>3476582857</v>
      </c>
      <c r="N137" s="462">
        <f t="shared" si="39"/>
        <v>4412747315</v>
      </c>
      <c r="O137" s="461">
        <f t="shared" si="39"/>
        <v>18738407389</v>
      </c>
      <c r="P137" s="473">
        <f t="shared" si="39"/>
        <v>20300902822</v>
      </c>
      <c r="Q137" s="302"/>
    </row>
    <row r="138" ht="13.5">
      <c r="Q138" s="302"/>
    </row>
  </sheetData>
  <sheetProtection password="C7C4" sheet="1" objects="1" scenarios="1"/>
  <mergeCells count="4">
    <mergeCell ref="D132:E132"/>
    <mergeCell ref="D35:E35"/>
    <mergeCell ref="D66:E66"/>
    <mergeCell ref="D99:E99"/>
  </mergeCells>
  <printOptions horizontalCentered="1"/>
  <pageMargins left="0.3937007874015748" right="0.3937007874015748" top="0.7086614173228347" bottom="0.4724409448818898" header="0.5118110236220472" footer="0.31496062992125984"/>
  <pageSetup firstPageNumber="35"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xml><?xml version="1.0" encoding="utf-8"?>
<worksheet xmlns="http://schemas.openxmlformats.org/spreadsheetml/2006/main" xmlns:r="http://schemas.openxmlformats.org/officeDocument/2006/relationships">
  <sheetPr codeName="Sheet2">
    <tabColor indexed="13"/>
  </sheetPr>
  <dimension ref="A1:AE31"/>
  <sheetViews>
    <sheetView workbookViewId="0" topLeftCell="A1">
      <selection activeCell="A2" sqref="A2"/>
    </sheetView>
  </sheetViews>
  <sheetFormatPr defaultColWidth="9.00390625" defaultRowHeight="13.5"/>
  <cols>
    <col min="1" max="16384" width="2.625" style="0" customWidth="1"/>
  </cols>
  <sheetData>
    <row r="1" ht="13.5">
      <c r="A1" t="s">
        <v>856</v>
      </c>
    </row>
    <row r="3" spans="29:31" ht="13.5">
      <c r="AC3" s="600" t="s">
        <v>277</v>
      </c>
      <c r="AD3" s="600"/>
      <c r="AE3" s="600"/>
    </row>
    <row r="5" spans="1:30" ht="13.5">
      <c r="A5" t="s">
        <v>857</v>
      </c>
      <c r="C5" t="s">
        <v>865</v>
      </c>
      <c r="R5" s="601" t="s">
        <v>278</v>
      </c>
      <c r="S5" s="601"/>
      <c r="T5" s="601"/>
      <c r="U5" s="601"/>
      <c r="V5" s="601"/>
      <c r="W5" s="601"/>
      <c r="X5" s="601"/>
      <c r="Y5" s="601"/>
      <c r="Z5" s="601"/>
      <c r="AA5" s="601"/>
      <c r="AB5" s="601"/>
      <c r="AD5">
        <v>2</v>
      </c>
    </row>
    <row r="6" spans="18:28" ht="13.5">
      <c r="R6" s="10"/>
      <c r="S6" s="10"/>
      <c r="T6" s="10"/>
      <c r="U6" s="10"/>
      <c r="V6" s="10"/>
      <c r="W6" s="10"/>
      <c r="X6" s="10"/>
      <c r="Y6" s="10"/>
      <c r="Z6" s="10"/>
      <c r="AA6" s="10"/>
      <c r="AB6" s="10"/>
    </row>
    <row r="7" spans="1:30" ht="13.5">
      <c r="A7" t="s">
        <v>858</v>
      </c>
      <c r="C7" t="s">
        <v>866</v>
      </c>
      <c r="R7" s="601" t="s">
        <v>278</v>
      </c>
      <c r="S7" s="601"/>
      <c r="T7" s="601"/>
      <c r="U7" s="601"/>
      <c r="V7" s="601"/>
      <c r="W7" s="601"/>
      <c r="X7" s="601"/>
      <c r="Y7" s="601"/>
      <c r="Z7" s="601"/>
      <c r="AA7" s="601"/>
      <c r="AB7" s="601"/>
      <c r="AD7">
        <v>3</v>
      </c>
    </row>
    <row r="8" spans="18:28" ht="13.5">
      <c r="R8" s="10"/>
      <c r="S8" s="10"/>
      <c r="T8" s="10"/>
      <c r="U8" s="10"/>
      <c r="V8" s="10"/>
      <c r="W8" s="10"/>
      <c r="X8" s="10"/>
      <c r="Y8" s="10"/>
      <c r="Z8" s="10"/>
      <c r="AA8" s="10"/>
      <c r="AB8" s="10"/>
    </row>
    <row r="9" spans="1:30" ht="13.5">
      <c r="A9" t="s">
        <v>859</v>
      </c>
      <c r="C9" t="s">
        <v>221</v>
      </c>
      <c r="R9" s="601" t="s">
        <v>278</v>
      </c>
      <c r="S9" s="601"/>
      <c r="T9" s="601"/>
      <c r="U9" s="601"/>
      <c r="V9" s="601"/>
      <c r="W9" s="601"/>
      <c r="X9" s="601"/>
      <c r="Y9" s="601"/>
      <c r="Z9" s="601"/>
      <c r="AA9" s="601"/>
      <c r="AB9" s="601"/>
      <c r="AD9" s="163">
        <v>5</v>
      </c>
    </row>
    <row r="10" spans="18:30" ht="13.5">
      <c r="R10" s="10"/>
      <c r="S10" s="10"/>
      <c r="T10" s="10"/>
      <c r="U10" s="10"/>
      <c r="V10" s="10"/>
      <c r="W10" s="10"/>
      <c r="X10" s="10"/>
      <c r="Y10" s="10"/>
      <c r="Z10" s="10"/>
      <c r="AA10" s="10"/>
      <c r="AB10" s="10"/>
      <c r="AD10" s="163"/>
    </row>
    <row r="11" spans="1:30" ht="13.5">
      <c r="A11" t="s">
        <v>860</v>
      </c>
      <c r="C11" t="s">
        <v>222</v>
      </c>
      <c r="R11" s="601" t="s">
        <v>278</v>
      </c>
      <c r="S11" s="601"/>
      <c r="T11" s="601"/>
      <c r="U11" s="601"/>
      <c r="V11" s="601"/>
      <c r="W11" s="601"/>
      <c r="X11" s="601"/>
      <c r="Y11" s="601"/>
      <c r="Z11" s="601"/>
      <c r="AA11" s="601"/>
      <c r="AB11" s="601"/>
      <c r="AD11" s="163">
        <v>6</v>
      </c>
    </row>
    <row r="12" spans="18:30" ht="13.5">
      <c r="R12" s="10"/>
      <c r="S12" s="10"/>
      <c r="T12" s="10"/>
      <c r="U12" s="10"/>
      <c r="V12" s="10"/>
      <c r="W12" s="10"/>
      <c r="X12" s="10"/>
      <c r="Y12" s="10"/>
      <c r="Z12" s="10"/>
      <c r="AA12" s="10"/>
      <c r="AB12" s="10"/>
      <c r="AD12" s="163"/>
    </row>
    <row r="13" spans="1:30" ht="13.5">
      <c r="A13" t="s">
        <v>861</v>
      </c>
      <c r="C13" t="s">
        <v>274</v>
      </c>
      <c r="R13" s="601" t="s">
        <v>278</v>
      </c>
      <c r="S13" s="601"/>
      <c r="T13" s="601"/>
      <c r="U13" s="601"/>
      <c r="V13" s="601"/>
      <c r="W13" s="601"/>
      <c r="X13" s="601"/>
      <c r="Y13" s="601"/>
      <c r="Z13" s="601"/>
      <c r="AA13" s="601"/>
      <c r="AB13" s="601"/>
      <c r="AD13" s="163">
        <v>7</v>
      </c>
    </row>
    <row r="14" spans="18:30" ht="13.5">
      <c r="R14" s="10"/>
      <c r="S14" s="10"/>
      <c r="T14" s="10"/>
      <c r="U14" s="10"/>
      <c r="V14" s="10"/>
      <c r="W14" s="10"/>
      <c r="X14" s="10"/>
      <c r="Y14" s="10"/>
      <c r="Z14" s="10"/>
      <c r="AA14" s="10"/>
      <c r="AB14" s="10"/>
      <c r="AD14" s="163"/>
    </row>
    <row r="15" spans="1:30" ht="13.5">
      <c r="A15" t="s">
        <v>862</v>
      </c>
      <c r="C15" t="s">
        <v>275</v>
      </c>
      <c r="R15" s="601" t="s">
        <v>278</v>
      </c>
      <c r="S15" s="601"/>
      <c r="T15" s="601"/>
      <c r="U15" s="601"/>
      <c r="V15" s="601"/>
      <c r="W15" s="601"/>
      <c r="X15" s="601"/>
      <c r="Y15" s="601"/>
      <c r="Z15" s="601"/>
      <c r="AA15" s="601"/>
      <c r="AB15" s="601"/>
      <c r="AD15" s="163">
        <v>9</v>
      </c>
    </row>
    <row r="16" spans="18:30" ht="13.5">
      <c r="R16" s="10"/>
      <c r="S16" s="10"/>
      <c r="T16" s="10"/>
      <c r="U16" s="10"/>
      <c r="V16" s="10"/>
      <c r="W16" s="10"/>
      <c r="X16" s="10"/>
      <c r="Y16" s="10"/>
      <c r="Z16" s="10"/>
      <c r="AA16" s="10"/>
      <c r="AB16" s="10"/>
      <c r="AD16" s="163"/>
    </row>
    <row r="17" spans="1:30" ht="13.5">
      <c r="A17" t="s">
        <v>864</v>
      </c>
      <c r="C17" t="s">
        <v>465</v>
      </c>
      <c r="R17" s="601" t="s">
        <v>278</v>
      </c>
      <c r="S17" s="601"/>
      <c r="T17" s="601"/>
      <c r="U17" s="601"/>
      <c r="V17" s="601"/>
      <c r="W17" s="601"/>
      <c r="X17" s="601"/>
      <c r="Y17" s="601"/>
      <c r="Z17" s="601"/>
      <c r="AA17" s="601"/>
      <c r="AB17" s="601"/>
      <c r="AD17" s="163">
        <v>11</v>
      </c>
    </row>
    <row r="18" spans="18:30" ht="13.5">
      <c r="R18" s="10"/>
      <c r="S18" s="10"/>
      <c r="T18" s="10"/>
      <c r="U18" s="10"/>
      <c r="V18" s="10"/>
      <c r="W18" s="10"/>
      <c r="X18" s="10"/>
      <c r="Y18" s="10"/>
      <c r="Z18" s="10"/>
      <c r="AA18" s="10"/>
      <c r="AB18" s="10"/>
      <c r="AD18" s="163"/>
    </row>
    <row r="19" spans="1:30" ht="13.5">
      <c r="A19" t="s">
        <v>464</v>
      </c>
      <c r="C19" t="s">
        <v>276</v>
      </c>
      <c r="R19" s="601" t="s">
        <v>278</v>
      </c>
      <c r="S19" s="601"/>
      <c r="T19" s="601"/>
      <c r="U19" s="601"/>
      <c r="V19" s="601"/>
      <c r="W19" s="601"/>
      <c r="X19" s="601"/>
      <c r="Y19" s="601"/>
      <c r="Z19" s="601"/>
      <c r="AA19" s="601"/>
      <c r="AB19" s="601"/>
      <c r="AD19" s="163">
        <v>13</v>
      </c>
    </row>
    <row r="20" spans="18:30" ht="13.5">
      <c r="R20" s="10"/>
      <c r="S20" s="10"/>
      <c r="T20" s="10"/>
      <c r="U20" s="10"/>
      <c r="V20" s="10"/>
      <c r="W20" s="10"/>
      <c r="X20" s="10"/>
      <c r="Y20" s="10"/>
      <c r="Z20" s="10"/>
      <c r="AA20" s="10"/>
      <c r="AB20" s="10"/>
      <c r="AD20" s="163"/>
    </row>
    <row r="21" spans="1:30" ht="13.5">
      <c r="A21" t="s">
        <v>951</v>
      </c>
      <c r="R21" s="601" t="s">
        <v>278</v>
      </c>
      <c r="S21" s="601"/>
      <c r="T21" s="601"/>
      <c r="U21" s="601"/>
      <c r="V21" s="601"/>
      <c r="W21" s="601"/>
      <c r="X21" s="601"/>
      <c r="Y21" s="601"/>
      <c r="Z21" s="601"/>
      <c r="AA21" s="601"/>
      <c r="AB21" s="601"/>
      <c r="AD21" s="163">
        <v>14</v>
      </c>
    </row>
    <row r="22" ht="13.5">
      <c r="AD22" s="163"/>
    </row>
    <row r="23" spans="1:30" ht="13.5">
      <c r="A23" t="s">
        <v>1094</v>
      </c>
      <c r="R23" s="601" t="s">
        <v>278</v>
      </c>
      <c r="S23" s="601"/>
      <c r="T23" s="601"/>
      <c r="U23" s="601"/>
      <c r="V23" s="601"/>
      <c r="W23" s="601"/>
      <c r="X23" s="601"/>
      <c r="Y23" s="601"/>
      <c r="Z23" s="601"/>
      <c r="AA23" s="601"/>
      <c r="AB23" s="601"/>
      <c r="AD23" s="163">
        <v>28</v>
      </c>
    </row>
    <row r="27" ht="13.5">
      <c r="B27" t="s">
        <v>1074</v>
      </c>
    </row>
    <row r="29" spans="3:12" ht="18" customHeight="1">
      <c r="C29" s="417" t="s">
        <v>1075</v>
      </c>
      <c r="D29" t="s">
        <v>1076</v>
      </c>
      <c r="H29" t="s">
        <v>1079</v>
      </c>
      <c r="I29" s="555" t="s">
        <v>529</v>
      </c>
      <c r="L29" t="s">
        <v>1078</v>
      </c>
    </row>
    <row r="30" spans="3:12" ht="18" customHeight="1">
      <c r="C30" s="417" t="s">
        <v>1075</v>
      </c>
      <c r="D30" t="s">
        <v>1077</v>
      </c>
      <c r="H30" t="s">
        <v>1079</v>
      </c>
      <c r="I30" t="s">
        <v>952</v>
      </c>
      <c r="L30" t="s">
        <v>1080</v>
      </c>
    </row>
    <row r="31" ht="13.5">
      <c r="C31" s="417"/>
    </row>
  </sheetData>
  <sheetProtection password="C7C4" sheet="1" objects="1" scenarios="1"/>
  <mergeCells count="11">
    <mergeCell ref="R15:AB15"/>
    <mergeCell ref="R23:AB23"/>
    <mergeCell ref="R21:AB21"/>
    <mergeCell ref="R19:AB19"/>
    <mergeCell ref="R17:AB17"/>
    <mergeCell ref="AC3:AE3"/>
    <mergeCell ref="R5:AB5"/>
    <mergeCell ref="R7:AB7"/>
    <mergeCell ref="R13:AB13"/>
    <mergeCell ref="R9:AB9"/>
    <mergeCell ref="R11:AB11"/>
  </mergeCells>
  <printOptions/>
  <pageMargins left="0.75" right="0.75" top="1" bottom="1" header="0.512" footer="0.512"/>
  <pageSetup firstPageNumber="1" useFirstPageNumber="1" horizontalDpi="600" verticalDpi="600" orientation="portrait" paperSize="9" r:id="rId1"/>
  <headerFooter alignWithMargins="0">
    <oddFooter>&amp;C－&amp;P－</oddFooter>
  </headerFooter>
  <ignoredErrors>
    <ignoredError sqref="I29" numberStoredAsText="1"/>
  </ignoredErrors>
</worksheet>
</file>

<file path=xl/worksheets/sheet20.xml><?xml version="1.0" encoding="utf-8"?>
<worksheet xmlns="http://schemas.openxmlformats.org/spreadsheetml/2006/main" xmlns:r="http://schemas.openxmlformats.org/officeDocument/2006/relationships">
  <sheetPr>
    <tabColor indexed="13"/>
  </sheetPr>
  <dimension ref="A1:Q138"/>
  <sheetViews>
    <sheetView zoomScaleSheetLayoutView="90" workbookViewId="0" topLeftCell="A1">
      <selection activeCell="A2" sqref="A2"/>
    </sheetView>
  </sheetViews>
  <sheetFormatPr defaultColWidth="9.00390625" defaultRowHeight="13.5"/>
  <cols>
    <col min="1" max="2" width="1.625" style="302" customWidth="1"/>
    <col min="3" max="4" width="3.625" style="302" customWidth="1"/>
    <col min="5" max="5" width="21.25390625" style="302" customWidth="1"/>
    <col min="6" max="16" width="13.125" style="302" customWidth="1"/>
    <col min="17" max="16384" width="9.00390625" style="303" customWidth="1"/>
  </cols>
  <sheetData>
    <row r="1" spans="1:9" ht="13.5">
      <c r="A1" s="302" t="s">
        <v>853</v>
      </c>
      <c r="I1" s="304" t="s">
        <v>828</v>
      </c>
    </row>
    <row r="2" spans="9:15" ht="13.5">
      <c r="I2" s="306" t="s">
        <v>1605</v>
      </c>
      <c r="N2" s="374" t="s">
        <v>1175</v>
      </c>
      <c r="O2" s="374" t="s">
        <v>800</v>
      </c>
    </row>
    <row r="3" spans="2:15" ht="13.5">
      <c r="B3" s="302" t="s">
        <v>807</v>
      </c>
      <c r="M3" s="32"/>
      <c r="N3" s="375" t="s">
        <v>1177</v>
      </c>
      <c r="O3" s="375" t="s">
        <v>1178</v>
      </c>
    </row>
    <row r="4" spans="2:9" ht="13.5">
      <c r="B4" s="302" t="s">
        <v>690</v>
      </c>
      <c r="I4" s="305"/>
    </row>
    <row r="5" ht="14.25" thickBot="1">
      <c r="C5" s="302" t="s">
        <v>474</v>
      </c>
    </row>
    <row r="6" spans="3:16" ht="17.25" customHeight="1">
      <c r="C6" s="307" t="s">
        <v>830</v>
      </c>
      <c r="D6" s="308"/>
      <c r="E6" s="308"/>
      <c r="F6" s="309" t="s">
        <v>831</v>
      </c>
      <c r="G6" s="310"/>
      <c r="H6" s="311"/>
      <c r="I6" s="312" t="s">
        <v>832</v>
      </c>
      <c r="J6" s="310"/>
      <c r="K6" s="310"/>
      <c r="L6" s="310"/>
      <c r="M6" s="310"/>
      <c r="N6" s="310"/>
      <c r="O6" s="311"/>
      <c r="P6" s="313" t="s">
        <v>404</v>
      </c>
    </row>
    <row r="7" spans="3:16" ht="17.25" customHeight="1">
      <c r="C7" s="314"/>
      <c r="D7" s="315"/>
      <c r="E7" s="315"/>
      <c r="F7" s="316" t="s">
        <v>801</v>
      </c>
      <c r="G7" s="317" t="s">
        <v>802</v>
      </c>
      <c r="H7" s="318" t="s">
        <v>131</v>
      </c>
      <c r="I7" s="319" t="s">
        <v>834</v>
      </c>
      <c r="J7" s="317" t="s">
        <v>712</v>
      </c>
      <c r="K7" s="316" t="s">
        <v>713</v>
      </c>
      <c r="L7" s="316" t="s">
        <v>1126</v>
      </c>
      <c r="M7" s="316" t="s">
        <v>1127</v>
      </c>
      <c r="N7" s="317" t="s">
        <v>1128</v>
      </c>
      <c r="O7" s="318" t="s">
        <v>711</v>
      </c>
      <c r="P7" s="320"/>
    </row>
    <row r="8" spans="3:16" ht="17.25" customHeight="1">
      <c r="C8" s="376" t="s">
        <v>803</v>
      </c>
      <c r="D8" s="370"/>
      <c r="E8" s="370"/>
      <c r="F8" s="370"/>
      <c r="G8" s="370"/>
      <c r="H8" s="370"/>
      <c r="I8" s="370"/>
      <c r="J8" s="370"/>
      <c r="K8" s="370"/>
      <c r="L8" s="370"/>
      <c r="M8" s="370"/>
      <c r="N8" s="370"/>
      <c r="O8" s="370"/>
      <c r="P8" s="371"/>
    </row>
    <row r="9" spans="3:16" ht="17.25" customHeight="1">
      <c r="C9" s="321" t="s">
        <v>835</v>
      </c>
      <c r="D9" s="322"/>
      <c r="E9" s="322"/>
      <c r="F9" s="450">
        <f aca="true" t="shared" si="0" ref="F9:P9">F10+F16+F19+F23+F27+F28</f>
        <v>929</v>
      </c>
      <c r="G9" s="451">
        <f t="shared" si="0"/>
        <v>1503</v>
      </c>
      <c r="H9" s="452">
        <f t="shared" si="0"/>
        <v>2432</v>
      </c>
      <c r="I9" s="453">
        <f t="shared" si="0"/>
        <v>0</v>
      </c>
      <c r="J9" s="451">
        <f t="shared" si="0"/>
        <v>2978</v>
      </c>
      <c r="K9" s="450">
        <f t="shared" si="0"/>
        <v>2852</v>
      </c>
      <c r="L9" s="450">
        <f t="shared" si="0"/>
        <v>1892</v>
      </c>
      <c r="M9" s="450">
        <f t="shared" si="0"/>
        <v>1874</v>
      </c>
      <c r="N9" s="451">
        <f t="shared" si="0"/>
        <v>1722</v>
      </c>
      <c r="O9" s="450">
        <f t="shared" si="0"/>
        <v>11318</v>
      </c>
      <c r="P9" s="454">
        <f t="shared" si="0"/>
        <v>13750</v>
      </c>
    </row>
    <row r="10" spans="3:16" ht="17.25" customHeight="1">
      <c r="C10" s="323"/>
      <c r="D10" s="324" t="s">
        <v>836</v>
      </c>
      <c r="E10" s="325"/>
      <c r="F10" s="455">
        <f aca="true" t="shared" si="1" ref="F10:P10">SUM(F11:F15)</f>
        <v>277</v>
      </c>
      <c r="G10" s="456">
        <f t="shared" si="1"/>
        <v>384</v>
      </c>
      <c r="H10" s="457">
        <f t="shared" si="1"/>
        <v>661</v>
      </c>
      <c r="I10" s="458">
        <f t="shared" si="1"/>
        <v>0</v>
      </c>
      <c r="J10" s="456">
        <f t="shared" si="1"/>
        <v>897</v>
      </c>
      <c r="K10" s="455">
        <f t="shared" si="1"/>
        <v>810</v>
      </c>
      <c r="L10" s="455">
        <f t="shared" si="1"/>
        <v>492</v>
      </c>
      <c r="M10" s="455">
        <f t="shared" si="1"/>
        <v>600</v>
      </c>
      <c r="N10" s="456">
        <f t="shared" si="1"/>
        <v>717</v>
      </c>
      <c r="O10" s="455">
        <f t="shared" si="1"/>
        <v>3516</v>
      </c>
      <c r="P10" s="459">
        <f t="shared" si="1"/>
        <v>4177</v>
      </c>
    </row>
    <row r="11" spans="3:16" ht="17.25" customHeight="1">
      <c r="C11" s="323"/>
      <c r="D11" s="326"/>
      <c r="E11" s="327" t="s">
        <v>837</v>
      </c>
      <c r="F11" s="328">
        <v>192</v>
      </c>
      <c r="G11" s="328">
        <v>234</v>
      </c>
      <c r="H11" s="457">
        <f>SUM(F11:G11)</f>
        <v>426</v>
      </c>
      <c r="I11" s="329">
        <v>0</v>
      </c>
      <c r="J11" s="330">
        <v>544</v>
      </c>
      <c r="K11" s="328">
        <v>353</v>
      </c>
      <c r="L11" s="328">
        <v>262</v>
      </c>
      <c r="M11" s="328">
        <v>296</v>
      </c>
      <c r="N11" s="330">
        <v>305</v>
      </c>
      <c r="O11" s="455">
        <f>SUM(I11:N11)</f>
        <v>1760</v>
      </c>
      <c r="P11" s="459">
        <f>H11+O11</f>
        <v>2186</v>
      </c>
    </row>
    <row r="12" spans="3:16" ht="17.25" customHeight="1">
      <c r="C12" s="323"/>
      <c r="D12" s="326"/>
      <c r="E12" s="327" t="s">
        <v>838</v>
      </c>
      <c r="F12" s="328">
        <v>0</v>
      </c>
      <c r="G12" s="328">
        <v>0</v>
      </c>
      <c r="H12" s="457">
        <f>SUM(F12:G12)</f>
        <v>0</v>
      </c>
      <c r="I12" s="329">
        <v>0</v>
      </c>
      <c r="J12" s="330">
        <v>0</v>
      </c>
      <c r="K12" s="328">
        <v>0</v>
      </c>
      <c r="L12" s="328">
        <v>15</v>
      </c>
      <c r="M12" s="328">
        <v>24</v>
      </c>
      <c r="N12" s="330">
        <v>69</v>
      </c>
      <c r="O12" s="455">
        <f>SUM(I12:N12)</f>
        <v>108</v>
      </c>
      <c r="P12" s="459">
        <f>H12+O12</f>
        <v>108</v>
      </c>
    </row>
    <row r="13" spans="3:16" ht="17.25" customHeight="1">
      <c r="C13" s="323"/>
      <c r="D13" s="326"/>
      <c r="E13" s="327" t="s">
        <v>839</v>
      </c>
      <c r="F13" s="328">
        <v>72</v>
      </c>
      <c r="G13" s="328">
        <v>134</v>
      </c>
      <c r="H13" s="457">
        <f>SUM(F13:G13)</f>
        <v>206</v>
      </c>
      <c r="I13" s="329">
        <v>0</v>
      </c>
      <c r="J13" s="330">
        <v>241</v>
      </c>
      <c r="K13" s="328">
        <v>257</v>
      </c>
      <c r="L13" s="328">
        <v>151</v>
      </c>
      <c r="M13" s="328">
        <v>145</v>
      </c>
      <c r="N13" s="330">
        <v>157</v>
      </c>
      <c r="O13" s="455">
        <f>SUM(I13:N13)</f>
        <v>951</v>
      </c>
      <c r="P13" s="459">
        <f>H13+O13</f>
        <v>1157</v>
      </c>
    </row>
    <row r="14" spans="3:16" ht="17.25" customHeight="1">
      <c r="C14" s="323"/>
      <c r="D14" s="326"/>
      <c r="E14" s="327" t="s">
        <v>840</v>
      </c>
      <c r="F14" s="328">
        <v>12</v>
      </c>
      <c r="G14" s="328">
        <v>8</v>
      </c>
      <c r="H14" s="457">
        <f>SUM(F14:G14)</f>
        <v>20</v>
      </c>
      <c r="I14" s="329">
        <v>0</v>
      </c>
      <c r="J14" s="330">
        <v>36</v>
      </c>
      <c r="K14" s="328">
        <v>42</v>
      </c>
      <c r="L14" s="328">
        <v>0</v>
      </c>
      <c r="M14" s="328">
        <v>35</v>
      </c>
      <c r="N14" s="330">
        <v>19</v>
      </c>
      <c r="O14" s="455">
        <f>SUM(I14:N14)</f>
        <v>132</v>
      </c>
      <c r="P14" s="459">
        <f>H14+O14</f>
        <v>152</v>
      </c>
    </row>
    <row r="15" spans="3:16" ht="17.25" customHeight="1">
      <c r="C15" s="323"/>
      <c r="D15" s="326"/>
      <c r="E15" s="327" t="s">
        <v>841</v>
      </c>
      <c r="F15" s="328">
        <v>1</v>
      </c>
      <c r="G15" s="328">
        <v>8</v>
      </c>
      <c r="H15" s="457">
        <f>SUM(F15:G15)</f>
        <v>9</v>
      </c>
      <c r="I15" s="329">
        <v>0</v>
      </c>
      <c r="J15" s="330">
        <v>76</v>
      </c>
      <c r="K15" s="328">
        <v>158</v>
      </c>
      <c r="L15" s="328">
        <v>64</v>
      </c>
      <c r="M15" s="328">
        <v>100</v>
      </c>
      <c r="N15" s="330">
        <v>167</v>
      </c>
      <c r="O15" s="455">
        <f>SUM(I15:N15)</f>
        <v>565</v>
      </c>
      <c r="P15" s="459">
        <f>H15+O15</f>
        <v>574</v>
      </c>
    </row>
    <row r="16" spans="3:16" ht="17.25" customHeight="1">
      <c r="C16" s="323"/>
      <c r="D16" s="324" t="s">
        <v>842</v>
      </c>
      <c r="E16" s="331"/>
      <c r="F16" s="455">
        <f aca="true" t="shared" si="2" ref="F16:P16">SUM(F17:F18)</f>
        <v>121</v>
      </c>
      <c r="G16" s="456">
        <f t="shared" si="2"/>
        <v>248</v>
      </c>
      <c r="H16" s="457">
        <f t="shared" si="2"/>
        <v>369</v>
      </c>
      <c r="I16" s="458">
        <f>SUM(I17:I18)</f>
        <v>0</v>
      </c>
      <c r="J16" s="456">
        <f t="shared" si="2"/>
        <v>415</v>
      </c>
      <c r="K16" s="455">
        <f t="shared" si="2"/>
        <v>444</v>
      </c>
      <c r="L16" s="455">
        <f t="shared" si="2"/>
        <v>410</v>
      </c>
      <c r="M16" s="455">
        <f t="shared" si="2"/>
        <v>305</v>
      </c>
      <c r="N16" s="456">
        <f t="shared" si="2"/>
        <v>145</v>
      </c>
      <c r="O16" s="455">
        <f t="shared" si="2"/>
        <v>1719</v>
      </c>
      <c r="P16" s="459">
        <f t="shared" si="2"/>
        <v>2088</v>
      </c>
    </row>
    <row r="17" spans="3:16" ht="17.25" customHeight="1">
      <c r="C17" s="323"/>
      <c r="D17" s="326"/>
      <c r="E17" s="332" t="s">
        <v>843</v>
      </c>
      <c r="F17" s="328">
        <v>97</v>
      </c>
      <c r="G17" s="328">
        <v>194</v>
      </c>
      <c r="H17" s="457">
        <f>SUM(F17:G17)</f>
        <v>291</v>
      </c>
      <c r="I17" s="329">
        <v>0</v>
      </c>
      <c r="J17" s="330">
        <v>294</v>
      </c>
      <c r="K17" s="328">
        <v>182</v>
      </c>
      <c r="L17" s="328">
        <v>284</v>
      </c>
      <c r="M17" s="328">
        <v>233</v>
      </c>
      <c r="N17" s="330">
        <v>95</v>
      </c>
      <c r="O17" s="455">
        <f>SUM(I17:N17)</f>
        <v>1088</v>
      </c>
      <c r="P17" s="459">
        <f>H17+O17</f>
        <v>1379</v>
      </c>
    </row>
    <row r="18" spans="3:16" ht="17.25" customHeight="1">
      <c r="C18" s="323"/>
      <c r="D18" s="326"/>
      <c r="E18" s="332" t="s">
        <v>844</v>
      </c>
      <c r="F18" s="328">
        <v>24</v>
      </c>
      <c r="G18" s="328">
        <v>54</v>
      </c>
      <c r="H18" s="457">
        <f>SUM(F18:G18)</f>
        <v>78</v>
      </c>
      <c r="I18" s="329">
        <v>0</v>
      </c>
      <c r="J18" s="330">
        <v>121</v>
      </c>
      <c r="K18" s="328">
        <v>262</v>
      </c>
      <c r="L18" s="328">
        <v>126</v>
      </c>
      <c r="M18" s="328">
        <v>72</v>
      </c>
      <c r="N18" s="330">
        <v>50</v>
      </c>
      <c r="O18" s="455">
        <f>SUM(I18:N18)</f>
        <v>631</v>
      </c>
      <c r="P18" s="459">
        <f>H18+O18</f>
        <v>709</v>
      </c>
    </row>
    <row r="19" spans="3:16" ht="17.25" customHeight="1">
      <c r="C19" s="323"/>
      <c r="D19" s="324" t="s">
        <v>827</v>
      </c>
      <c r="E19" s="325"/>
      <c r="F19" s="455">
        <f aca="true" t="shared" si="3" ref="F19:P19">SUM(F20:F22)</f>
        <v>0</v>
      </c>
      <c r="G19" s="456">
        <f t="shared" si="3"/>
        <v>12</v>
      </c>
      <c r="H19" s="457">
        <f t="shared" si="3"/>
        <v>12</v>
      </c>
      <c r="I19" s="458">
        <f t="shared" si="3"/>
        <v>0</v>
      </c>
      <c r="J19" s="456">
        <f t="shared" si="3"/>
        <v>19</v>
      </c>
      <c r="K19" s="455">
        <f t="shared" si="3"/>
        <v>80</v>
      </c>
      <c r="L19" s="455">
        <f t="shared" si="3"/>
        <v>115</v>
      </c>
      <c r="M19" s="455">
        <f t="shared" si="3"/>
        <v>80</v>
      </c>
      <c r="N19" s="456">
        <f t="shared" si="3"/>
        <v>50</v>
      </c>
      <c r="O19" s="455">
        <f t="shared" si="3"/>
        <v>344</v>
      </c>
      <c r="P19" s="459">
        <f t="shared" si="3"/>
        <v>356</v>
      </c>
    </row>
    <row r="20" spans="3:16" ht="17.25" customHeight="1">
      <c r="C20" s="323"/>
      <c r="D20" s="326"/>
      <c r="E20" s="327" t="s">
        <v>845</v>
      </c>
      <c r="F20" s="328">
        <v>0</v>
      </c>
      <c r="G20" s="328">
        <v>12</v>
      </c>
      <c r="H20" s="457">
        <f>SUM(F20:G20)</f>
        <v>12</v>
      </c>
      <c r="I20" s="329">
        <v>0</v>
      </c>
      <c r="J20" s="330">
        <v>7</v>
      </c>
      <c r="K20" s="328">
        <v>47</v>
      </c>
      <c r="L20" s="328">
        <v>91</v>
      </c>
      <c r="M20" s="328">
        <v>64</v>
      </c>
      <c r="N20" s="330">
        <v>26</v>
      </c>
      <c r="O20" s="455">
        <f>SUM(I20:N20)</f>
        <v>235</v>
      </c>
      <c r="P20" s="459">
        <f>H20+O20</f>
        <v>247</v>
      </c>
    </row>
    <row r="21" spans="3:16" ht="24.75" customHeight="1">
      <c r="C21" s="323"/>
      <c r="D21" s="326"/>
      <c r="E21" s="333" t="s">
        <v>846</v>
      </c>
      <c r="F21" s="328">
        <v>0</v>
      </c>
      <c r="G21" s="328">
        <v>0</v>
      </c>
      <c r="H21" s="457">
        <f>SUM(F21:G21)</f>
        <v>0</v>
      </c>
      <c r="I21" s="329">
        <v>0</v>
      </c>
      <c r="J21" s="330">
        <v>12</v>
      </c>
      <c r="K21" s="328">
        <v>33</v>
      </c>
      <c r="L21" s="328">
        <v>24</v>
      </c>
      <c r="M21" s="328">
        <v>16</v>
      </c>
      <c r="N21" s="330">
        <v>24</v>
      </c>
      <c r="O21" s="455">
        <f>SUM(I21:N21)</f>
        <v>109</v>
      </c>
      <c r="P21" s="459">
        <f>H21+O21</f>
        <v>109</v>
      </c>
    </row>
    <row r="22" spans="3:16" ht="24.75" customHeight="1">
      <c r="C22" s="323"/>
      <c r="D22" s="332"/>
      <c r="E22" s="333" t="s">
        <v>847</v>
      </c>
      <c r="F22" s="328">
        <v>0</v>
      </c>
      <c r="G22" s="328">
        <v>0</v>
      </c>
      <c r="H22" s="457">
        <f>SUM(F22:G22)</f>
        <v>0</v>
      </c>
      <c r="I22" s="329">
        <v>0</v>
      </c>
      <c r="J22" s="330">
        <v>0</v>
      </c>
      <c r="K22" s="328">
        <v>0</v>
      </c>
      <c r="L22" s="328">
        <v>0</v>
      </c>
      <c r="M22" s="328">
        <v>0</v>
      </c>
      <c r="N22" s="330">
        <v>0</v>
      </c>
      <c r="O22" s="455">
        <f>SUM(I22:N22)</f>
        <v>0</v>
      </c>
      <c r="P22" s="459">
        <f>H22+O22</f>
        <v>0</v>
      </c>
    </row>
    <row r="23" spans="3:16" ht="17.25" customHeight="1">
      <c r="C23" s="323"/>
      <c r="D23" s="324" t="s">
        <v>848</v>
      </c>
      <c r="E23" s="325"/>
      <c r="F23" s="455">
        <f aca="true" t="shared" si="4" ref="F23:P23">SUM(F24:F26)</f>
        <v>115</v>
      </c>
      <c r="G23" s="456">
        <f t="shared" si="4"/>
        <v>276</v>
      </c>
      <c r="H23" s="457">
        <f t="shared" si="4"/>
        <v>391</v>
      </c>
      <c r="I23" s="458">
        <f t="shared" si="4"/>
        <v>0</v>
      </c>
      <c r="J23" s="456">
        <f t="shared" si="4"/>
        <v>693</v>
      </c>
      <c r="K23" s="455">
        <f t="shared" si="4"/>
        <v>723</v>
      </c>
      <c r="L23" s="455">
        <f t="shared" si="4"/>
        <v>405</v>
      </c>
      <c r="M23" s="455">
        <f t="shared" si="4"/>
        <v>464</v>
      </c>
      <c r="N23" s="456">
        <f t="shared" si="4"/>
        <v>450</v>
      </c>
      <c r="O23" s="455">
        <f t="shared" si="4"/>
        <v>2735</v>
      </c>
      <c r="P23" s="459">
        <f t="shared" si="4"/>
        <v>3126</v>
      </c>
    </row>
    <row r="24" spans="3:16" ht="17.25" customHeight="1">
      <c r="C24" s="323"/>
      <c r="D24" s="326"/>
      <c r="E24" s="334" t="s">
        <v>526</v>
      </c>
      <c r="F24" s="328">
        <v>99</v>
      </c>
      <c r="G24" s="328">
        <v>252</v>
      </c>
      <c r="H24" s="457">
        <f>SUM(F24:G24)</f>
        <v>351</v>
      </c>
      <c r="I24" s="329">
        <v>0</v>
      </c>
      <c r="J24" s="330">
        <v>658</v>
      </c>
      <c r="K24" s="328">
        <v>684</v>
      </c>
      <c r="L24" s="328">
        <v>390</v>
      </c>
      <c r="M24" s="328">
        <v>448</v>
      </c>
      <c r="N24" s="330">
        <v>438</v>
      </c>
      <c r="O24" s="455">
        <f>SUM(I24:N24)</f>
        <v>2618</v>
      </c>
      <c r="P24" s="459">
        <f>H24+O24</f>
        <v>2969</v>
      </c>
    </row>
    <row r="25" spans="3:16" ht="17.25" customHeight="1">
      <c r="C25" s="323"/>
      <c r="D25" s="335"/>
      <c r="E25" s="332" t="s">
        <v>527</v>
      </c>
      <c r="F25" s="328">
        <v>11</v>
      </c>
      <c r="G25" s="328">
        <v>14</v>
      </c>
      <c r="H25" s="457">
        <f>SUM(F25:G25)</f>
        <v>25</v>
      </c>
      <c r="I25" s="329">
        <v>0</v>
      </c>
      <c r="J25" s="330">
        <v>24</v>
      </c>
      <c r="K25" s="328">
        <v>27</v>
      </c>
      <c r="L25" s="328">
        <v>9</v>
      </c>
      <c r="M25" s="328">
        <v>13</v>
      </c>
      <c r="N25" s="330">
        <v>10</v>
      </c>
      <c r="O25" s="455">
        <f>SUM(I25:N25)</f>
        <v>83</v>
      </c>
      <c r="P25" s="459">
        <f>H25+O25</f>
        <v>108</v>
      </c>
    </row>
    <row r="26" spans="3:16" ht="17.25" customHeight="1">
      <c r="C26" s="323"/>
      <c r="D26" s="336"/>
      <c r="E26" s="327" t="s">
        <v>528</v>
      </c>
      <c r="F26" s="328">
        <v>5</v>
      </c>
      <c r="G26" s="328">
        <v>10</v>
      </c>
      <c r="H26" s="457">
        <f>SUM(F26:G26)</f>
        <v>15</v>
      </c>
      <c r="I26" s="329">
        <v>0</v>
      </c>
      <c r="J26" s="330">
        <v>11</v>
      </c>
      <c r="K26" s="328">
        <v>12</v>
      </c>
      <c r="L26" s="328">
        <v>6</v>
      </c>
      <c r="M26" s="328">
        <v>3</v>
      </c>
      <c r="N26" s="330">
        <v>2</v>
      </c>
      <c r="O26" s="455">
        <f>SUM(I26:N26)</f>
        <v>34</v>
      </c>
      <c r="P26" s="459">
        <f>H26+O26</f>
        <v>49</v>
      </c>
    </row>
    <row r="27" spans="3:16" ht="17.25" customHeight="1">
      <c r="C27" s="323"/>
      <c r="D27" s="326" t="s">
        <v>1161</v>
      </c>
      <c r="E27" s="337"/>
      <c r="F27" s="328">
        <v>0</v>
      </c>
      <c r="G27" s="328">
        <v>12</v>
      </c>
      <c r="H27" s="457">
        <f>SUM(F27:G27)</f>
        <v>12</v>
      </c>
      <c r="I27" s="329">
        <v>0</v>
      </c>
      <c r="J27" s="330">
        <v>0</v>
      </c>
      <c r="K27" s="328">
        <v>0</v>
      </c>
      <c r="L27" s="328">
        <v>2</v>
      </c>
      <c r="M27" s="328">
        <v>2</v>
      </c>
      <c r="N27" s="330">
        <v>12</v>
      </c>
      <c r="O27" s="455">
        <f>SUM(I27:N27)</f>
        <v>16</v>
      </c>
      <c r="P27" s="459">
        <f>H27+O27</f>
        <v>28</v>
      </c>
    </row>
    <row r="28" spans="3:16" ht="17.25" customHeight="1">
      <c r="C28" s="338"/>
      <c r="D28" s="339" t="s">
        <v>1174</v>
      </c>
      <c r="E28" s="340"/>
      <c r="F28" s="341">
        <v>416</v>
      </c>
      <c r="G28" s="341">
        <v>571</v>
      </c>
      <c r="H28" s="465">
        <f>SUM(F28:G28)</f>
        <v>987</v>
      </c>
      <c r="I28" s="342">
        <v>0</v>
      </c>
      <c r="J28" s="343">
        <v>954</v>
      </c>
      <c r="K28" s="341">
        <v>795</v>
      </c>
      <c r="L28" s="341">
        <v>468</v>
      </c>
      <c r="M28" s="341">
        <v>423</v>
      </c>
      <c r="N28" s="343">
        <v>348</v>
      </c>
      <c r="O28" s="465">
        <f>SUM(I28:N28)</f>
        <v>2988</v>
      </c>
      <c r="P28" s="469">
        <f>H28+O28</f>
        <v>3975</v>
      </c>
    </row>
    <row r="29" spans="3:16" ht="17.25" customHeight="1">
      <c r="C29" s="321" t="s">
        <v>1163</v>
      </c>
      <c r="D29" s="344"/>
      <c r="E29" s="345"/>
      <c r="F29" s="450">
        <f aca="true" t="shared" si="5" ref="F29:P29">SUM(F30:F35)</f>
        <v>0</v>
      </c>
      <c r="G29" s="451">
        <f t="shared" si="5"/>
        <v>0</v>
      </c>
      <c r="H29" s="452">
        <f t="shared" si="5"/>
        <v>0</v>
      </c>
      <c r="I29" s="453">
        <f t="shared" si="5"/>
        <v>0</v>
      </c>
      <c r="J29" s="451">
        <f t="shared" si="5"/>
        <v>5</v>
      </c>
      <c r="K29" s="450">
        <f t="shared" si="5"/>
        <v>11</v>
      </c>
      <c r="L29" s="450">
        <f t="shared" si="5"/>
        <v>25</v>
      </c>
      <c r="M29" s="450">
        <f t="shared" si="5"/>
        <v>14</v>
      </c>
      <c r="N29" s="451">
        <f t="shared" si="5"/>
        <v>42</v>
      </c>
      <c r="O29" s="450">
        <f t="shared" si="5"/>
        <v>97</v>
      </c>
      <c r="P29" s="454">
        <f t="shared" si="5"/>
        <v>97</v>
      </c>
    </row>
    <row r="30" spans="3:16" ht="17.25" customHeight="1">
      <c r="C30" s="323"/>
      <c r="D30" s="327" t="s">
        <v>1164</v>
      </c>
      <c r="E30" s="331"/>
      <c r="F30" s="346"/>
      <c r="G30" s="347"/>
      <c r="H30" s="466"/>
      <c r="I30" s="348"/>
      <c r="J30" s="330">
        <v>0</v>
      </c>
      <c r="K30" s="328">
        <v>0</v>
      </c>
      <c r="L30" s="328">
        <v>0</v>
      </c>
      <c r="M30" s="328">
        <v>0</v>
      </c>
      <c r="N30" s="330">
        <v>0</v>
      </c>
      <c r="O30" s="455">
        <f aca="true" t="shared" si="6" ref="O30:O35">SUM(I30:N30)</f>
        <v>0</v>
      </c>
      <c r="P30" s="459">
        <f aca="true" t="shared" si="7" ref="P30:P35">H30+O30</f>
        <v>0</v>
      </c>
    </row>
    <row r="31" spans="3:16" ht="17.25" customHeight="1">
      <c r="C31" s="323"/>
      <c r="D31" s="327" t="s">
        <v>1165</v>
      </c>
      <c r="E31" s="331"/>
      <c r="F31" s="328">
        <v>0</v>
      </c>
      <c r="G31" s="328">
        <v>0</v>
      </c>
      <c r="H31" s="457">
        <f>SUM(F31:G31)</f>
        <v>0</v>
      </c>
      <c r="I31" s="329">
        <v>0</v>
      </c>
      <c r="J31" s="330">
        <v>1</v>
      </c>
      <c r="K31" s="328">
        <v>6</v>
      </c>
      <c r="L31" s="328">
        <v>7</v>
      </c>
      <c r="M31" s="328">
        <v>5</v>
      </c>
      <c r="N31" s="330">
        <v>38</v>
      </c>
      <c r="O31" s="455">
        <f t="shared" si="6"/>
        <v>57</v>
      </c>
      <c r="P31" s="459">
        <f t="shared" si="7"/>
        <v>57</v>
      </c>
    </row>
    <row r="32" spans="3:16" ht="17.25" customHeight="1">
      <c r="C32" s="323"/>
      <c r="D32" s="327" t="s">
        <v>1166</v>
      </c>
      <c r="E32" s="331"/>
      <c r="F32" s="328">
        <v>0</v>
      </c>
      <c r="G32" s="328">
        <v>0</v>
      </c>
      <c r="H32" s="457">
        <f>SUM(F32:G32)</f>
        <v>0</v>
      </c>
      <c r="I32" s="329">
        <v>0</v>
      </c>
      <c r="J32" s="330">
        <v>4</v>
      </c>
      <c r="K32" s="328">
        <v>5</v>
      </c>
      <c r="L32" s="328">
        <v>14</v>
      </c>
      <c r="M32" s="328">
        <v>9</v>
      </c>
      <c r="N32" s="330">
        <v>4</v>
      </c>
      <c r="O32" s="455">
        <f t="shared" si="6"/>
        <v>36</v>
      </c>
      <c r="P32" s="459">
        <f t="shared" si="7"/>
        <v>36</v>
      </c>
    </row>
    <row r="33" spans="3:16" ht="17.25" customHeight="1">
      <c r="C33" s="323"/>
      <c r="D33" s="327" t="s">
        <v>1167</v>
      </c>
      <c r="E33" s="331"/>
      <c r="F33" s="349"/>
      <c r="G33" s="350">
        <v>0</v>
      </c>
      <c r="H33" s="457">
        <f>SUM(F33:G33)</f>
        <v>0</v>
      </c>
      <c r="I33" s="348"/>
      <c r="J33" s="330">
        <v>0</v>
      </c>
      <c r="K33" s="328">
        <v>0</v>
      </c>
      <c r="L33" s="328">
        <v>4</v>
      </c>
      <c r="M33" s="328">
        <v>0</v>
      </c>
      <c r="N33" s="330">
        <v>0</v>
      </c>
      <c r="O33" s="455">
        <f t="shared" si="6"/>
        <v>4</v>
      </c>
      <c r="P33" s="459">
        <f t="shared" si="7"/>
        <v>4</v>
      </c>
    </row>
    <row r="34" spans="3:16" ht="17.25" customHeight="1">
      <c r="C34" s="323"/>
      <c r="D34" s="327" t="s">
        <v>1168</v>
      </c>
      <c r="E34" s="331"/>
      <c r="F34" s="351"/>
      <c r="G34" s="349"/>
      <c r="H34" s="467"/>
      <c r="I34" s="352"/>
      <c r="J34" s="330">
        <v>0</v>
      </c>
      <c r="K34" s="328">
        <v>0</v>
      </c>
      <c r="L34" s="328">
        <v>0</v>
      </c>
      <c r="M34" s="328">
        <v>0</v>
      </c>
      <c r="N34" s="330">
        <v>0</v>
      </c>
      <c r="O34" s="455">
        <f t="shared" si="6"/>
        <v>0</v>
      </c>
      <c r="P34" s="459">
        <f t="shared" si="7"/>
        <v>0</v>
      </c>
    </row>
    <row r="35" spans="3:16" ht="24.75" customHeight="1">
      <c r="C35" s="353"/>
      <c r="D35" s="1658" t="s">
        <v>1114</v>
      </c>
      <c r="E35" s="1659"/>
      <c r="F35" s="341">
        <v>0</v>
      </c>
      <c r="G35" s="341">
        <v>0</v>
      </c>
      <c r="H35" s="457">
        <f>SUM(F35:G35)</f>
        <v>0</v>
      </c>
      <c r="I35" s="354"/>
      <c r="J35" s="343">
        <v>0</v>
      </c>
      <c r="K35" s="341">
        <v>0</v>
      </c>
      <c r="L35" s="341">
        <v>0</v>
      </c>
      <c r="M35" s="341">
        <v>0</v>
      </c>
      <c r="N35" s="343">
        <v>0</v>
      </c>
      <c r="O35" s="470">
        <f t="shared" si="6"/>
        <v>0</v>
      </c>
      <c r="P35" s="469">
        <f t="shared" si="7"/>
        <v>0</v>
      </c>
    </row>
    <row r="36" spans="3:16" ht="17.25" customHeight="1">
      <c r="C36" s="323" t="s">
        <v>1169</v>
      </c>
      <c r="D36" s="325"/>
      <c r="E36" s="325"/>
      <c r="F36" s="451">
        <f>SUM(F37:F39)</f>
        <v>0</v>
      </c>
      <c r="G36" s="451">
        <f>SUM(G37:G39)</f>
        <v>0</v>
      </c>
      <c r="H36" s="452">
        <f>SUM(H37:H39)</f>
        <v>0</v>
      </c>
      <c r="I36" s="460"/>
      <c r="J36" s="451">
        <f aca="true" t="shared" si="8" ref="J36:P36">SUM(J37:J39)</f>
        <v>7</v>
      </c>
      <c r="K36" s="450">
        <f t="shared" si="8"/>
        <v>66</v>
      </c>
      <c r="L36" s="450">
        <f t="shared" si="8"/>
        <v>32</v>
      </c>
      <c r="M36" s="450">
        <f t="shared" si="8"/>
        <v>53</v>
      </c>
      <c r="N36" s="451">
        <f t="shared" si="8"/>
        <v>154</v>
      </c>
      <c r="O36" s="450">
        <f t="shared" si="8"/>
        <v>312</v>
      </c>
      <c r="P36" s="454">
        <f t="shared" si="8"/>
        <v>312</v>
      </c>
    </row>
    <row r="37" spans="3:16" ht="17.25" customHeight="1">
      <c r="C37" s="323"/>
      <c r="D37" s="334" t="s">
        <v>708</v>
      </c>
      <c r="E37" s="334"/>
      <c r="F37" s="330">
        <v>0</v>
      </c>
      <c r="G37" s="330">
        <v>0</v>
      </c>
      <c r="H37" s="457">
        <f>SUM(F37:G37)</f>
        <v>0</v>
      </c>
      <c r="I37" s="355"/>
      <c r="J37" s="330">
        <v>0</v>
      </c>
      <c r="K37" s="328">
        <v>0</v>
      </c>
      <c r="L37" s="328">
        <v>0</v>
      </c>
      <c r="M37" s="328">
        <v>6</v>
      </c>
      <c r="N37" s="330">
        <v>74</v>
      </c>
      <c r="O37" s="455">
        <f>SUM(I37:N37)</f>
        <v>80</v>
      </c>
      <c r="P37" s="459">
        <f>H37+O37</f>
        <v>80</v>
      </c>
    </row>
    <row r="38" spans="3:16" ht="17.25" customHeight="1">
      <c r="C38" s="323"/>
      <c r="D38" s="334" t="s">
        <v>709</v>
      </c>
      <c r="E38" s="334"/>
      <c r="F38" s="328">
        <v>0</v>
      </c>
      <c r="G38" s="328">
        <v>0</v>
      </c>
      <c r="H38" s="457">
        <f>SUM(F38:G38)</f>
        <v>0</v>
      </c>
      <c r="I38" s="356"/>
      <c r="J38" s="330">
        <v>7</v>
      </c>
      <c r="K38" s="328">
        <v>55</v>
      </c>
      <c r="L38" s="328">
        <v>32</v>
      </c>
      <c r="M38" s="328">
        <v>30</v>
      </c>
      <c r="N38" s="330">
        <v>59</v>
      </c>
      <c r="O38" s="455">
        <f>SUM(I38:N38)</f>
        <v>183</v>
      </c>
      <c r="P38" s="459">
        <f>H38+O38</f>
        <v>183</v>
      </c>
    </row>
    <row r="39" spans="3:16" ht="17.25" customHeight="1">
      <c r="C39" s="323"/>
      <c r="D39" s="357" t="s">
        <v>710</v>
      </c>
      <c r="E39" s="357"/>
      <c r="F39" s="358">
        <v>0</v>
      </c>
      <c r="G39" s="358">
        <v>0</v>
      </c>
      <c r="H39" s="468">
        <f>SUM(F39:G39)</f>
        <v>0</v>
      </c>
      <c r="I39" s="359"/>
      <c r="J39" s="360">
        <v>0</v>
      </c>
      <c r="K39" s="361">
        <v>11</v>
      </c>
      <c r="L39" s="361">
        <v>0</v>
      </c>
      <c r="M39" s="361">
        <v>17</v>
      </c>
      <c r="N39" s="360">
        <v>21</v>
      </c>
      <c r="O39" s="471">
        <f>SUM(I39:N39)</f>
        <v>49</v>
      </c>
      <c r="P39" s="472">
        <f>H39+O39</f>
        <v>49</v>
      </c>
    </row>
    <row r="40" spans="3:16" ht="17.25" customHeight="1" thickBot="1">
      <c r="C40" s="403" t="s">
        <v>1173</v>
      </c>
      <c r="D40" s="404"/>
      <c r="E40" s="404"/>
      <c r="F40" s="461">
        <f aca="true" t="shared" si="9" ref="F40:P40">F9+F29+F36</f>
        <v>929</v>
      </c>
      <c r="G40" s="462">
        <f t="shared" si="9"/>
        <v>1503</v>
      </c>
      <c r="H40" s="463">
        <f t="shared" si="9"/>
        <v>2432</v>
      </c>
      <c r="I40" s="464">
        <f t="shared" si="9"/>
        <v>0</v>
      </c>
      <c r="J40" s="462">
        <f t="shared" si="9"/>
        <v>2990</v>
      </c>
      <c r="K40" s="461">
        <f t="shared" si="9"/>
        <v>2929</v>
      </c>
      <c r="L40" s="461">
        <f t="shared" si="9"/>
        <v>1949</v>
      </c>
      <c r="M40" s="461">
        <f t="shared" si="9"/>
        <v>1941</v>
      </c>
      <c r="N40" s="462">
        <f t="shared" si="9"/>
        <v>1918</v>
      </c>
      <c r="O40" s="461">
        <f t="shared" si="9"/>
        <v>11727</v>
      </c>
      <c r="P40" s="473">
        <f t="shared" si="9"/>
        <v>14159</v>
      </c>
    </row>
    <row r="41" spans="3:16" ht="17.25" customHeight="1">
      <c r="C41" s="377" t="s">
        <v>804</v>
      </c>
      <c r="D41" s="372"/>
      <c r="E41" s="372"/>
      <c r="F41" s="372"/>
      <c r="G41" s="372"/>
      <c r="H41" s="372"/>
      <c r="I41" s="372"/>
      <c r="J41" s="372"/>
      <c r="K41" s="372"/>
      <c r="L41" s="372"/>
      <c r="M41" s="372"/>
      <c r="N41" s="372"/>
      <c r="O41" s="372"/>
      <c r="P41" s="373"/>
    </row>
    <row r="42" spans="3:17" ht="17.25" customHeight="1">
      <c r="C42" s="321" t="s">
        <v>835</v>
      </c>
      <c r="D42" s="322"/>
      <c r="E42" s="322"/>
      <c r="F42" s="450">
        <f aca="true" t="shared" si="10" ref="F42:P42">F43+F49+F52+F56+F58+F59</f>
        <v>1174335</v>
      </c>
      <c r="G42" s="451">
        <f t="shared" si="10"/>
        <v>3017270</v>
      </c>
      <c r="H42" s="452">
        <f t="shared" si="10"/>
        <v>4191605</v>
      </c>
      <c r="I42" s="453">
        <f t="shared" si="10"/>
        <v>0</v>
      </c>
      <c r="J42" s="451">
        <f t="shared" si="10"/>
        <v>7552995</v>
      </c>
      <c r="K42" s="450">
        <f t="shared" si="10"/>
        <v>8850550</v>
      </c>
      <c r="L42" s="450">
        <f t="shared" si="10"/>
        <v>7091469</v>
      </c>
      <c r="M42" s="450">
        <f t="shared" si="10"/>
        <v>8369949</v>
      </c>
      <c r="N42" s="451">
        <f t="shared" si="10"/>
        <v>7913452</v>
      </c>
      <c r="O42" s="450">
        <f t="shared" si="10"/>
        <v>39778415</v>
      </c>
      <c r="P42" s="454">
        <f t="shared" si="10"/>
        <v>43970020</v>
      </c>
      <c r="Q42" s="302"/>
    </row>
    <row r="43" spans="3:17" ht="17.25" customHeight="1">
      <c r="C43" s="323"/>
      <c r="D43" s="324" t="s">
        <v>836</v>
      </c>
      <c r="E43" s="325"/>
      <c r="F43" s="455">
        <f aca="true" t="shared" si="11" ref="F43:P43">SUM(F44:F48)</f>
        <v>608869</v>
      </c>
      <c r="G43" s="456">
        <f t="shared" si="11"/>
        <v>1051342</v>
      </c>
      <c r="H43" s="457">
        <f t="shared" si="11"/>
        <v>1660211</v>
      </c>
      <c r="I43" s="458">
        <f t="shared" si="11"/>
        <v>0</v>
      </c>
      <c r="J43" s="456">
        <f t="shared" si="11"/>
        <v>3852459</v>
      </c>
      <c r="K43" s="455">
        <f t="shared" si="11"/>
        <v>3525710</v>
      </c>
      <c r="L43" s="455">
        <f t="shared" si="11"/>
        <v>2333821</v>
      </c>
      <c r="M43" s="455">
        <f t="shared" si="11"/>
        <v>3642218</v>
      </c>
      <c r="N43" s="456">
        <f t="shared" si="11"/>
        <v>4868639</v>
      </c>
      <c r="O43" s="455">
        <f t="shared" si="11"/>
        <v>18222847</v>
      </c>
      <c r="P43" s="459">
        <f t="shared" si="11"/>
        <v>19883058</v>
      </c>
      <c r="Q43" s="302"/>
    </row>
    <row r="44" spans="3:17" ht="17.25" customHeight="1">
      <c r="C44" s="323"/>
      <c r="D44" s="326"/>
      <c r="E44" s="327" t="s">
        <v>837</v>
      </c>
      <c r="F44" s="328">
        <v>384774</v>
      </c>
      <c r="G44" s="330">
        <v>599658</v>
      </c>
      <c r="H44" s="457">
        <f>SUM(F44:G44)</f>
        <v>984432</v>
      </c>
      <c r="I44" s="329">
        <v>0</v>
      </c>
      <c r="J44" s="330">
        <v>2491560</v>
      </c>
      <c r="K44" s="328">
        <v>1997481</v>
      </c>
      <c r="L44" s="328">
        <v>1561347</v>
      </c>
      <c r="M44" s="328">
        <v>2581893</v>
      </c>
      <c r="N44" s="330">
        <v>3305989</v>
      </c>
      <c r="O44" s="455">
        <f>SUM(I44:N44)</f>
        <v>11938270</v>
      </c>
      <c r="P44" s="459">
        <f>H44+O44</f>
        <v>12922702</v>
      </c>
      <c r="Q44" s="302"/>
    </row>
    <row r="45" spans="3:17" ht="17.25" customHeight="1">
      <c r="C45" s="323"/>
      <c r="D45" s="326"/>
      <c r="E45" s="327" t="s">
        <v>838</v>
      </c>
      <c r="F45" s="328">
        <v>0</v>
      </c>
      <c r="G45" s="330">
        <v>0</v>
      </c>
      <c r="H45" s="457">
        <f>SUM(F45:G45)</f>
        <v>0</v>
      </c>
      <c r="I45" s="329">
        <v>0</v>
      </c>
      <c r="J45" s="330">
        <v>0</v>
      </c>
      <c r="K45" s="328">
        <v>0</v>
      </c>
      <c r="L45" s="328">
        <v>56875</v>
      </c>
      <c r="M45" s="328">
        <v>118750</v>
      </c>
      <c r="N45" s="330">
        <v>361750</v>
      </c>
      <c r="O45" s="455">
        <f>SUM(I45:N45)</f>
        <v>537375</v>
      </c>
      <c r="P45" s="459">
        <f>H45+O45</f>
        <v>537375</v>
      </c>
      <c r="Q45" s="302"/>
    </row>
    <row r="46" spans="3:17" ht="17.25" customHeight="1">
      <c r="C46" s="323"/>
      <c r="D46" s="326"/>
      <c r="E46" s="327" t="s">
        <v>839</v>
      </c>
      <c r="F46" s="328">
        <v>196891</v>
      </c>
      <c r="G46" s="330">
        <v>428744</v>
      </c>
      <c r="H46" s="457">
        <f>SUM(F46:G46)</f>
        <v>625635</v>
      </c>
      <c r="I46" s="329">
        <v>0</v>
      </c>
      <c r="J46" s="330">
        <v>1198473</v>
      </c>
      <c r="K46" s="328">
        <v>1271945</v>
      </c>
      <c r="L46" s="328">
        <v>665869</v>
      </c>
      <c r="M46" s="328">
        <v>751992</v>
      </c>
      <c r="N46" s="330">
        <v>1002870</v>
      </c>
      <c r="O46" s="455">
        <f>SUM(I46:N46)</f>
        <v>4891149</v>
      </c>
      <c r="P46" s="459">
        <f>H46+O46</f>
        <v>5516784</v>
      </c>
      <c r="Q46" s="302"/>
    </row>
    <row r="47" spans="3:17" ht="17.25" customHeight="1">
      <c r="C47" s="323"/>
      <c r="D47" s="326"/>
      <c r="E47" s="327" t="s">
        <v>840</v>
      </c>
      <c r="F47" s="328">
        <v>26624</v>
      </c>
      <c r="G47" s="330">
        <v>18300</v>
      </c>
      <c r="H47" s="457">
        <f>SUM(F47:G47)</f>
        <v>44924</v>
      </c>
      <c r="I47" s="329">
        <v>0</v>
      </c>
      <c r="J47" s="330">
        <v>101906</v>
      </c>
      <c r="K47" s="328">
        <v>109734</v>
      </c>
      <c r="L47" s="328">
        <v>0</v>
      </c>
      <c r="M47" s="328">
        <v>78113</v>
      </c>
      <c r="N47" s="330">
        <v>44220</v>
      </c>
      <c r="O47" s="455">
        <f>SUM(I47:N47)</f>
        <v>333973</v>
      </c>
      <c r="P47" s="459">
        <f>H47+O47</f>
        <v>378897</v>
      </c>
      <c r="Q47" s="302"/>
    </row>
    <row r="48" spans="3:17" ht="17.25" customHeight="1">
      <c r="C48" s="323"/>
      <c r="D48" s="326"/>
      <c r="E48" s="327" t="s">
        <v>841</v>
      </c>
      <c r="F48" s="328">
        <v>580</v>
      </c>
      <c r="G48" s="330">
        <v>4640</v>
      </c>
      <c r="H48" s="457">
        <f>SUM(F48:G48)</f>
        <v>5220</v>
      </c>
      <c r="I48" s="329">
        <v>0</v>
      </c>
      <c r="J48" s="330">
        <v>60520</v>
      </c>
      <c r="K48" s="328">
        <v>146550</v>
      </c>
      <c r="L48" s="328">
        <v>49730</v>
      </c>
      <c r="M48" s="328">
        <v>111470</v>
      </c>
      <c r="N48" s="330">
        <v>153810</v>
      </c>
      <c r="O48" s="455">
        <f>SUM(I48:N48)</f>
        <v>522080</v>
      </c>
      <c r="P48" s="459">
        <f>H48+O48</f>
        <v>527300</v>
      </c>
      <c r="Q48" s="302"/>
    </row>
    <row r="49" spans="3:17" ht="17.25" customHeight="1">
      <c r="C49" s="323"/>
      <c r="D49" s="324" t="s">
        <v>842</v>
      </c>
      <c r="E49" s="331"/>
      <c r="F49" s="455">
        <f aca="true" t="shared" si="12" ref="F49:P49">SUM(F50:F51)</f>
        <v>309924</v>
      </c>
      <c r="G49" s="456">
        <f t="shared" si="12"/>
        <v>1176299</v>
      </c>
      <c r="H49" s="457">
        <f t="shared" si="12"/>
        <v>1486223</v>
      </c>
      <c r="I49" s="458">
        <f t="shared" si="12"/>
        <v>0</v>
      </c>
      <c r="J49" s="456">
        <f t="shared" si="12"/>
        <v>1632192</v>
      </c>
      <c r="K49" s="455">
        <f t="shared" si="12"/>
        <v>2550404</v>
      </c>
      <c r="L49" s="455">
        <f t="shared" si="12"/>
        <v>2453255</v>
      </c>
      <c r="M49" s="455">
        <f t="shared" si="12"/>
        <v>2683700</v>
      </c>
      <c r="N49" s="456">
        <f t="shared" si="12"/>
        <v>1129980</v>
      </c>
      <c r="O49" s="455">
        <f t="shared" si="12"/>
        <v>10449531</v>
      </c>
      <c r="P49" s="459">
        <f t="shared" si="12"/>
        <v>11935754</v>
      </c>
      <c r="Q49" s="302"/>
    </row>
    <row r="50" spans="3:17" ht="17.25" customHeight="1">
      <c r="C50" s="323"/>
      <c r="D50" s="326"/>
      <c r="E50" s="332" t="s">
        <v>843</v>
      </c>
      <c r="F50" s="328">
        <v>242317</v>
      </c>
      <c r="G50" s="330">
        <v>894857</v>
      </c>
      <c r="H50" s="457">
        <f>SUM(F50:G50)</f>
        <v>1137174</v>
      </c>
      <c r="I50" s="329">
        <v>0</v>
      </c>
      <c r="J50" s="330">
        <v>1180891</v>
      </c>
      <c r="K50" s="328">
        <v>1016458</v>
      </c>
      <c r="L50" s="328">
        <v>1729213</v>
      </c>
      <c r="M50" s="328">
        <v>2283336</v>
      </c>
      <c r="N50" s="330">
        <v>552447</v>
      </c>
      <c r="O50" s="455">
        <f>SUM(I50:N50)</f>
        <v>6762345</v>
      </c>
      <c r="P50" s="459">
        <f>H50+O50</f>
        <v>7899519</v>
      </c>
      <c r="Q50" s="302"/>
    </row>
    <row r="51" spans="3:17" ht="17.25" customHeight="1">
      <c r="C51" s="323"/>
      <c r="D51" s="326"/>
      <c r="E51" s="332" t="s">
        <v>844</v>
      </c>
      <c r="F51" s="328">
        <v>67607</v>
      </c>
      <c r="G51" s="330">
        <v>281442</v>
      </c>
      <c r="H51" s="457">
        <f>SUM(F51:G51)</f>
        <v>349049</v>
      </c>
      <c r="I51" s="329">
        <v>0</v>
      </c>
      <c r="J51" s="330">
        <v>451301</v>
      </c>
      <c r="K51" s="328">
        <v>1533946</v>
      </c>
      <c r="L51" s="328">
        <v>724042</v>
      </c>
      <c r="M51" s="328">
        <v>400364</v>
      </c>
      <c r="N51" s="330">
        <v>577533</v>
      </c>
      <c r="O51" s="455">
        <f>SUM(I51:N51)</f>
        <v>3687186</v>
      </c>
      <c r="P51" s="459">
        <f>H51+O51</f>
        <v>4036235</v>
      </c>
      <c r="Q51" s="302"/>
    </row>
    <row r="52" spans="3:17" ht="17.25" customHeight="1">
      <c r="C52" s="323"/>
      <c r="D52" s="324" t="s">
        <v>827</v>
      </c>
      <c r="E52" s="325"/>
      <c r="F52" s="455">
        <f aca="true" t="shared" si="13" ref="F52:P52">SUM(F53:F55)</f>
        <v>0</v>
      </c>
      <c r="G52" s="456">
        <f t="shared" si="13"/>
        <v>20254</v>
      </c>
      <c r="H52" s="457">
        <f t="shared" si="13"/>
        <v>20254</v>
      </c>
      <c r="I52" s="458">
        <f t="shared" si="13"/>
        <v>0</v>
      </c>
      <c r="J52" s="456">
        <f t="shared" si="13"/>
        <v>96970</v>
      </c>
      <c r="K52" s="455">
        <f t="shared" si="13"/>
        <v>456975</v>
      </c>
      <c r="L52" s="455">
        <f t="shared" si="13"/>
        <v>688613</v>
      </c>
      <c r="M52" s="455">
        <f t="shared" si="13"/>
        <v>503192</v>
      </c>
      <c r="N52" s="456">
        <f t="shared" si="13"/>
        <v>259649</v>
      </c>
      <c r="O52" s="455">
        <f t="shared" si="13"/>
        <v>2005399</v>
      </c>
      <c r="P52" s="459">
        <f t="shared" si="13"/>
        <v>2025653</v>
      </c>
      <c r="Q52" s="302"/>
    </row>
    <row r="53" spans="3:17" ht="17.25" customHeight="1">
      <c r="C53" s="323"/>
      <c r="D53" s="326"/>
      <c r="E53" s="327" t="s">
        <v>845</v>
      </c>
      <c r="F53" s="328">
        <v>0</v>
      </c>
      <c r="G53" s="330">
        <v>20254</v>
      </c>
      <c r="H53" s="457">
        <f>SUM(F53:G53)</f>
        <v>20254</v>
      </c>
      <c r="I53" s="329">
        <v>0</v>
      </c>
      <c r="J53" s="330">
        <v>18624</v>
      </c>
      <c r="K53" s="328">
        <v>260758</v>
      </c>
      <c r="L53" s="328">
        <v>621383</v>
      </c>
      <c r="M53" s="328">
        <v>372836</v>
      </c>
      <c r="N53" s="330">
        <v>104811</v>
      </c>
      <c r="O53" s="455">
        <f>SUM(I53:N53)</f>
        <v>1378412</v>
      </c>
      <c r="P53" s="459">
        <f>H53+O53</f>
        <v>1398666</v>
      </c>
      <c r="Q53" s="302"/>
    </row>
    <row r="54" spans="3:17" ht="24.75" customHeight="1">
      <c r="C54" s="323"/>
      <c r="D54" s="326"/>
      <c r="E54" s="333" t="s">
        <v>846</v>
      </c>
      <c r="F54" s="328">
        <v>0</v>
      </c>
      <c r="G54" s="330">
        <v>0</v>
      </c>
      <c r="H54" s="457">
        <f>SUM(F54:G54)</f>
        <v>0</v>
      </c>
      <c r="I54" s="329">
        <v>0</v>
      </c>
      <c r="J54" s="330">
        <v>78346</v>
      </c>
      <c r="K54" s="328">
        <v>196217</v>
      </c>
      <c r="L54" s="328">
        <v>67230</v>
      </c>
      <c r="M54" s="328">
        <v>130356</v>
      </c>
      <c r="N54" s="330">
        <v>154838</v>
      </c>
      <c r="O54" s="455">
        <f>SUM(I54:N54)</f>
        <v>626987</v>
      </c>
      <c r="P54" s="459">
        <f>H54+O54</f>
        <v>626987</v>
      </c>
      <c r="Q54" s="302"/>
    </row>
    <row r="55" spans="3:17" ht="24.75" customHeight="1">
      <c r="C55" s="323"/>
      <c r="D55" s="332"/>
      <c r="E55" s="333" t="s">
        <v>847</v>
      </c>
      <c r="F55" s="328">
        <v>0</v>
      </c>
      <c r="G55" s="330">
        <v>0</v>
      </c>
      <c r="H55" s="457">
        <f>SUM(F55:G55)</f>
        <v>0</v>
      </c>
      <c r="I55" s="329">
        <v>0</v>
      </c>
      <c r="J55" s="330">
        <v>0</v>
      </c>
      <c r="K55" s="328">
        <v>0</v>
      </c>
      <c r="L55" s="328">
        <v>0</v>
      </c>
      <c r="M55" s="328">
        <v>0</v>
      </c>
      <c r="N55" s="330">
        <v>0</v>
      </c>
      <c r="O55" s="455">
        <f>SUM(I55:N55)</f>
        <v>0</v>
      </c>
      <c r="P55" s="459">
        <f>H55+O55</f>
        <v>0</v>
      </c>
      <c r="Q55" s="302"/>
    </row>
    <row r="56" spans="3:17" ht="17.25" customHeight="1">
      <c r="C56" s="323"/>
      <c r="D56" s="324" t="s">
        <v>848</v>
      </c>
      <c r="E56" s="325"/>
      <c r="F56" s="455">
        <f aca="true" t="shared" si="14" ref="F56:P56">F57</f>
        <v>79050</v>
      </c>
      <c r="G56" s="456">
        <f t="shared" si="14"/>
        <v>355378</v>
      </c>
      <c r="H56" s="457">
        <f t="shared" si="14"/>
        <v>434428</v>
      </c>
      <c r="I56" s="458">
        <f t="shared" si="14"/>
        <v>0</v>
      </c>
      <c r="J56" s="456">
        <f t="shared" si="14"/>
        <v>802024</v>
      </c>
      <c r="K56" s="455">
        <f t="shared" si="14"/>
        <v>1367261</v>
      </c>
      <c r="L56" s="455">
        <f t="shared" si="14"/>
        <v>861117</v>
      </c>
      <c r="M56" s="455">
        <f t="shared" si="14"/>
        <v>831329</v>
      </c>
      <c r="N56" s="456">
        <f t="shared" si="14"/>
        <v>804093</v>
      </c>
      <c r="O56" s="455">
        <f t="shared" si="14"/>
        <v>4665824</v>
      </c>
      <c r="P56" s="459">
        <f t="shared" si="14"/>
        <v>5100252</v>
      </c>
      <c r="Q56" s="302"/>
    </row>
    <row r="57" spans="3:17" ht="17.25" customHeight="1">
      <c r="C57" s="323"/>
      <c r="D57" s="326"/>
      <c r="E57" s="327" t="s">
        <v>526</v>
      </c>
      <c r="F57" s="328">
        <v>79050</v>
      </c>
      <c r="G57" s="330">
        <v>355378</v>
      </c>
      <c r="H57" s="457">
        <f>SUM(F57:G57)</f>
        <v>434428</v>
      </c>
      <c r="I57" s="329">
        <v>0</v>
      </c>
      <c r="J57" s="330">
        <v>802024</v>
      </c>
      <c r="K57" s="328">
        <v>1367261</v>
      </c>
      <c r="L57" s="328">
        <v>861117</v>
      </c>
      <c r="M57" s="328">
        <v>831329</v>
      </c>
      <c r="N57" s="330">
        <v>804093</v>
      </c>
      <c r="O57" s="455">
        <f>SUM(I57:N57)</f>
        <v>4665824</v>
      </c>
      <c r="P57" s="459">
        <f>H57+O57</f>
        <v>5100252</v>
      </c>
      <c r="Q57" s="302"/>
    </row>
    <row r="58" spans="3:17" ht="17.25" customHeight="1">
      <c r="C58" s="362"/>
      <c r="D58" s="327" t="s">
        <v>1171</v>
      </c>
      <c r="E58" s="331"/>
      <c r="F58" s="363">
        <v>0</v>
      </c>
      <c r="G58" s="363">
        <v>172145</v>
      </c>
      <c r="H58" s="474">
        <f>SUM(F58:G58)</f>
        <v>172145</v>
      </c>
      <c r="I58" s="364">
        <v>0</v>
      </c>
      <c r="J58" s="363">
        <v>0</v>
      </c>
      <c r="K58" s="365">
        <v>0</v>
      </c>
      <c r="L58" s="365">
        <v>22413</v>
      </c>
      <c r="M58" s="365">
        <v>48350</v>
      </c>
      <c r="N58" s="363">
        <v>294481</v>
      </c>
      <c r="O58" s="475">
        <f>SUM(I58:N58)</f>
        <v>365244</v>
      </c>
      <c r="P58" s="476">
        <f>H58+O58</f>
        <v>537389</v>
      </c>
      <c r="Q58" s="302"/>
    </row>
    <row r="59" spans="3:17" ht="17.25" customHeight="1">
      <c r="C59" s="338"/>
      <c r="D59" s="339" t="s">
        <v>1172</v>
      </c>
      <c r="E59" s="340"/>
      <c r="F59" s="341">
        <v>176492</v>
      </c>
      <c r="G59" s="343">
        <v>241852</v>
      </c>
      <c r="H59" s="465">
        <f>SUM(F59:G59)</f>
        <v>418344</v>
      </c>
      <c r="I59" s="342">
        <v>0</v>
      </c>
      <c r="J59" s="343">
        <v>1169350</v>
      </c>
      <c r="K59" s="341">
        <v>950200</v>
      </c>
      <c r="L59" s="341">
        <v>732250</v>
      </c>
      <c r="M59" s="341">
        <v>661160</v>
      </c>
      <c r="N59" s="343">
        <v>556610</v>
      </c>
      <c r="O59" s="465">
        <f>SUM(I59:N59)</f>
        <v>4069570</v>
      </c>
      <c r="P59" s="469">
        <f>H59+O59</f>
        <v>4487914</v>
      </c>
      <c r="Q59" s="302"/>
    </row>
    <row r="60" spans="3:17" ht="17.25" customHeight="1">
      <c r="C60" s="321" t="s">
        <v>1163</v>
      </c>
      <c r="D60" s="344"/>
      <c r="E60" s="345"/>
      <c r="F60" s="450">
        <f aca="true" t="shared" si="15" ref="F60:P60">SUM(F61:F66)</f>
        <v>0</v>
      </c>
      <c r="G60" s="451">
        <f t="shared" si="15"/>
        <v>0</v>
      </c>
      <c r="H60" s="452">
        <f t="shared" si="15"/>
        <v>0</v>
      </c>
      <c r="I60" s="453">
        <f t="shared" si="15"/>
        <v>0</v>
      </c>
      <c r="J60" s="451">
        <f t="shared" si="15"/>
        <v>60056</v>
      </c>
      <c r="K60" s="450">
        <f t="shared" si="15"/>
        <v>103429</v>
      </c>
      <c r="L60" s="450">
        <f t="shared" si="15"/>
        <v>500572</v>
      </c>
      <c r="M60" s="450">
        <f t="shared" si="15"/>
        <v>235607</v>
      </c>
      <c r="N60" s="451">
        <f t="shared" si="15"/>
        <v>525712</v>
      </c>
      <c r="O60" s="450">
        <f t="shared" si="15"/>
        <v>1425376</v>
      </c>
      <c r="P60" s="454">
        <f t="shared" si="15"/>
        <v>1425376</v>
      </c>
      <c r="Q60" s="302"/>
    </row>
    <row r="61" spans="3:17" ht="17.25" customHeight="1">
      <c r="C61" s="323"/>
      <c r="D61" s="327" t="s">
        <v>1164</v>
      </c>
      <c r="E61" s="331"/>
      <c r="F61" s="346"/>
      <c r="G61" s="347"/>
      <c r="H61" s="466"/>
      <c r="I61" s="348"/>
      <c r="J61" s="330">
        <v>0</v>
      </c>
      <c r="K61" s="328">
        <v>0</v>
      </c>
      <c r="L61" s="328">
        <v>0</v>
      </c>
      <c r="M61" s="328">
        <v>0</v>
      </c>
      <c r="N61" s="330">
        <v>0</v>
      </c>
      <c r="O61" s="455">
        <f aca="true" t="shared" si="16" ref="O61:O66">SUM(I61:N61)</f>
        <v>0</v>
      </c>
      <c r="P61" s="459">
        <f aca="true" t="shared" si="17" ref="P61:P66">H61+O61</f>
        <v>0</v>
      </c>
      <c r="Q61" s="302"/>
    </row>
    <row r="62" spans="3:17" ht="17.25" customHeight="1">
      <c r="C62" s="323"/>
      <c r="D62" s="327" t="s">
        <v>1165</v>
      </c>
      <c r="E62" s="331"/>
      <c r="F62" s="328">
        <v>0</v>
      </c>
      <c r="G62" s="330">
        <v>0</v>
      </c>
      <c r="H62" s="457">
        <f>SUM(F62:G62)</f>
        <v>0</v>
      </c>
      <c r="I62" s="329">
        <v>0</v>
      </c>
      <c r="J62" s="330">
        <v>14336</v>
      </c>
      <c r="K62" s="328">
        <v>16064</v>
      </c>
      <c r="L62" s="328">
        <v>86414</v>
      </c>
      <c r="M62" s="328">
        <v>24420</v>
      </c>
      <c r="N62" s="330">
        <v>422452</v>
      </c>
      <c r="O62" s="455">
        <f t="shared" si="16"/>
        <v>563686</v>
      </c>
      <c r="P62" s="459">
        <f t="shared" si="17"/>
        <v>563686</v>
      </c>
      <c r="Q62" s="302"/>
    </row>
    <row r="63" spans="3:17" ht="17.25" customHeight="1">
      <c r="C63" s="323"/>
      <c r="D63" s="327" t="s">
        <v>1166</v>
      </c>
      <c r="E63" s="331"/>
      <c r="F63" s="328">
        <v>0</v>
      </c>
      <c r="G63" s="330">
        <v>0</v>
      </c>
      <c r="H63" s="457">
        <f>SUM(F63:G63)</f>
        <v>0</v>
      </c>
      <c r="I63" s="329">
        <v>0</v>
      </c>
      <c r="J63" s="330">
        <v>45720</v>
      </c>
      <c r="K63" s="328">
        <v>87365</v>
      </c>
      <c r="L63" s="328">
        <v>321106</v>
      </c>
      <c r="M63" s="328">
        <v>211187</v>
      </c>
      <c r="N63" s="330">
        <v>103260</v>
      </c>
      <c r="O63" s="455">
        <f t="shared" si="16"/>
        <v>768638</v>
      </c>
      <c r="P63" s="459">
        <f t="shared" si="17"/>
        <v>768638</v>
      </c>
      <c r="Q63" s="302"/>
    </row>
    <row r="64" spans="3:17" ht="17.25" customHeight="1">
      <c r="C64" s="323"/>
      <c r="D64" s="327" t="s">
        <v>1167</v>
      </c>
      <c r="E64" s="331"/>
      <c r="F64" s="349"/>
      <c r="G64" s="330">
        <v>0</v>
      </c>
      <c r="H64" s="457">
        <f>SUM(F64:G64)</f>
        <v>0</v>
      </c>
      <c r="I64" s="348"/>
      <c r="J64" s="330">
        <v>0</v>
      </c>
      <c r="K64" s="328">
        <v>0</v>
      </c>
      <c r="L64" s="328">
        <v>93052</v>
      </c>
      <c r="M64" s="328">
        <v>0</v>
      </c>
      <c r="N64" s="330">
        <v>0</v>
      </c>
      <c r="O64" s="455">
        <f t="shared" si="16"/>
        <v>93052</v>
      </c>
      <c r="P64" s="459">
        <f t="shared" si="17"/>
        <v>93052</v>
      </c>
      <c r="Q64" s="302"/>
    </row>
    <row r="65" spans="3:17" ht="17.25" customHeight="1">
      <c r="C65" s="323"/>
      <c r="D65" s="327" t="s">
        <v>1168</v>
      </c>
      <c r="E65" s="331"/>
      <c r="F65" s="351"/>
      <c r="G65" s="349"/>
      <c r="H65" s="467"/>
      <c r="I65" s="352"/>
      <c r="J65" s="330">
        <v>0</v>
      </c>
      <c r="K65" s="328">
        <v>0</v>
      </c>
      <c r="L65" s="328">
        <v>0</v>
      </c>
      <c r="M65" s="328">
        <v>0</v>
      </c>
      <c r="N65" s="330">
        <v>0</v>
      </c>
      <c r="O65" s="455">
        <f t="shared" si="16"/>
        <v>0</v>
      </c>
      <c r="P65" s="459">
        <f t="shared" si="17"/>
        <v>0</v>
      </c>
      <c r="Q65" s="302"/>
    </row>
    <row r="66" spans="3:17" ht="25.5" customHeight="1">
      <c r="C66" s="353"/>
      <c r="D66" s="1658" t="s">
        <v>1114</v>
      </c>
      <c r="E66" s="1659"/>
      <c r="F66" s="328">
        <v>0</v>
      </c>
      <c r="G66" s="328">
        <v>0</v>
      </c>
      <c r="H66" s="457">
        <f>SUM(F66:G66)</f>
        <v>0</v>
      </c>
      <c r="I66" s="354"/>
      <c r="J66" s="343">
        <v>0</v>
      </c>
      <c r="K66" s="341">
        <v>0</v>
      </c>
      <c r="L66" s="341">
        <v>0</v>
      </c>
      <c r="M66" s="341">
        <v>0</v>
      </c>
      <c r="N66" s="343">
        <v>0</v>
      </c>
      <c r="O66" s="470">
        <f t="shared" si="16"/>
        <v>0</v>
      </c>
      <c r="P66" s="469">
        <f t="shared" si="17"/>
        <v>0</v>
      </c>
      <c r="Q66" s="302"/>
    </row>
    <row r="67" spans="3:17" ht="17.25" customHeight="1">
      <c r="C67" s="323" t="s">
        <v>1169</v>
      </c>
      <c r="D67" s="325"/>
      <c r="E67" s="325"/>
      <c r="F67" s="451">
        <f>SUM(F68:F70)</f>
        <v>0</v>
      </c>
      <c r="G67" s="451">
        <f>SUM(G68:G70)</f>
        <v>0</v>
      </c>
      <c r="H67" s="452">
        <f>SUM(H68:H70)</f>
        <v>0</v>
      </c>
      <c r="I67" s="460"/>
      <c r="J67" s="451">
        <f aca="true" t="shared" si="18" ref="J67:P67">SUM(J68:J70)</f>
        <v>149258</v>
      </c>
      <c r="K67" s="450">
        <f t="shared" si="18"/>
        <v>1893597</v>
      </c>
      <c r="L67" s="450">
        <f t="shared" si="18"/>
        <v>892690</v>
      </c>
      <c r="M67" s="450">
        <f t="shared" si="18"/>
        <v>1706007</v>
      </c>
      <c r="N67" s="451">
        <f t="shared" si="18"/>
        <v>4783757</v>
      </c>
      <c r="O67" s="450">
        <f t="shared" si="18"/>
        <v>9425309</v>
      </c>
      <c r="P67" s="454">
        <f t="shared" si="18"/>
        <v>9425309</v>
      </c>
      <c r="Q67" s="302"/>
    </row>
    <row r="68" spans="3:17" ht="17.25" customHeight="1">
      <c r="C68" s="323"/>
      <c r="D68" s="334" t="s">
        <v>708</v>
      </c>
      <c r="E68" s="334"/>
      <c r="F68" s="330">
        <v>0</v>
      </c>
      <c r="G68" s="330">
        <v>0</v>
      </c>
      <c r="H68" s="457">
        <f>SUM(F68:G68)</f>
        <v>0</v>
      </c>
      <c r="I68" s="355"/>
      <c r="J68" s="330">
        <v>0</v>
      </c>
      <c r="K68" s="328">
        <v>0</v>
      </c>
      <c r="L68" s="328">
        <v>0</v>
      </c>
      <c r="M68" s="328">
        <v>185265</v>
      </c>
      <c r="N68" s="330">
        <v>2172126</v>
      </c>
      <c r="O68" s="455">
        <f>SUM(I68:N68)</f>
        <v>2357391</v>
      </c>
      <c r="P68" s="459">
        <f>H68+O68</f>
        <v>2357391</v>
      </c>
      <c r="Q68" s="302"/>
    </row>
    <row r="69" spans="3:17" ht="17.25" customHeight="1">
      <c r="C69" s="323"/>
      <c r="D69" s="334" t="s">
        <v>709</v>
      </c>
      <c r="E69" s="334"/>
      <c r="F69" s="328">
        <v>0</v>
      </c>
      <c r="G69" s="330">
        <v>0</v>
      </c>
      <c r="H69" s="457">
        <f>SUM(F69:G69)</f>
        <v>0</v>
      </c>
      <c r="I69" s="356"/>
      <c r="J69" s="330">
        <v>149258</v>
      </c>
      <c r="K69" s="328">
        <v>1545597</v>
      </c>
      <c r="L69" s="328">
        <v>892690</v>
      </c>
      <c r="M69" s="328">
        <v>851633</v>
      </c>
      <c r="N69" s="330">
        <v>1740732</v>
      </c>
      <c r="O69" s="455">
        <f>SUM(I69:N69)</f>
        <v>5179910</v>
      </c>
      <c r="P69" s="459">
        <f>H69+O69</f>
        <v>5179910</v>
      </c>
      <c r="Q69" s="302"/>
    </row>
    <row r="70" spans="3:17" ht="17.25" customHeight="1">
      <c r="C70" s="323"/>
      <c r="D70" s="357" t="s">
        <v>710</v>
      </c>
      <c r="E70" s="357"/>
      <c r="F70" s="358">
        <v>0</v>
      </c>
      <c r="G70" s="366">
        <v>0</v>
      </c>
      <c r="H70" s="468">
        <f>SUM(F70:G70)</f>
        <v>0</v>
      </c>
      <c r="I70" s="359"/>
      <c r="J70" s="360">
        <v>0</v>
      </c>
      <c r="K70" s="361">
        <v>348000</v>
      </c>
      <c r="L70" s="361">
        <v>0</v>
      </c>
      <c r="M70" s="361">
        <v>669109</v>
      </c>
      <c r="N70" s="360">
        <v>870899</v>
      </c>
      <c r="O70" s="471">
        <f>SUM(I70:N70)</f>
        <v>1888008</v>
      </c>
      <c r="P70" s="472">
        <f>H70+O70</f>
        <v>1888008</v>
      </c>
      <c r="Q70" s="302"/>
    </row>
    <row r="71" spans="3:17" ht="17.25" customHeight="1" thickBot="1">
      <c r="C71" s="403" t="s">
        <v>1173</v>
      </c>
      <c r="D71" s="404"/>
      <c r="E71" s="404"/>
      <c r="F71" s="461">
        <f aca="true" t="shared" si="19" ref="F71:P71">F42+F60+F67</f>
        <v>1174335</v>
      </c>
      <c r="G71" s="462">
        <f t="shared" si="19"/>
        <v>3017270</v>
      </c>
      <c r="H71" s="463">
        <f t="shared" si="19"/>
        <v>4191605</v>
      </c>
      <c r="I71" s="464">
        <f t="shared" si="19"/>
        <v>0</v>
      </c>
      <c r="J71" s="462">
        <f t="shared" si="19"/>
        <v>7762309</v>
      </c>
      <c r="K71" s="461">
        <f t="shared" si="19"/>
        <v>10847576</v>
      </c>
      <c r="L71" s="461">
        <f t="shared" si="19"/>
        <v>8484731</v>
      </c>
      <c r="M71" s="461">
        <f t="shared" si="19"/>
        <v>10311563</v>
      </c>
      <c r="N71" s="462">
        <f t="shared" si="19"/>
        <v>13222921</v>
      </c>
      <c r="O71" s="461">
        <f t="shared" si="19"/>
        <v>50629100</v>
      </c>
      <c r="P71" s="473">
        <f t="shared" si="19"/>
        <v>54820705</v>
      </c>
      <c r="Q71" s="302"/>
    </row>
    <row r="72" spans="3:16" ht="17.25" customHeight="1">
      <c r="C72" s="377" t="s">
        <v>805</v>
      </c>
      <c r="D72" s="372"/>
      <c r="E72" s="372"/>
      <c r="F72" s="372"/>
      <c r="G72" s="372"/>
      <c r="H72" s="372"/>
      <c r="I72" s="372"/>
      <c r="J72" s="372"/>
      <c r="K72" s="372"/>
      <c r="L72" s="372"/>
      <c r="M72" s="372"/>
      <c r="N72" s="372"/>
      <c r="O72" s="372"/>
      <c r="P72" s="373"/>
    </row>
    <row r="73" spans="3:17" ht="17.25" customHeight="1">
      <c r="C73" s="321" t="s">
        <v>835</v>
      </c>
      <c r="D73" s="322"/>
      <c r="E73" s="322"/>
      <c r="F73" s="450">
        <f aca="true" t="shared" si="20" ref="F73:P73">F74+F80+F83+F87+F91+F92</f>
        <v>13163937</v>
      </c>
      <c r="G73" s="451">
        <f t="shared" si="20"/>
        <v>33495577</v>
      </c>
      <c r="H73" s="452">
        <f t="shared" si="20"/>
        <v>46659514</v>
      </c>
      <c r="I73" s="453">
        <f t="shared" si="20"/>
        <v>0</v>
      </c>
      <c r="J73" s="477">
        <f t="shared" si="20"/>
        <v>82033655</v>
      </c>
      <c r="K73" s="450">
        <f t="shared" si="20"/>
        <v>95110151</v>
      </c>
      <c r="L73" s="450">
        <f t="shared" si="20"/>
        <v>75128922</v>
      </c>
      <c r="M73" s="450">
        <f t="shared" si="20"/>
        <v>88734347</v>
      </c>
      <c r="N73" s="451">
        <f t="shared" si="20"/>
        <v>84303020</v>
      </c>
      <c r="O73" s="450">
        <f t="shared" si="20"/>
        <v>425310095</v>
      </c>
      <c r="P73" s="454">
        <f t="shared" si="20"/>
        <v>471969609</v>
      </c>
      <c r="Q73" s="302"/>
    </row>
    <row r="74" spans="3:17" ht="17.25" customHeight="1">
      <c r="C74" s="323"/>
      <c r="D74" s="324" t="s">
        <v>836</v>
      </c>
      <c r="E74" s="325"/>
      <c r="F74" s="455">
        <f aca="true" t="shared" si="21" ref="F74:P74">SUM(F75:F79)</f>
        <v>6469584</v>
      </c>
      <c r="G74" s="456">
        <f t="shared" si="21"/>
        <v>11178329</v>
      </c>
      <c r="H74" s="457">
        <f t="shared" si="21"/>
        <v>17647913</v>
      </c>
      <c r="I74" s="458">
        <f t="shared" si="21"/>
        <v>0</v>
      </c>
      <c r="J74" s="478">
        <f t="shared" si="21"/>
        <v>40972123</v>
      </c>
      <c r="K74" s="455">
        <f t="shared" si="21"/>
        <v>37331274</v>
      </c>
      <c r="L74" s="455">
        <f t="shared" si="21"/>
        <v>24850801</v>
      </c>
      <c r="M74" s="455">
        <f t="shared" si="21"/>
        <v>38717108</v>
      </c>
      <c r="N74" s="456">
        <f t="shared" si="21"/>
        <v>51829526</v>
      </c>
      <c r="O74" s="455">
        <f t="shared" si="21"/>
        <v>193700832</v>
      </c>
      <c r="P74" s="459">
        <f t="shared" si="21"/>
        <v>211348745</v>
      </c>
      <c r="Q74" s="302"/>
    </row>
    <row r="75" spans="3:17" ht="17.25" customHeight="1">
      <c r="C75" s="323"/>
      <c r="D75" s="326"/>
      <c r="E75" s="327" t="s">
        <v>837</v>
      </c>
      <c r="F75" s="328">
        <v>4116952</v>
      </c>
      <c r="G75" s="330">
        <v>6416220</v>
      </c>
      <c r="H75" s="457">
        <f>SUM(F75:G75)</f>
        <v>10533172</v>
      </c>
      <c r="I75" s="329">
        <v>0</v>
      </c>
      <c r="J75" s="367">
        <v>26659488</v>
      </c>
      <c r="K75" s="328">
        <v>21314664</v>
      </c>
      <c r="L75" s="328">
        <v>16734052</v>
      </c>
      <c r="M75" s="328">
        <v>27583620</v>
      </c>
      <c r="N75" s="330">
        <v>35373966</v>
      </c>
      <c r="O75" s="455">
        <f>SUM(I75:N75)</f>
        <v>127665790</v>
      </c>
      <c r="P75" s="459">
        <f>H75+O75</f>
        <v>138198962</v>
      </c>
      <c r="Q75" s="302"/>
    </row>
    <row r="76" spans="3:17" ht="17.25" customHeight="1">
      <c r="C76" s="323"/>
      <c r="D76" s="326"/>
      <c r="E76" s="327" t="s">
        <v>838</v>
      </c>
      <c r="F76" s="328">
        <v>0</v>
      </c>
      <c r="G76" s="330">
        <v>0</v>
      </c>
      <c r="H76" s="457">
        <f>SUM(F76:G76)</f>
        <v>0</v>
      </c>
      <c r="I76" s="329">
        <v>0</v>
      </c>
      <c r="J76" s="367">
        <v>0</v>
      </c>
      <c r="K76" s="328">
        <v>0</v>
      </c>
      <c r="L76" s="328">
        <v>608562</v>
      </c>
      <c r="M76" s="328">
        <v>1270625</v>
      </c>
      <c r="N76" s="330">
        <v>3870724</v>
      </c>
      <c r="O76" s="455">
        <f>SUM(I76:N76)</f>
        <v>5749911</v>
      </c>
      <c r="P76" s="459">
        <f>H76+O76</f>
        <v>5749911</v>
      </c>
      <c r="Q76" s="302"/>
    </row>
    <row r="77" spans="3:17" ht="17.25" customHeight="1">
      <c r="C77" s="323"/>
      <c r="D77" s="326"/>
      <c r="E77" s="327" t="s">
        <v>839</v>
      </c>
      <c r="F77" s="328">
        <v>2065952</v>
      </c>
      <c r="G77" s="330">
        <v>4522645</v>
      </c>
      <c r="H77" s="457">
        <f>SUM(F77:G77)</f>
        <v>6588597</v>
      </c>
      <c r="I77" s="329">
        <v>0</v>
      </c>
      <c r="J77" s="367">
        <v>12640863</v>
      </c>
      <c r="K77" s="328">
        <v>13399247</v>
      </c>
      <c r="L77" s="328">
        <v>7010887</v>
      </c>
      <c r="M77" s="328">
        <v>7924081</v>
      </c>
      <c r="N77" s="330">
        <v>10580219</v>
      </c>
      <c r="O77" s="455">
        <f>SUM(I77:N77)</f>
        <v>51555297</v>
      </c>
      <c r="P77" s="459">
        <f>H77+O77</f>
        <v>58143894</v>
      </c>
      <c r="Q77" s="302"/>
    </row>
    <row r="78" spans="3:17" ht="17.25" customHeight="1">
      <c r="C78" s="323"/>
      <c r="D78" s="326"/>
      <c r="E78" s="327" t="s">
        <v>840</v>
      </c>
      <c r="F78" s="328">
        <v>280880</v>
      </c>
      <c r="G78" s="330">
        <v>193064</v>
      </c>
      <c r="H78" s="457">
        <f>SUM(F78:G78)</f>
        <v>473944</v>
      </c>
      <c r="I78" s="329">
        <v>0</v>
      </c>
      <c r="J78" s="367">
        <v>1066572</v>
      </c>
      <c r="K78" s="328">
        <v>1151863</v>
      </c>
      <c r="L78" s="328">
        <v>0</v>
      </c>
      <c r="M78" s="328">
        <v>824082</v>
      </c>
      <c r="N78" s="330">
        <v>466517</v>
      </c>
      <c r="O78" s="455">
        <f>SUM(I78:N78)</f>
        <v>3509034</v>
      </c>
      <c r="P78" s="459">
        <f>H78+O78</f>
        <v>3982978</v>
      </c>
      <c r="Q78" s="302"/>
    </row>
    <row r="79" spans="3:17" ht="17.25" customHeight="1">
      <c r="C79" s="323"/>
      <c r="D79" s="326"/>
      <c r="E79" s="327" t="s">
        <v>841</v>
      </c>
      <c r="F79" s="328">
        <v>5800</v>
      </c>
      <c r="G79" s="330">
        <v>46400</v>
      </c>
      <c r="H79" s="457">
        <f>SUM(F79:G79)</f>
        <v>52200</v>
      </c>
      <c r="I79" s="329">
        <v>0</v>
      </c>
      <c r="J79" s="367">
        <v>605200</v>
      </c>
      <c r="K79" s="328">
        <v>1465500</v>
      </c>
      <c r="L79" s="328">
        <v>497300</v>
      </c>
      <c r="M79" s="328">
        <v>1114700</v>
      </c>
      <c r="N79" s="330">
        <v>1538100</v>
      </c>
      <c r="O79" s="455">
        <f>SUM(I79:N79)</f>
        <v>5220800</v>
      </c>
      <c r="P79" s="459">
        <f>H79+O79</f>
        <v>5273000</v>
      </c>
      <c r="Q79" s="302"/>
    </row>
    <row r="80" spans="3:17" ht="17.25" customHeight="1">
      <c r="C80" s="323"/>
      <c r="D80" s="324" t="s">
        <v>842</v>
      </c>
      <c r="E80" s="331"/>
      <c r="F80" s="455">
        <f aca="true" t="shared" si="22" ref="F80:P80">SUM(F81:F82)</f>
        <v>3245375</v>
      </c>
      <c r="G80" s="456">
        <f t="shared" si="22"/>
        <v>12320373</v>
      </c>
      <c r="H80" s="457">
        <f t="shared" si="22"/>
        <v>15565748</v>
      </c>
      <c r="I80" s="458">
        <f t="shared" si="22"/>
        <v>0</v>
      </c>
      <c r="J80" s="478">
        <f t="shared" si="22"/>
        <v>17101370</v>
      </c>
      <c r="K80" s="455">
        <f t="shared" si="22"/>
        <v>26699498</v>
      </c>
      <c r="L80" s="455">
        <f t="shared" si="22"/>
        <v>25708729</v>
      </c>
      <c r="M80" s="455">
        <f t="shared" si="22"/>
        <v>28084571</v>
      </c>
      <c r="N80" s="456">
        <f t="shared" si="22"/>
        <v>11865979</v>
      </c>
      <c r="O80" s="455">
        <f t="shared" si="22"/>
        <v>109460147</v>
      </c>
      <c r="P80" s="459">
        <f t="shared" si="22"/>
        <v>125025895</v>
      </c>
      <c r="Q80" s="302"/>
    </row>
    <row r="81" spans="3:17" ht="17.25" customHeight="1">
      <c r="C81" s="323"/>
      <c r="D81" s="326"/>
      <c r="E81" s="332" t="s">
        <v>843</v>
      </c>
      <c r="F81" s="328">
        <v>2532138</v>
      </c>
      <c r="G81" s="330">
        <v>9351177</v>
      </c>
      <c r="H81" s="457">
        <f>SUM(F81:G81)</f>
        <v>11883315</v>
      </c>
      <c r="I81" s="329">
        <v>0</v>
      </c>
      <c r="J81" s="367">
        <v>12340196</v>
      </c>
      <c r="K81" s="328">
        <v>10535522</v>
      </c>
      <c r="L81" s="328">
        <v>18070145</v>
      </c>
      <c r="M81" s="328">
        <v>23860755</v>
      </c>
      <c r="N81" s="330">
        <v>5773026</v>
      </c>
      <c r="O81" s="455">
        <f>SUM(I81:N81)</f>
        <v>70579644</v>
      </c>
      <c r="P81" s="459">
        <f>H81+O81</f>
        <v>82462959</v>
      </c>
      <c r="Q81" s="302"/>
    </row>
    <row r="82" spans="3:17" ht="17.25" customHeight="1">
      <c r="C82" s="323"/>
      <c r="D82" s="326"/>
      <c r="E82" s="332" t="s">
        <v>844</v>
      </c>
      <c r="F82" s="328">
        <v>713237</v>
      </c>
      <c r="G82" s="330">
        <v>2969196</v>
      </c>
      <c r="H82" s="457">
        <f>SUM(F82:G82)</f>
        <v>3682433</v>
      </c>
      <c r="I82" s="329">
        <v>0</v>
      </c>
      <c r="J82" s="367">
        <v>4761174</v>
      </c>
      <c r="K82" s="328">
        <v>16163976</v>
      </c>
      <c r="L82" s="328">
        <v>7638584</v>
      </c>
      <c r="M82" s="328">
        <v>4223816</v>
      </c>
      <c r="N82" s="330">
        <v>6092953</v>
      </c>
      <c r="O82" s="455">
        <f>SUM(I82:N82)</f>
        <v>38880503</v>
      </c>
      <c r="P82" s="459">
        <f>H82+O82</f>
        <v>42562936</v>
      </c>
      <c r="Q82" s="302"/>
    </row>
    <row r="83" spans="3:17" ht="17.25" customHeight="1">
      <c r="C83" s="323"/>
      <c r="D83" s="324" t="s">
        <v>827</v>
      </c>
      <c r="E83" s="325"/>
      <c r="F83" s="455">
        <f aca="true" t="shared" si="23" ref="F83:P83">SUM(F84:F86)</f>
        <v>0</v>
      </c>
      <c r="G83" s="456">
        <f t="shared" si="23"/>
        <v>211653</v>
      </c>
      <c r="H83" s="457">
        <f t="shared" si="23"/>
        <v>211653</v>
      </c>
      <c r="I83" s="458">
        <f t="shared" si="23"/>
        <v>0</v>
      </c>
      <c r="J83" s="478">
        <f t="shared" si="23"/>
        <v>1013327</v>
      </c>
      <c r="K83" s="455">
        <f t="shared" si="23"/>
        <v>4775351</v>
      </c>
      <c r="L83" s="455">
        <f t="shared" si="23"/>
        <v>7195953</v>
      </c>
      <c r="M83" s="455">
        <f t="shared" si="23"/>
        <v>5258319</v>
      </c>
      <c r="N83" s="456">
        <f t="shared" si="23"/>
        <v>2713310</v>
      </c>
      <c r="O83" s="455">
        <f t="shared" si="23"/>
        <v>20956260</v>
      </c>
      <c r="P83" s="459">
        <f t="shared" si="23"/>
        <v>21167913</v>
      </c>
      <c r="Q83" s="302"/>
    </row>
    <row r="84" spans="3:17" ht="17.25" customHeight="1">
      <c r="C84" s="323"/>
      <c r="D84" s="326"/>
      <c r="E84" s="327" t="s">
        <v>845</v>
      </c>
      <c r="F84" s="328">
        <v>0</v>
      </c>
      <c r="G84" s="330">
        <v>211653</v>
      </c>
      <c r="H84" s="457">
        <f>SUM(F84:G84)</f>
        <v>211653</v>
      </c>
      <c r="I84" s="329">
        <v>0</v>
      </c>
      <c r="J84" s="367">
        <v>194619</v>
      </c>
      <c r="K84" s="328">
        <v>2724900</v>
      </c>
      <c r="L84" s="328">
        <v>6493411</v>
      </c>
      <c r="M84" s="328">
        <v>3896105</v>
      </c>
      <c r="N84" s="330">
        <v>1095266</v>
      </c>
      <c r="O84" s="455">
        <f>SUM(I84:N84)</f>
        <v>14404301</v>
      </c>
      <c r="P84" s="459">
        <f>H84+O84</f>
        <v>14615954</v>
      </c>
      <c r="Q84" s="302"/>
    </row>
    <row r="85" spans="3:17" ht="24.75" customHeight="1">
      <c r="C85" s="323"/>
      <c r="D85" s="326"/>
      <c r="E85" s="333" t="s">
        <v>846</v>
      </c>
      <c r="F85" s="328">
        <v>0</v>
      </c>
      <c r="G85" s="330">
        <v>0</v>
      </c>
      <c r="H85" s="457">
        <f>SUM(F85:G85)</f>
        <v>0</v>
      </c>
      <c r="I85" s="329">
        <v>0</v>
      </c>
      <c r="J85" s="367">
        <v>818708</v>
      </c>
      <c r="K85" s="328">
        <v>2050451</v>
      </c>
      <c r="L85" s="328">
        <v>702542</v>
      </c>
      <c r="M85" s="328">
        <v>1362214</v>
      </c>
      <c r="N85" s="330">
        <v>1618044</v>
      </c>
      <c r="O85" s="455">
        <f>SUM(I85:N85)</f>
        <v>6551959</v>
      </c>
      <c r="P85" s="459">
        <f>H85+O85</f>
        <v>6551959</v>
      </c>
      <c r="Q85" s="302"/>
    </row>
    <row r="86" spans="3:17" ht="24.75" customHeight="1">
      <c r="C86" s="323"/>
      <c r="D86" s="332"/>
      <c r="E86" s="333" t="s">
        <v>847</v>
      </c>
      <c r="F86" s="328">
        <v>0</v>
      </c>
      <c r="G86" s="330">
        <v>0</v>
      </c>
      <c r="H86" s="457">
        <f>SUM(F86:G86)</f>
        <v>0</v>
      </c>
      <c r="I86" s="329">
        <v>0</v>
      </c>
      <c r="J86" s="367">
        <v>0</v>
      </c>
      <c r="K86" s="328">
        <v>0</v>
      </c>
      <c r="L86" s="328">
        <v>0</v>
      </c>
      <c r="M86" s="328">
        <v>0</v>
      </c>
      <c r="N86" s="330">
        <v>0</v>
      </c>
      <c r="O86" s="455">
        <f>SUM(I86:N86)</f>
        <v>0</v>
      </c>
      <c r="P86" s="459">
        <f>H86+O86</f>
        <v>0</v>
      </c>
      <c r="Q86" s="302"/>
    </row>
    <row r="87" spans="3:17" ht="17.25" customHeight="1">
      <c r="C87" s="323"/>
      <c r="D87" s="324" t="s">
        <v>848</v>
      </c>
      <c r="E87" s="325"/>
      <c r="F87" s="455">
        <f aca="true" t="shared" si="24" ref="F87:P87">SUM(F88:F90)</f>
        <v>1560680</v>
      </c>
      <c r="G87" s="456">
        <f t="shared" si="24"/>
        <v>5476184</v>
      </c>
      <c r="H87" s="457">
        <f t="shared" si="24"/>
        <v>7036864</v>
      </c>
      <c r="I87" s="458">
        <f t="shared" si="24"/>
        <v>0</v>
      </c>
      <c r="J87" s="456">
        <f t="shared" si="24"/>
        <v>10436820</v>
      </c>
      <c r="K87" s="455">
        <f t="shared" si="24"/>
        <v>16158608</v>
      </c>
      <c r="L87" s="455">
        <f t="shared" si="24"/>
        <v>9312654</v>
      </c>
      <c r="M87" s="455">
        <f t="shared" si="24"/>
        <v>9094690</v>
      </c>
      <c r="N87" s="456">
        <f t="shared" si="24"/>
        <v>8861160</v>
      </c>
      <c r="O87" s="455">
        <f t="shared" si="24"/>
        <v>53863932</v>
      </c>
      <c r="P87" s="459">
        <f t="shared" si="24"/>
        <v>60900796</v>
      </c>
      <c r="Q87" s="302"/>
    </row>
    <row r="88" spans="3:17" ht="17.25" customHeight="1">
      <c r="C88" s="323"/>
      <c r="D88" s="326"/>
      <c r="E88" s="334" t="s">
        <v>526</v>
      </c>
      <c r="F88" s="328">
        <v>790500</v>
      </c>
      <c r="G88" s="330">
        <v>3553780</v>
      </c>
      <c r="H88" s="457">
        <f>SUM(F88:G88)</f>
        <v>4344280</v>
      </c>
      <c r="I88" s="329">
        <v>0</v>
      </c>
      <c r="J88" s="330">
        <v>8020240</v>
      </c>
      <c r="K88" s="328">
        <v>13672610</v>
      </c>
      <c r="L88" s="328">
        <v>8611170</v>
      </c>
      <c r="M88" s="328">
        <v>8313290</v>
      </c>
      <c r="N88" s="330">
        <v>8040930</v>
      </c>
      <c r="O88" s="455">
        <f>SUM(I88:N88)</f>
        <v>46658240</v>
      </c>
      <c r="P88" s="459">
        <f>H88+O88</f>
        <v>51002520</v>
      </c>
      <c r="Q88" s="302"/>
    </row>
    <row r="89" spans="3:17" ht="17.25" customHeight="1">
      <c r="C89" s="323"/>
      <c r="D89" s="335"/>
      <c r="E89" s="332" t="s">
        <v>527</v>
      </c>
      <c r="F89" s="328">
        <v>243480</v>
      </c>
      <c r="G89" s="330">
        <v>311890</v>
      </c>
      <c r="H89" s="457">
        <f>SUM(F89:G89)</f>
        <v>555370</v>
      </c>
      <c r="I89" s="329">
        <v>0</v>
      </c>
      <c r="J89" s="330">
        <v>694275</v>
      </c>
      <c r="K89" s="328">
        <v>870762</v>
      </c>
      <c r="L89" s="328">
        <v>140634</v>
      </c>
      <c r="M89" s="328">
        <v>326160</v>
      </c>
      <c r="N89" s="330">
        <v>420230</v>
      </c>
      <c r="O89" s="455">
        <f>SUM(I89:N89)</f>
        <v>2452061</v>
      </c>
      <c r="P89" s="459">
        <f>H89+O89</f>
        <v>3007431</v>
      </c>
      <c r="Q89" s="302"/>
    </row>
    <row r="90" spans="3:17" ht="17.25" customHeight="1">
      <c r="C90" s="323"/>
      <c r="D90" s="336"/>
      <c r="E90" s="327" t="s">
        <v>528</v>
      </c>
      <c r="F90" s="328">
        <v>526700</v>
      </c>
      <c r="G90" s="330">
        <v>1610514</v>
      </c>
      <c r="H90" s="457">
        <f>SUM(F90:G90)</f>
        <v>2137214</v>
      </c>
      <c r="I90" s="329">
        <v>0</v>
      </c>
      <c r="J90" s="330">
        <v>1722305</v>
      </c>
      <c r="K90" s="328">
        <v>1615236</v>
      </c>
      <c r="L90" s="328">
        <v>560850</v>
      </c>
      <c r="M90" s="328">
        <v>455240</v>
      </c>
      <c r="N90" s="330">
        <v>400000</v>
      </c>
      <c r="O90" s="455">
        <f>SUM(I90:N90)</f>
        <v>4753631</v>
      </c>
      <c r="P90" s="459">
        <f>H90+O90</f>
        <v>6890845</v>
      </c>
      <c r="Q90" s="302"/>
    </row>
    <row r="91" spans="3:17" ht="17.25" customHeight="1">
      <c r="C91" s="323"/>
      <c r="D91" s="326" t="s">
        <v>1161</v>
      </c>
      <c r="E91" s="337"/>
      <c r="F91" s="328">
        <v>0</v>
      </c>
      <c r="G91" s="330">
        <v>1721450</v>
      </c>
      <c r="H91" s="457">
        <f>SUM(F91:G91)</f>
        <v>1721450</v>
      </c>
      <c r="I91" s="329">
        <v>0</v>
      </c>
      <c r="J91" s="330">
        <v>0</v>
      </c>
      <c r="K91" s="328">
        <v>0</v>
      </c>
      <c r="L91" s="328">
        <v>224130</v>
      </c>
      <c r="M91" s="328">
        <v>505257</v>
      </c>
      <c r="N91" s="330">
        <v>3077318</v>
      </c>
      <c r="O91" s="455">
        <f>SUM(I91:N91)</f>
        <v>3806705</v>
      </c>
      <c r="P91" s="459">
        <f>H91+O91</f>
        <v>5528155</v>
      </c>
      <c r="Q91" s="302"/>
    </row>
    <row r="92" spans="3:17" ht="17.25" customHeight="1">
      <c r="C92" s="338"/>
      <c r="D92" s="339" t="s">
        <v>1174</v>
      </c>
      <c r="E92" s="340"/>
      <c r="F92" s="341">
        <v>1888298</v>
      </c>
      <c r="G92" s="343">
        <v>2587588</v>
      </c>
      <c r="H92" s="465">
        <f>SUM(F92:G92)</f>
        <v>4475886</v>
      </c>
      <c r="I92" s="342">
        <v>0</v>
      </c>
      <c r="J92" s="343">
        <v>12510015</v>
      </c>
      <c r="K92" s="341">
        <v>10145420</v>
      </c>
      <c r="L92" s="341">
        <v>7836655</v>
      </c>
      <c r="M92" s="341">
        <v>7074402</v>
      </c>
      <c r="N92" s="343">
        <v>5955727</v>
      </c>
      <c r="O92" s="465">
        <f>SUM(I92:N92)</f>
        <v>43522219</v>
      </c>
      <c r="P92" s="469">
        <f>H92+O92</f>
        <v>47998105</v>
      </c>
      <c r="Q92" s="302"/>
    </row>
    <row r="93" spans="3:17" ht="17.25" customHeight="1">
      <c r="C93" s="321" t="s">
        <v>1163</v>
      </c>
      <c r="D93" s="344"/>
      <c r="E93" s="345"/>
      <c r="F93" s="450">
        <f aca="true" t="shared" si="25" ref="F93:P93">SUM(F94:F99)</f>
        <v>0</v>
      </c>
      <c r="G93" s="451">
        <f t="shared" si="25"/>
        <v>0</v>
      </c>
      <c r="H93" s="452">
        <f t="shared" si="25"/>
        <v>0</v>
      </c>
      <c r="I93" s="453">
        <f t="shared" si="25"/>
        <v>0</v>
      </c>
      <c r="J93" s="477">
        <f t="shared" si="25"/>
        <v>633588</v>
      </c>
      <c r="K93" s="450">
        <f t="shared" si="25"/>
        <v>1091170</v>
      </c>
      <c r="L93" s="450">
        <f t="shared" si="25"/>
        <v>5271720</v>
      </c>
      <c r="M93" s="450">
        <f t="shared" si="25"/>
        <v>2485649</v>
      </c>
      <c r="N93" s="451">
        <f t="shared" si="25"/>
        <v>5546242</v>
      </c>
      <c r="O93" s="450">
        <f t="shared" si="25"/>
        <v>15028369</v>
      </c>
      <c r="P93" s="454">
        <f t="shared" si="25"/>
        <v>15028369</v>
      </c>
      <c r="Q93" s="302"/>
    </row>
    <row r="94" spans="3:17" ht="17.25" customHeight="1">
      <c r="C94" s="323"/>
      <c r="D94" s="327" t="s">
        <v>1164</v>
      </c>
      <c r="E94" s="331"/>
      <c r="F94" s="346"/>
      <c r="G94" s="347"/>
      <c r="H94" s="466"/>
      <c r="I94" s="348"/>
      <c r="J94" s="367">
        <v>0</v>
      </c>
      <c r="K94" s="328">
        <v>0</v>
      </c>
      <c r="L94" s="328">
        <v>0</v>
      </c>
      <c r="M94" s="328">
        <v>0</v>
      </c>
      <c r="N94" s="330">
        <v>0</v>
      </c>
      <c r="O94" s="455">
        <f aca="true" t="shared" si="26" ref="O94:O99">SUM(I94:N94)</f>
        <v>0</v>
      </c>
      <c r="P94" s="459">
        <f aca="true" t="shared" si="27" ref="P94:P99">H94+O94</f>
        <v>0</v>
      </c>
      <c r="Q94" s="302"/>
    </row>
    <row r="95" spans="3:17" ht="17.25" customHeight="1">
      <c r="C95" s="323"/>
      <c r="D95" s="327" t="s">
        <v>1165</v>
      </c>
      <c r="E95" s="331"/>
      <c r="F95" s="328">
        <v>0</v>
      </c>
      <c r="G95" s="330">
        <v>0</v>
      </c>
      <c r="H95" s="457">
        <f>SUM(F95:G95)</f>
        <v>0</v>
      </c>
      <c r="I95" s="329">
        <v>0</v>
      </c>
      <c r="J95" s="367">
        <v>151244</v>
      </c>
      <c r="K95" s="328">
        <v>169473</v>
      </c>
      <c r="L95" s="328">
        <v>911664</v>
      </c>
      <c r="M95" s="328">
        <v>257630</v>
      </c>
      <c r="N95" s="330">
        <v>4456849</v>
      </c>
      <c r="O95" s="455">
        <f t="shared" si="26"/>
        <v>5946860</v>
      </c>
      <c r="P95" s="459">
        <f t="shared" si="27"/>
        <v>5946860</v>
      </c>
      <c r="Q95" s="302"/>
    </row>
    <row r="96" spans="3:17" ht="17.25" customHeight="1">
      <c r="C96" s="323"/>
      <c r="D96" s="327" t="s">
        <v>1166</v>
      </c>
      <c r="E96" s="331"/>
      <c r="F96" s="328">
        <v>0</v>
      </c>
      <c r="G96" s="330">
        <v>0</v>
      </c>
      <c r="H96" s="457">
        <f>SUM(F96:G96)</f>
        <v>0</v>
      </c>
      <c r="I96" s="329">
        <v>0</v>
      </c>
      <c r="J96" s="367">
        <v>482344</v>
      </c>
      <c r="K96" s="328">
        <v>921697</v>
      </c>
      <c r="L96" s="328">
        <v>3387664</v>
      </c>
      <c r="M96" s="328">
        <v>2228019</v>
      </c>
      <c r="N96" s="330">
        <v>1089393</v>
      </c>
      <c r="O96" s="455">
        <f t="shared" si="26"/>
        <v>8109117</v>
      </c>
      <c r="P96" s="459">
        <f t="shared" si="27"/>
        <v>8109117</v>
      </c>
      <c r="Q96" s="302"/>
    </row>
    <row r="97" spans="3:17" ht="17.25" customHeight="1">
      <c r="C97" s="323"/>
      <c r="D97" s="327" t="s">
        <v>1167</v>
      </c>
      <c r="E97" s="331"/>
      <c r="F97" s="349"/>
      <c r="G97" s="330">
        <v>0</v>
      </c>
      <c r="H97" s="457">
        <f>SUM(F97:G97)</f>
        <v>0</v>
      </c>
      <c r="I97" s="348"/>
      <c r="J97" s="367">
        <v>0</v>
      </c>
      <c r="K97" s="328">
        <v>0</v>
      </c>
      <c r="L97" s="328">
        <v>972392</v>
      </c>
      <c r="M97" s="328">
        <v>0</v>
      </c>
      <c r="N97" s="330">
        <v>0</v>
      </c>
      <c r="O97" s="455">
        <f t="shared" si="26"/>
        <v>972392</v>
      </c>
      <c r="P97" s="459">
        <f t="shared" si="27"/>
        <v>972392</v>
      </c>
      <c r="Q97" s="302"/>
    </row>
    <row r="98" spans="3:17" ht="17.25" customHeight="1">
      <c r="C98" s="323"/>
      <c r="D98" s="327" t="s">
        <v>1168</v>
      </c>
      <c r="E98" s="331"/>
      <c r="F98" s="351"/>
      <c r="G98" s="349"/>
      <c r="H98" s="467"/>
      <c r="I98" s="352"/>
      <c r="J98" s="367">
        <v>0</v>
      </c>
      <c r="K98" s="328">
        <v>0</v>
      </c>
      <c r="L98" s="328">
        <v>0</v>
      </c>
      <c r="M98" s="328">
        <v>0</v>
      </c>
      <c r="N98" s="330">
        <v>0</v>
      </c>
      <c r="O98" s="455">
        <f t="shared" si="26"/>
        <v>0</v>
      </c>
      <c r="P98" s="459">
        <f t="shared" si="27"/>
        <v>0</v>
      </c>
      <c r="Q98" s="302"/>
    </row>
    <row r="99" spans="3:17" ht="25.5" customHeight="1">
      <c r="C99" s="353"/>
      <c r="D99" s="1658" t="s">
        <v>1114</v>
      </c>
      <c r="E99" s="1659"/>
      <c r="F99" s="341">
        <v>0</v>
      </c>
      <c r="G99" s="343">
        <v>0</v>
      </c>
      <c r="H99" s="457">
        <f>SUM(F99:G99)</f>
        <v>0</v>
      </c>
      <c r="I99" s="354"/>
      <c r="J99" s="368">
        <v>0</v>
      </c>
      <c r="K99" s="341">
        <v>0</v>
      </c>
      <c r="L99" s="341">
        <v>0</v>
      </c>
      <c r="M99" s="341">
        <v>0</v>
      </c>
      <c r="N99" s="343">
        <v>0</v>
      </c>
      <c r="O99" s="470">
        <f t="shared" si="26"/>
        <v>0</v>
      </c>
      <c r="P99" s="469">
        <f t="shared" si="27"/>
        <v>0</v>
      </c>
      <c r="Q99" s="302"/>
    </row>
    <row r="100" spans="3:17" ht="17.25" customHeight="1">
      <c r="C100" s="323" t="s">
        <v>1169</v>
      </c>
      <c r="D100" s="325"/>
      <c r="E100" s="325"/>
      <c r="F100" s="451">
        <f>SUM(F101:F103)</f>
        <v>0</v>
      </c>
      <c r="G100" s="451">
        <f>SUM(G101:G103)</f>
        <v>0</v>
      </c>
      <c r="H100" s="452">
        <f>SUM(H101:H103)</f>
        <v>0</v>
      </c>
      <c r="I100" s="460"/>
      <c r="J100" s="477">
        <f aca="true" t="shared" si="28" ref="J100:P100">SUM(J101:J103)</f>
        <v>1559742</v>
      </c>
      <c r="K100" s="450">
        <f t="shared" si="28"/>
        <v>19695768</v>
      </c>
      <c r="L100" s="450">
        <f t="shared" si="28"/>
        <v>9328008</v>
      </c>
      <c r="M100" s="450">
        <f t="shared" si="28"/>
        <v>17587400</v>
      </c>
      <c r="N100" s="451">
        <f t="shared" si="28"/>
        <v>49791004</v>
      </c>
      <c r="O100" s="450">
        <f t="shared" si="28"/>
        <v>97961922</v>
      </c>
      <c r="P100" s="454">
        <f t="shared" si="28"/>
        <v>97961922</v>
      </c>
      <c r="Q100" s="302"/>
    </row>
    <row r="101" spans="3:17" ht="17.25" customHeight="1">
      <c r="C101" s="323"/>
      <c r="D101" s="334" t="s">
        <v>708</v>
      </c>
      <c r="E101" s="334"/>
      <c r="F101" s="330">
        <v>0</v>
      </c>
      <c r="G101" s="330">
        <v>0</v>
      </c>
      <c r="H101" s="457">
        <f>SUM(F101:G101)</f>
        <v>0</v>
      </c>
      <c r="I101" s="355"/>
      <c r="J101" s="367">
        <v>0</v>
      </c>
      <c r="K101" s="328">
        <v>0</v>
      </c>
      <c r="L101" s="328">
        <v>0</v>
      </c>
      <c r="M101" s="328">
        <v>1936016</v>
      </c>
      <c r="N101" s="330">
        <v>22698696</v>
      </c>
      <c r="O101" s="455">
        <f>SUM(I101:N101)</f>
        <v>24634712</v>
      </c>
      <c r="P101" s="459">
        <f>H101+O101</f>
        <v>24634712</v>
      </c>
      <c r="Q101" s="302"/>
    </row>
    <row r="102" spans="3:17" ht="17.25" customHeight="1">
      <c r="C102" s="323"/>
      <c r="D102" s="334" t="s">
        <v>709</v>
      </c>
      <c r="E102" s="334"/>
      <c r="F102" s="328">
        <v>0</v>
      </c>
      <c r="G102" s="330">
        <v>0</v>
      </c>
      <c r="H102" s="457">
        <f>SUM(F102:G102)</f>
        <v>0</v>
      </c>
      <c r="I102" s="356"/>
      <c r="J102" s="367">
        <v>1559742</v>
      </c>
      <c r="K102" s="328">
        <v>16078236</v>
      </c>
      <c r="L102" s="328">
        <v>9328008</v>
      </c>
      <c r="M102" s="328">
        <v>8899550</v>
      </c>
      <c r="N102" s="330">
        <v>18190620</v>
      </c>
      <c r="O102" s="455">
        <f>SUM(I102:N102)</f>
        <v>54056156</v>
      </c>
      <c r="P102" s="459">
        <f>H102+O102</f>
        <v>54056156</v>
      </c>
      <c r="Q102" s="302"/>
    </row>
    <row r="103" spans="3:17" ht="17.25" customHeight="1">
      <c r="C103" s="323"/>
      <c r="D103" s="357" t="s">
        <v>710</v>
      </c>
      <c r="E103" s="357"/>
      <c r="F103" s="358">
        <v>0</v>
      </c>
      <c r="G103" s="366">
        <v>0</v>
      </c>
      <c r="H103" s="468">
        <f>SUM(F103:G103)</f>
        <v>0</v>
      </c>
      <c r="I103" s="359"/>
      <c r="J103" s="369">
        <v>0</v>
      </c>
      <c r="K103" s="361">
        <v>3617532</v>
      </c>
      <c r="L103" s="361">
        <v>0</v>
      </c>
      <c r="M103" s="361">
        <v>6751834</v>
      </c>
      <c r="N103" s="360">
        <v>8901688</v>
      </c>
      <c r="O103" s="471">
        <f>SUM(I103:N103)</f>
        <v>19271054</v>
      </c>
      <c r="P103" s="472">
        <f>H103+O103</f>
        <v>19271054</v>
      </c>
      <c r="Q103" s="302"/>
    </row>
    <row r="104" spans="3:17" ht="17.25" customHeight="1" thickBot="1">
      <c r="C104" s="403" t="s">
        <v>1173</v>
      </c>
      <c r="D104" s="404"/>
      <c r="E104" s="404"/>
      <c r="F104" s="461">
        <f aca="true" t="shared" si="29" ref="F104:P104">F73+F93+F100</f>
        <v>13163937</v>
      </c>
      <c r="G104" s="462">
        <f t="shared" si="29"/>
        <v>33495577</v>
      </c>
      <c r="H104" s="463">
        <f t="shared" si="29"/>
        <v>46659514</v>
      </c>
      <c r="I104" s="464">
        <f t="shared" si="29"/>
        <v>0</v>
      </c>
      <c r="J104" s="479">
        <f t="shared" si="29"/>
        <v>84226985</v>
      </c>
      <c r="K104" s="461">
        <f t="shared" si="29"/>
        <v>115897089</v>
      </c>
      <c r="L104" s="461">
        <f t="shared" si="29"/>
        <v>89728650</v>
      </c>
      <c r="M104" s="461">
        <f t="shared" si="29"/>
        <v>108807396</v>
      </c>
      <c r="N104" s="462">
        <f t="shared" si="29"/>
        <v>139640266</v>
      </c>
      <c r="O104" s="461">
        <f t="shared" si="29"/>
        <v>538300386</v>
      </c>
      <c r="P104" s="473">
        <f t="shared" si="29"/>
        <v>584959900</v>
      </c>
      <c r="Q104" s="302"/>
    </row>
    <row r="105" spans="3:16" ht="17.25" customHeight="1">
      <c r="C105" s="377" t="s">
        <v>806</v>
      </c>
      <c r="D105" s="372"/>
      <c r="E105" s="372"/>
      <c r="F105" s="372"/>
      <c r="G105" s="372"/>
      <c r="H105" s="372"/>
      <c r="I105" s="372"/>
      <c r="J105" s="372"/>
      <c r="K105" s="372"/>
      <c r="L105" s="372"/>
      <c r="M105" s="372"/>
      <c r="N105" s="372"/>
      <c r="O105" s="372"/>
      <c r="P105" s="373"/>
    </row>
    <row r="106" spans="3:17" ht="17.25" customHeight="1">
      <c r="C106" s="321" t="s">
        <v>835</v>
      </c>
      <c r="D106" s="322"/>
      <c r="E106" s="322"/>
      <c r="F106" s="450">
        <f aca="true" t="shared" si="30" ref="F106:P106">F107+F113+F116+F120+F124+F125</f>
        <v>12036204</v>
      </c>
      <c r="G106" s="451">
        <f t="shared" si="30"/>
        <v>30404546</v>
      </c>
      <c r="H106" s="452">
        <f t="shared" si="30"/>
        <v>42440750</v>
      </c>
      <c r="I106" s="453">
        <f t="shared" si="30"/>
        <v>0</v>
      </c>
      <c r="J106" s="477">
        <f t="shared" si="30"/>
        <v>75080823</v>
      </c>
      <c r="K106" s="450">
        <f t="shared" si="30"/>
        <v>86613195</v>
      </c>
      <c r="L106" s="450">
        <f t="shared" si="30"/>
        <v>68402424</v>
      </c>
      <c r="M106" s="450">
        <f t="shared" si="30"/>
        <v>80579818</v>
      </c>
      <c r="N106" s="451">
        <f t="shared" si="30"/>
        <v>76467984</v>
      </c>
      <c r="O106" s="450">
        <f t="shared" si="30"/>
        <v>387144244</v>
      </c>
      <c r="P106" s="454">
        <f t="shared" si="30"/>
        <v>429584994</v>
      </c>
      <c r="Q106" s="302"/>
    </row>
    <row r="107" spans="3:17" ht="17.25" customHeight="1">
      <c r="C107" s="323"/>
      <c r="D107" s="324" t="s">
        <v>836</v>
      </c>
      <c r="E107" s="325"/>
      <c r="F107" s="455">
        <f aca="true" t="shared" si="31" ref="F107:P107">SUM(F108:F112)</f>
        <v>5822520</v>
      </c>
      <c r="G107" s="456">
        <f t="shared" si="31"/>
        <v>10060363</v>
      </c>
      <c r="H107" s="457">
        <f t="shared" si="31"/>
        <v>15882883</v>
      </c>
      <c r="I107" s="458">
        <f t="shared" si="31"/>
        <v>0</v>
      </c>
      <c r="J107" s="478">
        <f t="shared" si="31"/>
        <v>36874609</v>
      </c>
      <c r="K107" s="455">
        <f t="shared" si="31"/>
        <v>33597895</v>
      </c>
      <c r="L107" s="455">
        <f t="shared" si="31"/>
        <v>22365562</v>
      </c>
      <c r="M107" s="455">
        <f t="shared" si="31"/>
        <v>34847290</v>
      </c>
      <c r="N107" s="456">
        <f t="shared" si="31"/>
        <v>46646356</v>
      </c>
      <c r="O107" s="455">
        <f t="shared" si="31"/>
        <v>174331712</v>
      </c>
      <c r="P107" s="459">
        <f t="shared" si="31"/>
        <v>190214595</v>
      </c>
      <c r="Q107" s="302"/>
    </row>
    <row r="108" spans="3:17" ht="17.25" customHeight="1">
      <c r="C108" s="323"/>
      <c r="D108" s="326"/>
      <c r="E108" s="327" t="s">
        <v>837</v>
      </c>
      <c r="F108" s="328">
        <v>3705170</v>
      </c>
      <c r="G108" s="330">
        <v>5774508</v>
      </c>
      <c r="H108" s="457">
        <f>SUM(F108:G108)</f>
        <v>9479678</v>
      </c>
      <c r="I108" s="329">
        <v>0</v>
      </c>
      <c r="J108" s="367">
        <v>23993310</v>
      </c>
      <c r="K108" s="328">
        <v>19183049</v>
      </c>
      <c r="L108" s="328">
        <v>15060540</v>
      </c>
      <c r="M108" s="328">
        <v>24827214</v>
      </c>
      <c r="N108" s="330">
        <v>31836435</v>
      </c>
      <c r="O108" s="455">
        <f>SUM(I108:N108)</f>
        <v>114900548</v>
      </c>
      <c r="P108" s="459">
        <f>H108+O108</f>
        <v>124380226</v>
      </c>
      <c r="Q108" s="302"/>
    </row>
    <row r="109" spans="3:17" ht="17.25" customHeight="1">
      <c r="C109" s="323"/>
      <c r="D109" s="326"/>
      <c r="E109" s="327" t="s">
        <v>838</v>
      </c>
      <c r="F109" s="328">
        <v>0</v>
      </c>
      <c r="G109" s="330">
        <v>0</v>
      </c>
      <c r="H109" s="457">
        <f>SUM(F109:G109)</f>
        <v>0</v>
      </c>
      <c r="I109" s="329">
        <v>0</v>
      </c>
      <c r="J109" s="367">
        <v>0</v>
      </c>
      <c r="K109" s="328">
        <v>0</v>
      </c>
      <c r="L109" s="328">
        <v>547702</v>
      </c>
      <c r="M109" s="328">
        <v>1143557</v>
      </c>
      <c r="N109" s="330">
        <v>3483635</v>
      </c>
      <c r="O109" s="455">
        <f>SUM(I109:N109)</f>
        <v>5174894</v>
      </c>
      <c r="P109" s="459">
        <f>H109+O109</f>
        <v>5174894</v>
      </c>
      <c r="Q109" s="302"/>
    </row>
    <row r="110" spans="3:17" ht="17.25" customHeight="1">
      <c r="C110" s="323"/>
      <c r="D110" s="326"/>
      <c r="E110" s="327" t="s">
        <v>839</v>
      </c>
      <c r="F110" s="328">
        <v>1859342</v>
      </c>
      <c r="G110" s="330">
        <v>4070343</v>
      </c>
      <c r="H110" s="457">
        <f>SUM(F110:G110)</f>
        <v>5929685</v>
      </c>
      <c r="I110" s="329">
        <v>0</v>
      </c>
      <c r="J110" s="367">
        <v>11376715</v>
      </c>
      <c r="K110" s="328">
        <v>12059236</v>
      </c>
      <c r="L110" s="328">
        <v>6309750</v>
      </c>
      <c r="M110" s="328">
        <v>7131631</v>
      </c>
      <c r="N110" s="330">
        <v>9522141</v>
      </c>
      <c r="O110" s="455">
        <f>SUM(I110:N110)</f>
        <v>46399473</v>
      </c>
      <c r="P110" s="459">
        <f>H110+O110</f>
        <v>52329158</v>
      </c>
      <c r="Q110" s="302"/>
    </row>
    <row r="111" spans="3:17" ht="17.25" customHeight="1">
      <c r="C111" s="323"/>
      <c r="D111" s="326"/>
      <c r="E111" s="327" t="s">
        <v>840</v>
      </c>
      <c r="F111" s="328">
        <v>252788</v>
      </c>
      <c r="G111" s="330">
        <v>173752</v>
      </c>
      <c r="H111" s="457">
        <f>SUM(F111:G111)</f>
        <v>426540</v>
      </c>
      <c r="I111" s="329">
        <v>0</v>
      </c>
      <c r="J111" s="367">
        <v>959904</v>
      </c>
      <c r="K111" s="328">
        <v>1036660</v>
      </c>
      <c r="L111" s="328">
        <v>0</v>
      </c>
      <c r="M111" s="328">
        <v>741658</v>
      </c>
      <c r="N111" s="330">
        <v>419855</v>
      </c>
      <c r="O111" s="455">
        <f>SUM(I111:N111)</f>
        <v>3158077</v>
      </c>
      <c r="P111" s="459">
        <f>H111+O111</f>
        <v>3584617</v>
      </c>
      <c r="Q111" s="302"/>
    </row>
    <row r="112" spans="3:17" ht="17.25" customHeight="1">
      <c r="C112" s="323"/>
      <c r="D112" s="326"/>
      <c r="E112" s="327" t="s">
        <v>841</v>
      </c>
      <c r="F112" s="328">
        <v>5220</v>
      </c>
      <c r="G112" s="330">
        <v>41760</v>
      </c>
      <c r="H112" s="457">
        <f>SUM(F112:G112)</f>
        <v>46980</v>
      </c>
      <c r="I112" s="329">
        <v>0</v>
      </c>
      <c r="J112" s="367">
        <v>544680</v>
      </c>
      <c r="K112" s="328">
        <v>1318950</v>
      </c>
      <c r="L112" s="328">
        <v>447570</v>
      </c>
      <c r="M112" s="328">
        <v>1003230</v>
      </c>
      <c r="N112" s="330">
        <v>1384290</v>
      </c>
      <c r="O112" s="455">
        <f>SUM(I112:N112)</f>
        <v>4698720</v>
      </c>
      <c r="P112" s="459">
        <f>H112+O112</f>
        <v>4745700</v>
      </c>
      <c r="Q112" s="302"/>
    </row>
    <row r="113" spans="3:17" ht="17.25" customHeight="1">
      <c r="C113" s="323"/>
      <c r="D113" s="324" t="s">
        <v>842</v>
      </c>
      <c r="E113" s="331"/>
      <c r="F113" s="455">
        <f aca="true" t="shared" si="32" ref="F113:P113">SUM(F114:F115)</f>
        <v>2920774</v>
      </c>
      <c r="G113" s="456">
        <f t="shared" si="32"/>
        <v>11088250</v>
      </c>
      <c r="H113" s="457">
        <f t="shared" si="32"/>
        <v>14009024</v>
      </c>
      <c r="I113" s="458">
        <f t="shared" si="32"/>
        <v>0</v>
      </c>
      <c r="J113" s="478">
        <f t="shared" si="32"/>
        <v>15391071</v>
      </c>
      <c r="K113" s="455">
        <f t="shared" si="32"/>
        <v>24029354</v>
      </c>
      <c r="L113" s="455">
        <f t="shared" si="32"/>
        <v>23140032</v>
      </c>
      <c r="M113" s="455">
        <f t="shared" si="32"/>
        <v>25285726</v>
      </c>
      <c r="N113" s="456">
        <f t="shared" si="32"/>
        <v>10679319</v>
      </c>
      <c r="O113" s="455">
        <f t="shared" si="32"/>
        <v>98525502</v>
      </c>
      <c r="P113" s="459">
        <f t="shared" si="32"/>
        <v>112534526</v>
      </c>
      <c r="Q113" s="302"/>
    </row>
    <row r="114" spans="3:17" ht="17.25" customHeight="1">
      <c r="C114" s="323"/>
      <c r="D114" s="326"/>
      <c r="E114" s="332" t="s">
        <v>843</v>
      </c>
      <c r="F114" s="328">
        <v>2278874</v>
      </c>
      <c r="G114" s="330">
        <v>8415982</v>
      </c>
      <c r="H114" s="457">
        <f>SUM(F114:G114)</f>
        <v>10694856</v>
      </c>
      <c r="I114" s="329">
        <v>0</v>
      </c>
      <c r="J114" s="367">
        <v>11106058</v>
      </c>
      <c r="K114" s="328">
        <v>9481890</v>
      </c>
      <c r="L114" s="328">
        <v>16265369</v>
      </c>
      <c r="M114" s="328">
        <v>21484313</v>
      </c>
      <c r="N114" s="330">
        <v>5195680</v>
      </c>
      <c r="O114" s="455">
        <f>SUM(I114:N114)</f>
        <v>63533310</v>
      </c>
      <c r="P114" s="459">
        <f>H114+O114</f>
        <v>74228166</v>
      </c>
      <c r="Q114" s="302"/>
    </row>
    <row r="115" spans="3:17" ht="17.25" customHeight="1">
      <c r="C115" s="323"/>
      <c r="D115" s="326"/>
      <c r="E115" s="332" t="s">
        <v>844</v>
      </c>
      <c r="F115" s="328">
        <v>641900</v>
      </c>
      <c r="G115" s="330">
        <v>2672268</v>
      </c>
      <c r="H115" s="457">
        <f>SUM(F115:G115)</f>
        <v>3314168</v>
      </c>
      <c r="I115" s="329">
        <v>0</v>
      </c>
      <c r="J115" s="367">
        <v>4285013</v>
      </c>
      <c r="K115" s="328">
        <v>14547464</v>
      </c>
      <c r="L115" s="328">
        <v>6874663</v>
      </c>
      <c r="M115" s="328">
        <v>3801413</v>
      </c>
      <c r="N115" s="330">
        <v>5483639</v>
      </c>
      <c r="O115" s="455">
        <f>SUM(I115:N115)</f>
        <v>34992192</v>
      </c>
      <c r="P115" s="459">
        <f>H115+O115</f>
        <v>38306360</v>
      </c>
      <c r="Q115" s="302"/>
    </row>
    <row r="116" spans="3:17" ht="17.25" customHeight="1">
      <c r="C116" s="323"/>
      <c r="D116" s="324" t="s">
        <v>827</v>
      </c>
      <c r="E116" s="325"/>
      <c r="F116" s="455">
        <f aca="true" t="shared" si="33" ref="F116:P116">SUM(F117:F119)</f>
        <v>0</v>
      </c>
      <c r="G116" s="456">
        <f t="shared" si="33"/>
        <v>190477</v>
      </c>
      <c r="H116" s="457">
        <f t="shared" si="33"/>
        <v>190477</v>
      </c>
      <c r="I116" s="458">
        <f t="shared" si="33"/>
        <v>0</v>
      </c>
      <c r="J116" s="478">
        <f t="shared" si="33"/>
        <v>911991</v>
      </c>
      <c r="K116" s="455">
        <f t="shared" si="33"/>
        <v>4297782</v>
      </c>
      <c r="L116" s="455">
        <f t="shared" si="33"/>
        <v>6476308</v>
      </c>
      <c r="M116" s="455">
        <f t="shared" si="33"/>
        <v>4732449</v>
      </c>
      <c r="N116" s="456">
        <f t="shared" si="33"/>
        <v>2441956</v>
      </c>
      <c r="O116" s="455">
        <f t="shared" si="33"/>
        <v>18860486</v>
      </c>
      <c r="P116" s="459">
        <f t="shared" si="33"/>
        <v>19050963</v>
      </c>
      <c r="Q116" s="302"/>
    </row>
    <row r="117" spans="3:17" ht="17.25" customHeight="1">
      <c r="C117" s="323"/>
      <c r="D117" s="326"/>
      <c r="E117" s="327" t="s">
        <v>845</v>
      </c>
      <c r="F117" s="328">
        <v>0</v>
      </c>
      <c r="G117" s="330">
        <v>190477</v>
      </c>
      <c r="H117" s="457">
        <f>SUM(F117:G117)</f>
        <v>190477</v>
      </c>
      <c r="I117" s="329">
        <v>0</v>
      </c>
      <c r="J117" s="367">
        <v>175155</v>
      </c>
      <c r="K117" s="328">
        <v>2452390</v>
      </c>
      <c r="L117" s="328">
        <v>5844033</v>
      </c>
      <c r="M117" s="328">
        <v>3506464</v>
      </c>
      <c r="N117" s="330">
        <v>985726</v>
      </c>
      <c r="O117" s="455">
        <f>SUM(I117:N117)</f>
        <v>12963768</v>
      </c>
      <c r="P117" s="459">
        <f>H117+O117</f>
        <v>13154245</v>
      </c>
      <c r="Q117" s="302"/>
    </row>
    <row r="118" spans="3:17" ht="24.75" customHeight="1">
      <c r="C118" s="323"/>
      <c r="D118" s="326"/>
      <c r="E118" s="333" t="s">
        <v>846</v>
      </c>
      <c r="F118" s="328">
        <v>0</v>
      </c>
      <c r="G118" s="330">
        <v>0</v>
      </c>
      <c r="H118" s="457">
        <f>SUM(F118:G118)</f>
        <v>0</v>
      </c>
      <c r="I118" s="329">
        <v>0</v>
      </c>
      <c r="J118" s="367">
        <v>736836</v>
      </c>
      <c r="K118" s="328">
        <v>1845392</v>
      </c>
      <c r="L118" s="328">
        <v>632275</v>
      </c>
      <c r="M118" s="328">
        <v>1225985</v>
      </c>
      <c r="N118" s="330">
        <v>1456230</v>
      </c>
      <c r="O118" s="455">
        <f>SUM(I118:N118)</f>
        <v>5896718</v>
      </c>
      <c r="P118" s="459">
        <f>H118+O118</f>
        <v>5896718</v>
      </c>
      <c r="Q118" s="302"/>
    </row>
    <row r="119" spans="3:17" ht="24.75" customHeight="1">
      <c r="C119" s="323"/>
      <c r="D119" s="332"/>
      <c r="E119" s="333" t="s">
        <v>847</v>
      </c>
      <c r="F119" s="328">
        <v>0</v>
      </c>
      <c r="G119" s="330">
        <v>0</v>
      </c>
      <c r="H119" s="457">
        <f>SUM(F119:G119)</f>
        <v>0</v>
      </c>
      <c r="I119" s="329">
        <v>0</v>
      </c>
      <c r="J119" s="367">
        <v>0</v>
      </c>
      <c r="K119" s="328">
        <v>0</v>
      </c>
      <c r="L119" s="328">
        <v>0</v>
      </c>
      <c r="M119" s="328">
        <v>0</v>
      </c>
      <c r="N119" s="330">
        <v>0</v>
      </c>
      <c r="O119" s="455">
        <f>SUM(I119:N119)</f>
        <v>0</v>
      </c>
      <c r="P119" s="459">
        <f>H119+O119</f>
        <v>0</v>
      </c>
      <c r="Q119" s="302"/>
    </row>
    <row r="120" spans="3:17" ht="17.25" customHeight="1">
      <c r="C120" s="323"/>
      <c r="D120" s="324" t="s">
        <v>848</v>
      </c>
      <c r="E120" s="325"/>
      <c r="F120" s="455">
        <f aca="true" t="shared" si="34" ref="F120:P120">SUM(F121:F123)</f>
        <v>1404612</v>
      </c>
      <c r="G120" s="456">
        <f t="shared" si="34"/>
        <v>4928563</v>
      </c>
      <c r="H120" s="457">
        <f t="shared" si="34"/>
        <v>6333175</v>
      </c>
      <c r="I120" s="458">
        <f t="shared" si="34"/>
        <v>0</v>
      </c>
      <c r="J120" s="456">
        <f t="shared" si="34"/>
        <v>9393137</v>
      </c>
      <c r="K120" s="455">
        <f t="shared" si="34"/>
        <v>14542744</v>
      </c>
      <c r="L120" s="455">
        <f t="shared" si="34"/>
        <v>8382150</v>
      </c>
      <c r="M120" s="455">
        <f t="shared" si="34"/>
        <v>8185221</v>
      </c>
      <c r="N120" s="456">
        <f t="shared" si="34"/>
        <v>7975044</v>
      </c>
      <c r="O120" s="455">
        <f t="shared" si="34"/>
        <v>48478296</v>
      </c>
      <c r="P120" s="459">
        <f t="shared" si="34"/>
        <v>54811471</v>
      </c>
      <c r="Q120" s="302"/>
    </row>
    <row r="121" spans="3:17" ht="17.25" customHeight="1">
      <c r="C121" s="323"/>
      <c r="D121" s="326"/>
      <c r="E121" s="334" t="s">
        <v>526</v>
      </c>
      <c r="F121" s="328">
        <v>711450</v>
      </c>
      <c r="G121" s="330">
        <v>3198402</v>
      </c>
      <c r="H121" s="457">
        <f>SUM(F121:G121)</f>
        <v>3909852</v>
      </c>
      <c r="I121" s="329">
        <v>0</v>
      </c>
      <c r="J121" s="330">
        <v>7218216</v>
      </c>
      <c r="K121" s="328">
        <v>12305349</v>
      </c>
      <c r="L121" s="328">
        <v>7750815</v>
      </c>
      <c r="M121" s="328">
        <v>7481961</v>
      </c>
      <c r="N121" s="330">
        <v>7236837</v>
      </c>
      <c r="O121" s="455">
        <f>SUM(I121:N121)</f>
        <v>41993178</v>
      </c>
      <c r="P121" s="459">
        <f>H121+O121</f>
        <v>45903030</v>
      </c>
      <c r="Q121" s="302"/>
    </row>
    <row r="122" spans="3:17" ht="17.25" customHeight="1">
      <c r="C122" s="323"/>
      <c r="D122" s="335"/>
      <c r="E122" s="332" t="s">
        <v>527</v>
      </c>
      <c r="F122" s="328">
        <v>219132</v>
      </c>
      <c r="G122" s="330">
        <v>280700</v>
      </c>
      <c r="H122" s="457">
        <f>SUM(F122:G122)</f>
        <v>499832</v>
      </c>
      <c r="I122" s="329">
        <v>0</v>
      </c>
      <c r="J122" s="330">
        <v>624847</v>
      </c>
      <c r="K122" s="328">
        <v>783684</v>
      </c>
      <c r="L122" s="328">
        <v>126570</v>
      </c>
      <c r="M122" s="328">
        <v>293544</v>
      </c>
      <c r="N122" s="330">
        <v>378207</v>
      </c>
      <c r="O122" s="455">
        <f>SUM(I122:N122)</f>
        <v>2206852</v>
      </c>
      <c r="P122" s="459">
        <f>H122+O122</f>
        <v>2706684</v>
      </c>
      <c r="Q122" s="302"/>
    </row>
    <row r="123" spans="3:17" ht="17.25" customHeight="1">
      <c r="C123" s="323"/>
      <c r="D123" s="336"/>
      <c r="E123" s="327" t="s">
        <v>528</v>
      </c>
      <c r="F123" s="328">
        <v>474030</v>
      </c>
      <c r="G123" s="330">
        <v>1449461</v>
      </c>
      <c r="H123" s="457">
        <f>SUM(F123:G123)</f>
        <v>1923491</v>
      </c>
      <c r="I123" s="329">
        <v>0</v>
      </c>
      <c r="J123" s="330">
        <v>1550074</v>
      </c>
      <c r="K123" s="328">
        <v>1453711</v>
      </c>
      <c r="L123" s="328">
        <v>504765</v>
      </c>
      <c r="M123" s="328">
        <v>409716</v>
      </c>
      <c r="N123" s="330">
        <v>360000</v>
      </c>
      <c r="O123" s="455">
        <f>SUM(I123:N123)</f>
        <v>4278266</v>
      </c>
      <c r="P123" s="459">
        <f>H123+O123</f>
        <v>6201757</v>
      </c>
      <c r="Q123" s="302"/>
    </row>
    <row r="124" spans="3:17" ht="17.25" customHeight="1">
      <c r="C124" s="323"/>
      <c r="D124" s="326" t="s">
        <v>1161</v>
      </c>
      <c r="E124" s="337"/>
      <c r="F124" s="328">
        <v>0</v>
      </c>
      <c r="G124" s="330">
        <v>1549305</v>
      </c>
      <c r="H124" s="457">
        <f>SUM(F124:G124)</f>
        <v>1549305</v>
      </c>
      <c r="I124" s="329">
        <v>0</v>
      </c>
      <c r="J124" s="330">
        <v>0</v>
      </c>
      <c r="K124" s="328">
        <v>0</v>
      </c>
      <c r="L124" s="328">
        <v>201717</v>
      </c>
      <c r="M124" s="328">
        <v>454730</v>
      </c>
      <c r="N124" s="330">
        <v>2769582</v>
      </c>
      <c r="O124" s="455">
        <f>SUM(I124:N124)</f>
        <v>3426029</v>
      </c>
      <c r="P124" s="459">
        <f>H124+O124</f>
        <v>4975334</v>
      </c>
      <c r="Q124" s="302"/>
    </row>
    <row r="125" spans="3:17" ht="17.25" customHeight="1">
      <c r="C125" s="338"/>
      <c r="D125" s="339" t="s">
        <v>1174</v>
      </c>
      <c r="E125" s="340"/>
      <c r="F125" s="341">
        <v>1888298</v>
      </c>
      <c r="G125" s="343">
        <v>2587588</v>
      </c>
      <c r="H125" s="465">
        <f>SUM(F125:G125)</f>
        <v>4475886</v>
      </c>
      <c r="I125" s="342">
        <v>0</v>
      </c>
      <c r="J125" s="343">
        <v>12510015</v>
      </c>
      <c r="K125" s="341">
        <v>10145420</v>
      </c>
      <c r="L125" s="341">
        <v>7836655</v>
      </c>
      <c r="M125" s="341">
        <v>7074402</v>
      </c>
      <c r="N125" s="343">
        <v>5955727</v>
      </c>
      <c r="O125" s="465">
        <f>SUM(I125:N125)</f>
        <v>43522219</v>
      </c>
      <c r="P125" s="469">
        <f>H125+O125</f>
        <v>47998105</v>
      </c>
      <c r="Q125" s="302"/>
    </row>
    <row r="126" spans="3:17" ht="17.25" customHeight="1">
      <c r="C126" s="321" t="s">
        <v>1163</v>
      </c>
      <c r="D126" s="344"/>
      <c r="E126" s="345"/>
      <c r="F126" s="450">
        <f aca="true" t="shared" si="35" ref="F126:P126">SUM(F127:F132)</f>
        <v>0</v>
      </c>
      <c r="G126" s="451">
        <f t="shared" si="35"/>
        <v>0</v>
      </c>
      <c r="H126" s="452">
        <f t="shared" si="35"/>
        <v>0</v>
      </c>
      <c r="I126" s="453">
        <f t="shared" si="35"/>
        <v>0</v>
      </c>
      <c r="J126" s="477">
        <f t="shared" si="35"/>
        <v>570227</v>
      </c>
      <c r="K126" s="450">
        <f t="shared" si="35"/>
        <v>982049</v>
      </c>
      <c r="L126" s="450">
        <f t="shared" si="35"/>
        <v>4744538</v>
      </c>
      <c r="M126" s="450">
        <f t="shared" si="35"/>
        <v>2237080</v>
      </c>
      <c r="N126" s="451">
        <f t="shared" si="35"/>
        <v>4991597</v>
      </c>
      <c r="O126" s="450">
        <f t="shared" si="35"/>
        <v>13525491</v>
      </c>
      <c r="P126" s="454">
        <f t="shared" si="35"/>
        <v>13525491</v>
      </c>
      <c r="Q126" s="302"/>
    </row>
    <row r="127" spans="3:17" ht="17.25" customHeight="1">
      <c r="C127" s="323"/>
      <c r="D127" s="327" t="s">
        <v>1164</v>
      </c>
      <c r="E127" s="331"/>
      <c r="F127" s="346"/>
      <c r="G127" s="347"/>
      <c r="H127" s="466"/>
      <c r="I127" s="348"/>
      <c r="J127" s="367">
        <v>0</v>
      </c>
      <c r="K127" s="328">
        <v>0</v>
      </c>
      <c r="L127" s="328">
        <v>0</v>
      </c>
      <c r="M127" s="328">
        <v>0</v>
      </c>
      <c r="N127" s="330">
        <v>0</v>
      </c>
      <c r="O127" s="455">
        <f aca="true" t="shared" si="36" ref="O127:O132">SUM(I127:N127)</f>
        <v>0</v>
      </c>
      <c r="P127" s="459">
        <f aca="true" t="shared" si="37" ref="P127:P132">H127+O127</f>
        <v>0</v>
      </c>
      <c r="Q127" s="302"/>
    </row>
    <row r="128" spans="3:17" ht="17.25" customHeight="1">
      <c r="C128" s="323"/>
      <c r="D128" s="327" t="s">
        <v>1165</v>
      </c>
      <c r="E128" s="331"/>
      <c r="F128" s="328">
        <v>0</v>
      </c>
      <c r="G128" s="330">
        <v>0</v>
      </c>
      <c r="H128" s="457">
        <f>SUM(F128:G128)</f>
        <v>0</v>
      </c>
      <c r="I128" s="329">
        <v>0</v>
      </c>
      <c r="J128" s="367">
        <v>136119</v>
      </c>
      <c r="K128" s="328">
        <v>152523</v>
      </c>
      <c r="L128" s="328">
        <v>820494</v>
      </c>
      <c r="M128" s="328">
        <v>231865</v>
      </c>
      <c r="N128" s="330">
        <v>4011145</v>
      </c>
      <c r="O128" s="455">
        <f t="shared" si="36"/>
        <v>5352146</v>
      </c>
      <c r="P128" s="459">
        <f t="shared" si="37"/>
        <v>5352146</v>
      </c>
      <c r="Q128" s="302"/>
    </row>
    <row r="129" spans="3:17" ht="17.25" customHeight="1">
      <c r="C129" s="323"/>
      <c r="D129" s="327" t="s">
        <v>1166</v>
      </c>
      <c r="E129" s="331"/>
      <c r="F129" s="328">
        <v>0</v>
      </c>
      <c r="G129" s="330">
        <v>0</v>
      </c>
      <c r="H129" s="457">
        <f>SUM(F129:G129)</f>
        <v>0</v>
      </c>
      <c r="I129" s="329">
        <v>0</v>
      </c>
      <c r="J129" s="367">
        <v>434108</v>
      </c>
      <c r="K129" s="328">
        <v>829526</v>
      </c>
      <c r="L129" s="328">
        <v>3048893</v>
      </c>
      <c r="M129" s="328">
        <v>2005215</v>
      </c>
      <c r="N129" s="330">
        <v>980452</v>
      </c>
      <c r="O129" s="455">
        <f t="shared" si="36"/>
        <v>7298194</v>
      </c>
      <c r="P129" s="459">
        <f t="shared" si="37"/>
        <v>7298194</v>
      </c>
      <c r="Q129" s="302"/>
    </row>
    <row r="130" spans="3:17" ht="17.25" customHeight="1">
      <c r="C130" s="323"/>
      <c r="D130" s="327" t="s">
        <v>1167</v>
      </c>
      <c r="E130" s="331"/>
      <c r="F130" s="349"/>
      <c r="G130" s="330">
        <v>0</v>
      </c>
      <c r="H130" s="457">
        <f>SUM(F130:G130)</f>
        <v>0</v>
      </c>
      <c r="I130" s="348"/>
      <c r="J130" s="367">
        <v>0</v>
      </c>
      <c r="K130" s="328">
        <v>0</v>
      </c>
      <c r="L130" s="328">
        <v>875151</v>
      </c>
      <c r="M130" s="328">
        <v>0</v>
      </c>
      <c r="N130" s="330">
        <v>0</v>
      </c>
      <c r="O130" s="455">
        <f t="shared" si="36"/>
        <v>875151</v>
      </c>
      <c r="P130" s="459">
        <f t="shared" si="37"/>
        <v>875151</v>
      </c>
      <c r="Q130" s="302"/>
    </row>
    <row r="131" spans="3:17" ht="17.25" customHeight="1">
      <c r="C131" s="323"/>
      <c r="D131" s="327" t="s">
        <v>1168</v>
      </c>
      <c r="E131" s="331"/>
      <c r="F131" s="351"/>
      <c r="G131" s="349"/>
      <c r="H131" s="467"/>
      <c r="I131" s="352"/>
      <c r="J131" s="367">
        <v>0</v>
      </c>
      <c r="K131" s="328">
        <v>0</v>
      </c>
      <c r="L131" s="328">
        <v>0</v>
      </c>
      <c r="M131" s="328">
        <v>0</v>
      </c>
      <c r="N131" s="330">
        <v>0</v>
      </c>
      <c r="O131" s="455">
        <f t="shared" si="36"/>
        <v>0</v>
      </c>
      <c r="P131" s="459">
        <f t="shared" si="37"/>
        <v>0</v>
      </c>
      <c r="Q131" s="302"/>
    </row>
    <row r="132" spans="3:17" ht="25.5" customHeight="1">
      <c r="C132" s="353"/>
      <c r="D132" s="1658" t="s">
        <v>1114</v>
      </c>
      <c r="E132" s="1659"/>
      <c r="F132" s="341">
        <v>0</v>
      </c>
      <c r="G132" s="343">
        <v>0</v>
      </c>
      <c r="H132" s="457">
        <f>SUM(F132:G132)</f>
        <v>0</v>
      </c>
      <c r="I132" s="354"/>
      <c r="J132" s="368">
        <v>0</v>
      </c>
      <c r="K132" s="341">
        <v>0</v>
      </c>
      <c r="L132" s="341">
        <v>0</v>
      </c>
      <c r="M132" s="341">
        <v>0</v>
      </c>
      <c r="N132" s="343">
        <v>0</v>
      </c>
      <c r="O132" s="470">
        <f t="shared" si="36"/>
        <v>0</v>
      </c>
      <c r="P132" s="469">
        <f t="shared" si="37"/>
        <v>0</v>
      </c>
      <c r="Q132" s="302"/>
    </row>
    <row r="133" spans="3:17" ht="17.25" customHeight="1">
      <c r="C133" s="323" t="s">
        <v>1169</v>
      </c>
      <c r="D133" s="325"/>
      <c r="E133" s="325"/>
      <c r="F133" s="451">
        <f>SUM(F134:F136)</f>
        <v>0</v>
      </c>
      <c r="G133" s="451">
        <f>SUM(G134:G136)</f>
        <v>0</v>
      </c>
      <c r="H133" s="452">
        <f>SUM(H134:H136)</f>
        <v>0</v>
      </c>
      <c r="I133" s="460"/>
      <c r="J133" s="477">
        <f aca="true" t="shared" si="38" ref="J133:P133">SUM(J134:J136)</f>
        <v>1403765</v>
      </c>
      <c r="K133" s="450">
        <f t="shared" si="38"/>
        <v>17726149</v>
      </c>
      <c r="L133" s="450">
        <f t="shared" si="38"/>
        <v>8395194</v>
      </c>
      <c r="M133" s="450">
        <f t="shared" si="38"/>
        <v>15931281</v>
      </c>
      <c r="N133" s="451">
        <f t="shared" si="38"/>
        <v>44828616</v>
      </c>
      <c r="O133" s="450">
        <f t="shared" si="38"/>
        <v>88285005</v>
      </c>
      <c r="P133" s="454">
        <f t="shared" si="38"/>
        <v>88285005</v>
      </c>
      <c r="Q133" s="302"/>
    </row>
    <row r="134" spans="3:17" ht="17.25" customHeight="1">
      <c r="C134" s="323"/>
      <c r="D134" s="334" t="s">
        <v>708</v>
      </c>
      <c r="E134" s="334"/>
      <c r="F134" s="330">
        <v>0</v>
      </c>
      <c r="G134" s="330">
        <v>0</v>
      </c>
      <c r="H134" s="457">
        <f>SUM(F134:G134)</f>
        <v>0</v>
      </c>
      <c r="I134" s="355"/>
      <c r="J134" s="367">
        <v>0</v>
      </c>
      <c r="K134" s="328">
        <v>0</v>
      </c>
      <c r="L134" s="328">
        <v>0</v>
      </c>
      <c r="M134" s="328">
        <v>1742413</v>
      </c>
      <c r="N134" s="330">
        <v>20428786</v>
      </c>
      <c r="O134" s="455">
        <f>SUM(I134:N134)</f>
        <v>22171199</v>
      </c>
      <c r="P134" s="459">
        <f>H134+O134</f>
        <v>22171199</v>
      </c>
      <c r="Q134" s="302"/>
    </row>
    <row r="135" spans="3:17" ht="17.25" customHeight="1">
      <c r="C135" s="323"/>
      <c r="D135" s="334" t="s">
        <v>709</v>
      </c>
      <c r="E135" s="334"/>
      <c r="F135" s="328">
        <v>0</v>
      </c>
      <c r="G135" s="330">
        <v>0</v>
      </c>
      <c r="H135" s="457">
        <f>SUM(F135:G135)</f>
        <v>0</v>
      </c>
      <c r="I135" s="356"/>
      <c r="J135" s="367">
        <v>1403765</v>
      </c>
      <c r="K135" s="328">
        <v>14470378</v>
      </c>
      <c r="L135" s="328">
        <v>8395194</v>
      </c>
      <c r="M135" s="328">
        <v>8112219</v>
      </c>
      <c r="N135" s="330">
        <v>16388322</v>
      </c>
      <c r="O135" s="455">
        <f>SUM(I135:N135)</f>
        <v>48769878</v>
      </c>
      <c r="P135" s="459">
        <f>H135+O135</f>
        <v>48769878</v>
      </c>
      <c r="Q135" s="302"/>
    </row>
    <row r="136" spans="3:17" ht="17.25" customHeight="1">
      <c r="C136" s="323"/>
      <c r="D136" s="357" t="s">
        <v>710</v>
      </c>
      <c r="E136" s="357"/>
      <c r="F136" s="358">
        <v>0</v>
      </c>
      <c r="G136" s="366">
        <v>0</v>
      </c>
      <c r="H136" s="468">
        <f>SUM(F136:G136)</f>
        <v>0</v>
      </c>
      <c r="I136" s="359"/>
      <c r="J136" s="369">
        <v>0</v>
      </c>
      <c r="K136" s="361">
        <v>3255771</v>
      </c>
      <c r="L136" s="361">
        <v>0</v>
      </c>
      <c r="M136" s="361">
        <v>6076649</v>
      </c>
      <c r="N136" s="360">
        <v>8011508</v>
      </c>
      <c r="O136" s="471">
        <f>SUM(I136:N136)</f>
        <v>17343928</v>
      </c>
      <c r="P136" s="472">
        <f>H136+O136</f>
        <v>17343928</v>
      </c>
      <c r="Q136" s="302"/>
    </row>
    <row r="137" spans="3:17" ht="17.25" customHeight="1" thickBot="1">
      <c r="C137" s="403" t="s">
        <v>1173</v>
      </c>
      <c r="D137" s="404"/>
      <c r="E137" s="404"/>
      <c r="F137" s="461">
        <f aca="true" t="shared" si="39" ref="F137:P137">F106+F126+F133</f>
        <v>12036204</v>
      </c>
      <c r="G137" s="462">
        <f t="shared" si="39"/>
        <v>30404546</v>
      </c>
      <c r="H137" s="463">
        <f t="shared" si="39"/>
        <v>42440750</v>
      </c>
      <c r="I137" s="464">
        <f t="shared" si="39"/>
        <v>0</v>
      </c>
      <c r="J137" s="479">
        <f t="shared" si="39"/>
        <v>77054815</v>
      </c>
      <c r="K137" s="461">
        <f t="shared" si="39"/>
        <v>105321393</v>
      </c>
      <c r="L137" s="461">
        <f t="shared" si="39"/>
        <v>81542156</v>
      </c>
      <c r="M137" s="461">
        <f t="shared" si="39"/>
        <v>98748179</v>
      </c>
      <c r="N137" s="462">
        <f t="shared" si="39"/>
        <v>126288197</v>
      </c>
      <c r="O137" s="461">
        <f t="shared" si="39"/>
        <v>488954740</v>
      </c>
      <c r="P137" s="473">
        <f t="shared" si="39"/>
        <v>531395490</v>
      </c>
      <c r="Q137" s="302"/>
    </row>
    <row r="138" ht="13.5">
      <c r="Q138" s="302"/>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39"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1.xml><?xml version="1.0" encoding="utf-8"?>
<worksheet xmlns="http://schemas.openxmlformats.org/spreadsheetml/2006/main" xmlns:r="http://schemas.openxmlformats.org/officeDocument/2006/relationships">
  <sheetPr>
    <tabColor indexed="13"/>
  </sheetPr>
  <dimension ref="A1:Q138"/>
  <sheetViews>
    <sheetView zoomScaleSheetLayoutView="100" workbookViewId="0" topLeftCell="A1">
      <selection activeCell="A2" sqref="A2"/>
    </sheetView>
  </sheetViews>
  <sheetFormatPr defaultColWidth="9.00390625" defaultRowHeight="13.5"/>
  <cols>
    <col min="1" max="2" width="1.625" style="302" customWidth="1"/>
    <col min="3" max="4" width="3.625" style="302" customWidth="1"/>
    <col min="5" max="5" width="21.25390625" style="302" customWidth="1"/>
    <col min="6" max="16" width="13.125" style="302" customWidth="1"/>
    <col min="17" max="16384" width="9.00390625" style="303" customWidth="1"/>
  </cols>
  <sheetData>
    <row r="1" spans="1:9" ht="13.5">
      <c r="A1" s="302" t="s">
        <v>740</v>
      </c>
      <c r="I1" s="304" t="s">
        <v>828</v>
      </c>
    </row>
    <row r="2" spans="9:15" ht="13.5">
      <c r="I2" s="306" t="s">
        <v>1605</v>
      </c>
      <c r="N2" s="374" t="s">
        <v>1175</v>
      </c>
      <c r="O2" s="374" t="s">
        <v>800</v>
      </c>
    </row>
    <row r="3" spans="2:15" ht="13.5">
      <c r="B3" s="302" t="s">
        <v>807</v>
      </c>
      <c r="M3" s="32"/>
      <c r="N3" s="375" t="s">
        <v>1177</v>
      </c>
      <c r="O3" s="375" t="s">
        <v>1178</v>
      </c>
    </row>
    <row r="4" spans="2:9" ht="13.5">
      <c r="B4" s="302" t="s">
        <v>690</v>
      </c>
      <c r="I4" s="305"/>
    </row>
    <row r="5" ht="14.25" thickBot="1">
      <c r="C5" s="302" t="s">
        <v>694</v>
      </c>
    </row>
    <row r="6" spans="3:16" ht="17.25" customHeight="1">
      <c r="C6" s="307" t="s">
        <v>830</v>
      </c>
      <c r="D6" s="308"/>
      <c r="E6" s="308"/>
      <c r="F6" s="309" t="s">
        <v>831</v>
      </c>
      <c r="G6" s="310"/>
      <c r="H6" s="311"/>
      <c r="I6" s="312" t="s">
        <v>832</v>
      </c>
      <c r="J6" s="310"/>
      <c r="K6" s="310"/>
      <c r="L6" s="310"/>
      <c r="M6" s="310"/>
      <c r="N6" s="310"/>
      <c r="O6" s="311"/>
      <c r="P6" s="313" t="s">
        <v>404</v>
      </c>
    </row>
    <row r="7" spans="3:16" ht="17.25" customHeight="1">
      <c r="C7" s="314"/>
      <c r="D7" s="315"/>
      <c r="E7" s="315"/>
      <c r="F7" s="316" t="s">
        <v>691</v>
      </c>
      <c r="G7" s="317" t="s">
        <v>692</v>
      </c>
      <c r="H7" s="318" t="s">
        <v>131</v>
      </c>
      <c r="I7" s="319" t="s">
        <v>834</v>
      </c>
      <c r="J7" s="317" t="s">
        <v>712</v>
      </c>
      <c r="K7" s="316" t="s">
        <v>713</v>
      </c>
      <c r="L7" s="316" t="s">
        <v>1126</v>
      </c>
      <c r="M7" s="316" t="s">
        <v>1127</v>
      </c>
      <c r="N7" s="317" t="s">
        <v>1128</v>
      </c>
      <c r="O7" s="318" t="s">
        <v>711</v>
      </c>
      <c r="P7" s="320"/>
    </row>
    <row r="8" spans="3:16" ht="17.25" customHeight="1">
      <c r="C8" s="376" t="s">
        <v>803</v>
      </c>
      <c r="D8" s="370"/>
      <c r="E8" s="370"/>
      <c r="F8" s="370"/>
      <c r="G8" s="370"/>
      <c r="H8" s="370"/>
      <c r="I8" s="370"/>
      <c r="J8" s="370"/>
      <c r="K8" s="370"/>
      <c r="L8" s="370"/>
      <c r="M8" s="370"/>
      <c r="N8" s="370"/>
      <c r="O8" s="370"/>
      <c r="P8" s="371"/>
    </row>
    <row r="9" spans="3:16" ht="17.25" customHeight="1">
      <c r="C9" s="321" t="s">
        <v>835</v>
      </c>
      <c r="D9" s="322"/>
      <c r="E9" s="322"/>
      <c r="F9" s="450">
        <f aca="true" t="shared" si="0" ref="F9:P9">F10+F16+F19+F23+F27+F28</f>
        <v>5</v>
      </c>
      <c r="G9" s="451">
        <f t="shared" si="0"/>
        <v>0</v>
      </c>
      <c r="H9" s="452">
        <f t="shared" si="0"/>
        <v>5</v>
      </c>
      <c r="I9" s="453">
        <f t="shared" si="0"/>
        <v>0</v>
      </c>
      <c r="J9" s="451">
        <f t="shared" si="0"/>
        <v>0</v>
      </c>
      <c r="K9" s="450">
        <f t="shared" si="0"/>
        <v>16</v>
      </c>
      <c r="L9" s="450">
        <f t="shared" si="0"/>
        <v>5</v>
      </c>
      <c r="M9" s="450">
        <f t="shared" si="0"/>
        <v>34</v>
      </c>
      <c r="N9" s="451">
        <f t="shared" si="0"/>
        <v>0</v>
      </c>
      <c r="O9" s="450">
        <f t="shared" si="0"/>
        <v>55</v>
      </c>
      <c r="P9" s="454">
        <f t="shared" si="0"/>
        <v>60</v>
      </c>
    </row>
    <row r="10" spans="3:16" ht="17.25" customHeight="1">
      <c r="C10" s="323"/>
      <c r="D10" s="324" t="s">
        <v>836</v>
      </c>
      <c r="E10" s="325"/>
      <c r="F10" s="455">
        <f aca="true" t="shared" si="1" ref="F10:P10">SUM(F11:F15)</f>
        <v>5</v>
      </c>
      <c r="G10" s="456">
        <f t="shared" si="1"/>
        <v>0</v>
      </c>
      <c r="H10" s="457">
        <f t="shared" si="1"/>
        <v>5</v>
      </c>
      <c r="I10" s="458">
        <f t="shared" si="1"/>
        <v>0</v>
      </c>
      <c r="J10" s="456">
        <f t="shared" si="1"/>
        <v>0</v>
      </c>
      <c r="K10" s="455">
        <f t="shared" si="1"/>
        <v>0</v>
      </c>
      <c r="L10" s="455">
        <f t="shared" si="1"/>
        <v>0</v>
      </c>
      <c r="M10" s="455">
        <f t="shared" si="1"/>
        <v>8</v>
      </c>
      <c r="N10" s="456">
        <f t="shared" si="1"/>
        <v>0</v>
      </c>
      <c r="O10" s="455">
        <f t="shared" si="1"/>
        <v>8</v>
      </c>
      <c r="P10" s="459">
        <f t="shared" si="1"/>
        <v>13</v>
      </c>
    </row>
    <row r="11" spans="3:16" ht="17.25" customHeight="1">
      <c r="C11" s="323"/>
      <c r="D11" s="326"/>
      <c r="E11" s="327" t="s">
        <v>837</v>
      </c>
      <c r="F11" s="328">
        <v>5</v>
      </c>
      <c r="G11" s="328">
        <v>0</v>
      </c>
      <c r="H11" s="457">
        <f>SUM(F11:G11)</f>
        <v>5</v>
      </c>
      <c r="I11" s="329">
        <v>0</v>
      </c>
      <c r="J11" s="330">
        <v>0</v>
      </c>
      <c r="K11" s="328">
        <v>0</v>
      </c>
      <c r="L11" s="328">
        <v>0</v>
      </c>
      <c r="M11" s="328">
        <v>8</v>
      </c>
      <c r="N11" s="330">
        <v>0</v>
      </c>
      <c r="O11" s="455">
        <f>SUM(I11:N11)</f>
        <v>8</v>
      </c>
      <c r="P11" s="459">
        <f>H11+O11</f>
        <v>13</v>
      </c>
    </row>
    <row r="12" spans="3:16" ht="17.25" customHeight="1">
      <c r="C12" s="323"/>
      <c r="D12" s="326"/>
      <c r="E12" s="327" t="s">
        <v>838</v>
      </c>
      <c r="F12" s="328">
        <v>0</v>
      </c>
      <c r="G12" s="328">
        <v>0</v>
      </c>
      <c r="H12" s="457">
        <f>SUM(F12:G12)</f>
        <v>0</v>
      </c>
      <c r="I12" s="329">
        <v>0</v>
      </c>
      <c r="J12" s="330">
        <v>0</v>
      </c>
      <c r="K12" s="328">
        <v>0</v>
      </c>
      <c r="L12" s="328">
        <v>0</v>
      </c>
      <c r="M12" s="328">
        <v>0</v>
      </c>
      <c r="N12" s="330">
        <v>0</v>
      </c>
      <c r="O12" s="455">
        <f>SUM(I12:N12)</f>
        <v>0</v>
      </c>
      <c r="P12" s="459">
        <f>H12+O12</f>
        <v>0</v>
      </c>
    </row>
    <row r="13" spans="3:16" ht="17.25" customHeight="1">
      <c r="C13" s="323"/>
      <c r="D13" s="326"/>
      <c r="E13" s="327" t="s">
        <v>839</v>
      </c>
      <c r="F13" s="328">
        <v>0</v>
      </c>
      <c r="G13" s="328">
        <v>0</v>
      </c>
      <c r="H13" s="457">
        <f>SUM(F13:G13)</f>
        <v>0</v>
      </c>
      <c r="I13" s="329">
        <v>0</v>
      </c>
      <c r="J13" s="330">
        <v>0</v>
      </c>
      <c r="K13" s="328">
        <v>0</v>
      </c>
      <c r="L13" s="328">
        <v>0</v>
      </c>
      <c r="M13" s="328">
        <v>0</v>
      </c>
      <c r="N13" s="330">
        <v>0</v>
      </c>
      <c r="O13" s="455">
        <f>SUM(I13:N13)</f>
        <v>0</v>
      </c>
      <c r="P13" s="459">
        <f>H13+O13</f>
        <v>0</v>
      </c>
    </row>
    <row r="14" spans="3:16" ht="17.25" customHeight="1">
      <c r="C14" s="323"/>
      <c r="D14" s="326"/>
      <c r="E14" s="327" t="s">
        <v>840</v>
      </c>
      <c r="F14" s="328">
        <v>0</v>
      </c>
      <c r="G14" s="328">
        <v>0</v>
      </c>
      <c r="H14" s="457">
        <f>SUM(F14:G14)</f>
        <v>0</v>
      </c>
      <c r="I14" s="329">
        <v>0</v>
      </c>
      <c r="J14" s="330">
        <v>0</v>
      </c>
      <c r="K14" s="328">
        <v>0</v>
      </c>
      <c r="L14" s="328">
        <v>0</v>
      </c>
      <c r="M14" s="328">
        <v>0</v>
      </c>
      <c r="N14" s="330">
        <v>0</v>
      </c>
      <c r="O14" s="455">
        <f>SUM(I14:N14)</f>
        <v>0</v>
      </c>
      <c r="P14" s="459">
        <f>H14+O14</f>
        <v>0</v>
      </c>
    </row>
    <row r="15" spans="3:16" ht="17.25" customHeight="1">
      <c r="C15" s="323"/>
      <c r="D15" s="326"/>
      <c r="E15" s="327" t="s">
        <v>841</v>
      </c>
      <c r="F15" s="328">
        <v>0</v>
      </c>
      <c r="G15" s="328">
        <v>0</v>
      </c>
      <c r="H15" s="457">
        <f>SUM(F15:G15)</f>
        <v>0</v>
      </c>
      <c r="I15" s="329">
        <v>0</v>
      </c>
      <c r="J15" s="330">
        <v>0</v>
      </c>
      <c r="K15" s="328">
        <v>0</v>
      </c>
      <c r="L15" s="328">
        <v>0</v>
      </c>
      <c r="M15" s="328">
        <v>0</v>
      </c>
      <c r="N15" s="330">
        <v>0</v>
      </c>
      <c r="O15" s="455">
        <f>SUM(I15:N15)</f>
        <v>0</v>
      </c>
      <c r="P15" s="459">
        <f>H15+O15</f>
        <v>0</v>
      </c>
    </row>
    <row r="16" spans="3:16" ht="17.25" customHeight="1">
      <c r="C16" s="323"/>
      <c r="D16" s="324" t="s">
        <v>842</v>
      </c>
      <c r="E16" s="331"/>
      <c r="F16" s="455">
        <f aca="true" t="shared" si="2" ref="F16:P16">SUM(F17:F18)</f>
        <v>0</v>
      </c>
      <c r="G16" s="456">
        <f t="shared" si="2"/>
        <v>0</v>
      </c>
      <c r="H16" s="457">
        <f t="shared" si="2"/>
        <v>0</v>
      </c>
      <c r="I16" s="458">
        <f t="shared" si="2"/>
        <v>0</v>
      </c>
      <c r="J16" s="456">
        <f t="shared" si="2"/>
        <v>0</v>
      </c>
      <c r="K16" s="455">
        <f t="shared" si="2"/>
        <v>8</v>
      </c>
      <c r="L16" s="455">
        <f t="shared" si="2"/>
        <v>3</v>
      </c>
      <c r="M16" s="455">
        <f t="shared" si="2"/>
        <v>19</v>
      </c>
      <c r="N16" s="456">
        <f t="shared" si="2"/>
        <v>0</v>
      </c>
      <c r="O16" s="455">
        <f t="shared" si="2"/>
        <v>30</v>
      </c>
      <c r="P16" s="459">
        <f t="shared" si="2"/>
        <v>30</v>
      </c>
    </row>
    <row r="17" spans="3:16" ht="17.25" customHeight="1">
      <c r="C17" s="323"/>
      <c r="D17" s="326"/>
      <c r="E17" s="332" t="s">
        <v>843</v>
      </c>
      <c r="F17" s="328">
        <v>0</v>
      </c>
      <c r="G17" s="328">
        <v>0</v>
      </c>
      <c r="H17" s="457">
        <f>SUM(F17:G17)</f>
        <v>0</v>
      </c>
      <c r="I17" s="329">
        <v>0</v>
      </c>
      <c r="J17" s="330">
        <v>0</v>
      </c>
      <c r="K17" s="328">
        <v>8</v>
      </c>
      <c r="L17" s="328">
        <v>3</v>
      </c>
      <c r="M17" s="328">
        <v>7</v>
      </c>
      <c r="N17" s="330">
        <v>0</v>
      </c>
      <c r="O17" s="455">
        <f>SUM(I17:N17)</f>
        <v>18</v>
      </c>
      <c r="P17" s="459">
        <f>H17+O17</f>
        <v>18</v>
      </c>
    </row>
    <row r="18" spans="3:16" ht="17.25" customHeight="1">
      <c r="C18" s="323"/>
      <c r="D18" s="326"/>
      <c r="E18" s="332" t="s">
        <v>844</v>
      </c>
      <c r="F18" s="328">
        <v>0</v>
      </c>
      <c r="G18" s="328">
        <v>0</v>
      </c>
      <c r="H18" s="457">
        <f>SUM(F18:G18)</f>
        <v>0</v>
      </c>
      <c r="I18" s="329">
        <v>0</v>
      </c>
      <c r="J18" s="330">
        <v>0</v>
      </c>
      <c r="K18" s="328">
        <v>0</v>
      </c>
      <c r="L18" s="328">
        <v>0</v>
      </c>
      <c r="M18" s="328">
        <v>12</v>
      </c>
      <c r="N18" s="330">
        <v>0</v>
      </c>
      <c r="O18" s="455">
        <f>SUM(I18:N18)</f>
        <v>12</v>
      </c>
      <c r="P18" s="459">
        <f>H18+O18</f>
        <v>12</v>
      </c>
    </row>
    <row r="19" spans="3:16" ht="17.25" customHeight="1">
      <c r="C19" s="323"/>
      <c r="D19" s="324" t="s">
        <v>827</v>
      </c>
      <c r="E19" s="325"/>
      <c r="F19" s="455">
        <f aca="true" t="shared" si="3" ref="F19:P19">SUM(F20:F22)</f>
        <v>0</v>
      </c>
      <c r="G19" s="456">
        <f t="shared" si="3"/>
        <v>0</v>
      </c>
      <c r="H19" s="457">
        <f t="shared" si="3"/>
        <v>0</v>
      </c>
      <c r="I19" s="458">
        <f t="shared" si="3"/>
        <v>0</v>
      </c>
      <c r="J19" s="456">
        <f t="shared" si="3"/>
        <v>0</v>
      </c>
      <c r="K19" s="455">
        <f t="shared" si="3"/>
        <v>0</v>
      </c>
      <c r="L19" s="455">
        <f t="shared" si="3"/>
        <v>0</v>
      </c>
      <c r="M19" s="455">
        <f t="shared" si="3"/>
        <v>2</v>
      </c>
      <c r="N19" s="456">
        <f t="shared" si="3"/>
        <v>0</v>
      </c>
      <c r="O19" s="455">
        <f t="shared" si="3"/>
        <v>2</v>
      </c>
      <c r="P19" s="459">
        <f t="shared" si="3"/>
        <v>2</v>
      </c>
    </row>
    <row r="20" spans="3:16" ht="17.25" customHeight="1">
      <c r="C20" s="323"/>
      <c r="D20" s="326"/>
      <c r="E20" s="327" t="s">
        <v>845</v>
      </c>
      <c r="F20" s="328">
        <v>0</v>
      </c>
      <c r="G20" s="328">
        <v>0</v>
      </c>
      <c r="H20" s="457">
        <f>SUM(F20:G20)</f>
        <v>0</v>
      </c>
      <c r="I20" s="329">
        <v>0</v>
      </c>
      <c r="J20" s="330">
        <v>0</v>
      </c>
      <c r="K20" s="328">
        <v>0</v>
      </c>
      <c r="L20" s="328">
        <v>0</v>
      </c>
      <c r="M20" s="328">
        <v>2</v>
      </c>
      <c r="N20" s="330">
        <v>0</v>
      </c>
      <c r="O20" s="455">
        <f>SUM(I20:N20)</f>
        <v>2</v>
      </c>
      <c r="P20" s="459">
        <f>H20+O20</f>
        <v>2</v>
      </c>
    </row>
    <row r="21" spans="3:16" ht="24.75" customHeight="1">
      <c r="C21" s="323"/>
      <c r="D21" s="326"/>
      <c r="E21" s="333" t="s">
        <v>846</v>
      </c>
      <c r="F21" s="328">
        <v>0</v>
      </c>
      <c r="G21" s="328">
        <v>0</v>
      </c>
      <c r="H21" s="457">
        <f>SUM(F21:G21)</f>
        <v>0</v>
      </c>
      <c r="I21" s="329">
        <v>0</v>
      </c>
      <c r="J21" s="330">
        <v>0</v>
      </c>
      <c r="K21" s="328">
        <v>0</v>
      </c>
      <c r="L21" s="328">
        <v>0</v>
      </c>
      <c r="M21" s="328">
        <v>0</v>
      </c>
      <c r="N21" s="330">
        <v>0</v>
      </c>
      <c r="O21" s="455">
        <f>SUM(I21:N21)</f>
        <v>0</v>
      </c>
      <c r="P21" s="459">
        <f>H21+O21</f>
        <v>0</v>
      </c>
    </row>
    <row r="22" spans="3:16" ht="24.75" customHeight="1">
      <c r="C22" s="323"/>
      <c r="D22" s="332"/>
      <c r="E22" s="333" t="s">
        <v>847</v>
      </c>
      <c r="F22" s="328">
        <v>0</v>
      </c>
      <c r="G22" s="328">
        <v>0</v>
      </c>
      <c r="H22" s="457">
        <f>SUM(F22:G22)</f>
        <v>0</v>
      </c>
      <c r="I22" s="329">
        <v>0</v>
      </c>
      <c r="J22" s="330">
        <v>0</v>
      </c>
      <c r="K22" s="328">
        <v>0</v>
      </c>
      <c r="L22" s="328">
        <v>0</v>
      </c>
      <c r="M22" s="328">
        <v>0</v>
      </c>
      <c r="N22" s="330">
        <v>0</v>
      </c>
      <c r="O22" s="455">
        <f>SUM(I22:N22)</f>
        <v>0</v>
      </c>
      <c r="P22" s="459">
        <f>H22+O22</f>
        <v>0</v>
      </c>
    </row>
    <row r="23" spans="3:16" ht="17.25" customHeight="1">
      <c r="C23" s="323"/>
      <c r="D23" s="324" t="s">
        <v>848</v>
      </c>
      <c r="E23" s="325"/>
      <c r="F23" s="455">
        <f aca="true" t="shared" si="4" ref="F23:P23">SUM(F24:F26)</f>
        <v>0</v>
      </c>
      <c r="G23" s="456">
        <f t="shared" si="4"/>
        <v>0</v>
      </c>
      <c r="H23" s="457">
        <f t="shared" si="4"/>
        <v>0</v>
      </c>
      <c r="I23" s="458">
        <f t="shared" si="4"/>
        <v>0</v>
      </c>
      <c r="J23" s="456">
        <f t="shared" si="4"/>
        <v>0</v>
      </c>
      <c r="K23" s="455">
        <f t="shared" si="4"/>
        <v>8</v>
      </c>
      <c r="L23" s="455">
        <f t="shared" si="4"/>
        <v>2</v>
      </c>
      <c r="M23" s="455">
        <f t="shared" si="4"/>
        <v>5</v>
      </c>
      <c r="N23" s="456">
        <f t="shared" si="4"/>
        <v>0</v>
      </c>
      <c r="O23" s="455">
        <f t="shared" si="4"/>
        <v>15</v>
      </c>
      <c r="P23" s="459">
        <f t="shared" si="4"/>
        <v>15</v>
      </c>
    </row>
    <row r="24" spans="3:16" ht="17.25" customHeight="1">
      <c r="C24" s="323"/>
      <c r="D24" s="326"/>
      <c r="E24" s="334" t="s">
        <v>526</v>
      </c>
      <c r="F24" s="328">
        <v>0</v>
      </c>
      <c r="G24" s="328">
        <v>0</v>
      </c>
      <c r="H24" s="457">
        <f>SUM(F24:G24)</f>
        <v>0</v>
      </c>
      <c r="I24" s="329">
        <v>0</v>
      </c>
      <c r="J24" s="330">
        <v>0</v>
      </c>
      <c r="K24" s="328">
        <v>8</v>
      </c>
      <c r="L24" s="328">
        <v>2</v>
      </c>
      <c r="M24" s="328">
        <v>5</v>
      </c>
      <c r="N24" s="330">
        <v>0</v>
      </c>
      <c r="O24" s="455">
        <f>SUM(I24:N24)</f>
        <v>15</v>
      </c>
      <c r="P24" s="459">
        <f>H24+O24</f>
        <v>15</v>
      </c>
    </row>
    <row r="25" spans="3:16" ht="17.25" customHeight="1">
      <c r="C25" s="323"/>
      <c r="D25" s="335"/>
      <c r="E25" s="332" t="s">
        <v>527</v>
      </c>
      <c r="F25" s="328">
        <v>0</v>
      </c>
      <c r="G25" s="328">
        <v>0</v>
      </c>
      <c r="H25" s="457">
        <f>SUM(F25:G25)</f>
        <v>0</v>
      </c>
      <c r="I25" s="329">
        <v>0</v>
      </c>
      <c r="J25" s="330">
        <v>0</v>
      </c>
      <c r="K25" s="328">
        <v>0</v>
      </c>
      <c r="L25" s="328">
        <v>0</v>
      </c>
      <c r="M25" s="328">
        <v>0</v>
      </c>
      <c r="N25" s="330">
        <v>0</v>
      </c>
      <c r="O25" s="455">
        <f>SUM(I25:N25)</f>
        <v>0</v>
      </c>
      <c r="P25" s="459">
        <f>H25+O25</f>
        <v>0</v>
      </c>
    </row>
    <row r="26" spans="3:16" ht="17.25" customHeight="1">
      <c r="C26" s="323"/>
      <c r="D26" s="336"/>
      <c r="E26" s="327" t="s">
        <v>528</v>
      </c>
      <c r="F26" s="328">
        <v>0</v>
      </c>
      <c r="G26" s="328">
        <v>0</v>
      </c>
      <c r="H26" s="457">
        <f>SUM(F26:G26)</f>
        <v>0</v>
      </c>
      <c r="I26" s="329">
        <v>0</v>
      </c>
      <c r="J26" s="330">
        <v>0</v>
      </c>
      <c r="K26" s="328">
        <v>0</v>
      </c>
      <c r="L26" s="328">
        <v>0</v>
      </c>
      <c r="M26" s="328">
        <v>0</v>
      </c>
      <c r="N26" s="330">
        <v>0</v>
      </c>
      <c r="O26" s="455">
        <f>SUM(I26:N26)</f>
        <v>0</v>
      </c>
      <c r="P26" s="459">
        <f>H26+O26</f>
        <v>0</v>
      </c>
    </row>
    <row r="27" spans="3:16" ht="17.25" customHeight="1">
      <c r="C27" s="323"/>
      <c r="D27" s="326" t="s">
        <v>1161</v>
      </c>
      <c r="E27" s="337"/>
      <c r="F27" s="328">
        <v>0</v>
      </c>
      <c r="G27" s="328">
        <v>0</v>
      </c>
      <c r="H27" s="457">
        <f>SUM(F27:G27)</f>
        <v>0</v>
      </c>
      <c r="I27" s="329">
        <v>0</v>
      </c>
      <c r="J27" s="330">
        <v>0</v>
      </c>
      <c r="K27" s="328">
        <v>0</v>
      </c>
      <c r="L27" s="328">
        <v>0</v>
      </c>
      <c r="M27" s="328">
        <v>0</v>
      </c>
      <c r="N27" s="330">
        <v>0</v>
      </c>
      <c r="O27" s="455">
        <f>SUM(I27:N27)</f>
        <v>0</v>
      </c>
      <c r="P27" s="459">
        <f>H27+O27</f>
        <v>0</v>
      </c>
    </row>
    <row r="28" spans="3:16" ht="17.25" customHeight="1">
      <c r="C28" s="338"/>
      <c r="D28" s="339" t="s">
        <v>1174</v>
      </c>
      <c r="E28" s="340"/>
      <c r="F28" s="341">
        <v>0</v>
      </c>
      <c r="G28" s="341">
        <v>0</v>
      </c>
      <c r="H28" s="465">
        <f>SUM(F28:G28)</f>
        <v>0</v>
      </c>
      <c r="I28" s="342">
        <v>0</v>
      </c>
      <c r="J28" s="343">
        <v>0</v>
      </c>
      <c r="K28" s="341">
        <v>0</v>
      </c>
      <c r="L28" s="341">
        <v>0</v>
      </c>
      <c r="M28" s="341">
        <v>0</v>
      </c>
      <c r="N28" s="343">
        <v>0</v>
      </c>
      <c r="O28" s="465">
        <f>SUM(I28:N28)</f>
        <v>0</v>
      </c>
      <c r="P28" s="469">
        <f>H28+O28</f>
        <v>0</v>
      </c>
    </row>
    <row r="29" spans="3:16" ht="17.25" customHeight="1">
      <c r="C29" s="321" t="s">
        <v>1163</v>
      </c>
      <c r="D29" s="344"/>
      <c r="E29" s="345"/>
      <c r="F29" s="450">
        <f aca="true" t="shared" si="5" ref="F29:P29">SUM(F30:F35)</f>
        <v>0</v>
      </c>
      <c r="G29" s="451">
        <f t="shared" si="5"/>
        <v>0</v>
      </c>
      <c r="H29" s="452">
        <f t="shared" si="5"/>
        <v>0</v>
      </c>
      <c r="I29" s="453">
        <f t="shared" si="5"/>
        <v>0</v>
      </c>
      <c r="J29" s="451">
        <f t="shared" si="5"/>
        <v>0</v>
      </c>
      <c r="K29" s="450">
        <f t="shared" si="5"/>
        <v>0</v>
      </c>
      <c r="L29" s="450">
        <f t="shared" si="5"/>
        <v>0</v>
      </c>
      <c r="M29" s="450">
        <f t="shared" si="5"/>
        <v>0</v>
      </c>
      <c r="N29" s="451">
        <f t="shared" si="5"/>
        <v>0</v>
      </c>
      <c r="O29" s="450">
        <f t="shared" si="5"/>
        <v>0</v>
      </c>
      <c r="P29" s="454">
        <f t="shared" si="5"/>
        <v>0</v>
      </c>
    </row>
    <row r="30" spans="3:16" ht="17.25" customHeight="1">
      <c r="C30" s="323"/>
      <c r="D30" s="327" t="s">
        <v>1164</v>
      </c>
      <c r="E30" s="331"/>
      <c r="F30" s="346"/>
      <c r="G30" s="347"/>
      <c r="H30" s="466"/>
      <c r="I30" s="348"/>
      <c r="J30" s="330">
        <v>0</v>
      </c>
      <c r="K30" s="328">
        <v>0</v>
      </c>
      <c r="L30" s="328">
        <v>0</v>
      </c>
      <c r="M30" s="328">
        <v>0</v>
      </c>
      <c r="N30" s="330">
        <v>0</v>
      </c>
      <c r="O30" s="455">
        <f aca="true" t="shared" si="6" ref="O30:O35">SUM(I30:N30)</f>
        <v>0</v>
      </c>
      <c r="P30" s="459">
        <f aca="true" t="shared" si="7" ref="P30:P35">H30+O30</f>
        <v>0</v>
      </c>
    </row>
    <row r="31" spans="3:16" ht="17.25" customHeight="1">
      <c r="C31" s="323"/>
      <c r="D31" s="327" t="s">
        <v>1165</v>
      </c>
      <c r="E31" s="331"/>
      <c r="F31" s="328">
        <v>0</v>
      </c>
      <c r="G31" s="328">
        <v>0</v>
      </c>
      <c r="H31" s="457">
        <f>SUM(F31:G31)</f>
        <v>0</v>
      </c>
      <c r="I31" s="329">
        <v>0</v>
      </c>
      <c r="J31" s="330">
        <v>0</v>
      </c>
      <c r="K31" s="328">
        <v>0</v>
      </c>
      <c r="L31" s="328">
        <v>0</v>
      </c>
      <c r="M31" s="328">
        <v>0</v>
      </c>
      <c r="N31" s="330">
        <v>0</v>
      </c>
      <c r="O31" s="455">
        <f t="shared" si="6"/>
        <v>0</v>
      </c>
      <c r="P31" s="459">
        <f t="shared" si="7"/>
        <v>0</v>
      </c>
    </row>
    <row r="32" spans="3:16" ht="17.25" customHeight="1">
      <c r="C32" s="323"/>
      <c r="D32" s="327" t="s">
        <v>1166</v>
      </c>
      <c r="E32" s="331"/>
      <c r="F32" s="328">
        <v>0</v>
      </c>
      <c r="G32" s="328">
        <v>0</v>
      </c>
      <c r="H32" s="457">
        <f>SUM(F32:G32)</f>
        <v>0</v>
      </c>
      <c r="I32" s="329">
        <v>0</v>
      </c>
      <c r="J32" s="330">
        <v>0</v>
      </c>
      <c r="K32" s="328">
        <v>0</v>
      </c>
      <c r="L32" s="328">
        <v>0</v>
      </c>
      <c r="M32" s="328">
        <v>0</v>
      </c>
      <c r="N32" s="330">
        <v>0</v>
      </c>
      <c r="O32" s="455">
        <f t="shared" si="6"/>
        <v>0</v>
      </c>
      <c r="P32" s="459">
        <f t="shared" si="7"/>
        <v>0</v>
      </c>
    </row>
    <row r="33" spans="3:16" ht="17.25" customHeight="1">
      <c r="C33" s="323"/>
      <c r="D33" s="327" t="s">
        <v>1167</v>
      </c>
      <c r="E33" s="331"/>
      <c r="F33" s="349"/>
      <c r="G33" s="350">
        <v>0</v>
      </c>
      <c r="H33" s="457">
        <f>SUM(F33:G33)</f>
        <v>0</v>
      </c>
      <c r="I33" s="348"/>
      <c r="J33" s="330">
        <v>0</v>
      </c>
      <c r="K33" s="328">
        <v>0</v>
      </c>
      <c r="L33" s="328">
        <v>0</v>
      </c>
      <c r="M33" s="328">
        <v>0</v>
      </c>
      <c r="N33" s="330">
        <v>0</v>
      </c>
      <c r="O33" s="455">
        <f t="shared" si="6"/>
        <v>0</v>
      </c>
      <c r="P33" s="459">
        <f t="shared" si="7"/>
        <v>0</v>
      </c>
    </row>
    <row r="34" spans="3:16" ht="17.25" customHeight="1">
      <c r="C34" s="323"/>
      <c r="D34" s="327" t="s">
        <v>1168</v>
      </c>
      <c r="E34" s="331"/>
      <c r="F34" s="351"/>
      <c r="G34" s="349"/>
      <c r="H34" s="467"/>
      <c r="I34" s="352"/>
      <c r="J34" s="330">
        <v>0</v>
      </c>
      <c r="K34" s="328">
        <v>0</v>
      </c>
      <c r="L34" s="328">
        <v>0</v>
      </c>
      <c r="M34" s="328">
        <v>0</v>
      </c>
      <c r="N34" s="330">
        <v>0</v>
      </c>
      <c r="O34" s="455">
        <f t="shared" si="6"/>
        <v>0</v>
      </c>
      <c r="P34" s="459">
        <f t="shared" si="7"/>
        <v>0</v>
      </c>
    </row>
    <row r="35" spans="3:16" ht="24.75" customHeight="1">
      <c r="C35" s="353"/>
      <c r="D35" s="1658" t="s">
        <v>693</v>
      </c>
      <c r="E35" s="1659"/>
      <c r="F35" s="341">
        <v>0</v>
      </c>
      <c r="G35" s="341">
        <v>0</v>
      </c>
      <c r="H35" s="457">
        <f>SUM(F35:G35)</f>
        <v>0</v>
      </c>
      <c r="I35" s="354"/>
      <c r="J35" s="343">
        <v>0</v>
      </c>
      <c r="K35" s="341">
        <v>0</v>
      </c>
      <c r="L35" s="341">
        <v>0</v>
      </c>
      <c r="M35" s="341">
        <v>0</v>
      </c>
      <c r="N35" s="343">
        <v>0</v>
      </c>
      <c r="O35" s="470">
        <f t="shared" si="6"/>
        <v>0</v>
      </c>
      <c r="P35" s="469">
        <f t="shared" si="7"/>
        <v>0</v>
      </c>
    </row>
    <row r="36" spans="3:16" ht="17.25" customHeight="1">
      <c r="C36" s="323" t="s">
        <v>1169</v>
      </c>
      <c r="D36" s="325"/>
      <c r="E36" s="325"/>
      <c r="F36" s="451">
        <f>SUM(F37:F39)</f>
        <v>0</v>
      </c>
      <c r="G36" s="451">
        <f>SUM(G37:G39)</f>
        <v>0</v>
      </c>
      <c r="H36" s="452">
        <f>SUM(H37:H39)</f>
        <v>0</v>
      </c>
      <c r="I36" s="460"/>
      <c r="J36" s="451">
        <f aca="true" t="shared" si="8" ref="J36:P36">SUM(J37:J39)</f>
        <v>0</v>
      </c>
      <c r="K36" s="450">
        <f t="shared" si="8"/>
        <v>0</v>
      </c>
      <c r="L36" s="450">
        <f t="shared" si="8"/>
        <v>0</v>
      </c>
      <c r="M36" s="450">
        <f t="shared" si="8"/>
        <v>7</v>
      </c>
      <c r="N36" s="451">
        <f t="shared" si="8"/>
        <v>1</v>
      </c>
      <c r="O36" s="450">
        <f t="shared" si="8"/>
        <v>8</v>
      </c>
      <c r="P36" s="454">
        <f t="shared" si="8"/>
        <v>8</v>
      </c>
    </row>
    <row r="37" spans="3:16" ht="17.25" customHeight="1">
      <c r="C37" s="323"/>
      <c r="D37" s="334" t="s">
        <v>708</v>
      </c>
      <c r="E37" s="334"/>
      <c r="F37" s="330">
        <v>0</v>
      </c>
      <c r="G37" s="330">
        <v>0</v>
      </c>
      <c r="H37" s="457">
        <f>SUM(F37:G37)</f>
        <v>0</v>
      </c>
      <c r="I37" s="355"/>
      <c r="J37" s="330">
        <v>0</v>
      </c>
      <c r="K37" s="328">
        <v>0</v>
      </c>
      <c r="L37" s="328">
        <v>0</v>
      </c>
      <c r="M37" s="328">
        <v>0</v>
      </c>
      <c r="N37" s="330">
        <v>0</v>
      </c>
      <c r="O37" s="455">
        <f>SUM(I37:N37)</f>
        <v>0</v>
      </c>
      <c r="P37" s="459">
        <f>H37+O37</f>
        <v>0</v>
      </c>
    </row>
    <row r="38" spans="3:16" ht="17.25" customHeight="1">
      <c r="C38" s="323"/>
      <c r="D38" s="334" t="s">
        <v>709</v>
      </c>
      <c r="E38" s="334"/>
      <c r="F38" s="328">
        <v>0</v>
      </c>
      <c r="G38" s="328">
        <v>0</v>
      </c>
      <c r="H38" s="457">
        <f>SUM(F38:G38)</f>
        <v>0</v>
      </c>
      <c r="I38" s="356"/>
      <c r="J38" s="330">
        <v>0</v>
      </c>
      <c r="K38" s="328">
        <v>0</v>
      </c>
      <c r="L38" s="328">
        <v>0</v>
      </c>
      <c r="M38" s="328">
        <v>7</v>
      </c>
      <c r="N38" s="330">
        <v>1</v>
      </c>
      <c r="O38" s="455">
        <f>SUM(I38:N38)</f>
        <v>8</v>
      </c>
      <c r="P38" s="459">
        <f>H38+O38</f>
        <v>8</v>
      </c>
    </row>
    <row r="39" spans="3:16" ht="17.25" customHeight="1">
      <c r="C39" s="323"/>
      <c r="D39" s="357" t="s">
        <v>710</v>
      </c>
      <c r="E39" s="357"/>
      <c r="F39" s="358">
        <v>0</v>
      </c>
      <c r="G39" s="358">
        <v>0</v>
      </c>
      <c r="H39" s="468">
        <f>SUM(F39:G39)</f>
        <v>0</v>
      </c>
      <c r="I39" s="359"/>
      <c r="J39" s="360">
        <v>0</v>
      </c>
      <c r="K39" s="361">
        <v>0</v>
      </c>
      <c r="L39" s="361">
        <v>0</v>
      </c>
      <c r="M39" s="361">
        <v>0</v>
      </c>
      <c r="N39" s="360">
        <v>0</v>
      </c>
      <c r="O39" s="471">
        <f>SUM(I39:N39)</f>
        <v>0</v>
      </c>
      <c r="P39" s="472">
        <f>H39+O39</f>
        <v>0</v>
      </c>
    </row>
    <row r="40" spans="3:16" ht="17.25" customHeight="1" thickBot="1">
      <c r="C40" s="403" t="s">
        <v>1173</v>
      </c>
      <c r="D40" s="404"/>
      <c r="E40" s="404"/>
      <c r="F40" s="461">
        <f aca="true" t="shared" si="9" ref="F40:P40">F9+F29+F36</f>
        <v>5</v>
      </c>
      <c r="G40" s="462">
        <f t="shared" si="9"/>
        <v>0</v>
      </c>
      <c r="H40" s="463">
        <f t="shared" si="9"/>
        <v>5</v>
      </c>
      <c r="I40" s="464">
        <f t="shared" si="9"/>
        <v>0</v>
      </c>
      <c r="J40" s="462">
        <f t="shared" si="9"/>
        <v>0</v>
      </c>
      <c r="K40" s="461">
        <f t="shared" si="9"/>
        <v>16</v>
      </c>
      <c r="L40" s="461">
        <f t="shared" si="9"/>
        <v>5</v>
      </c>
      <c r="M40" s="461">
        <f t="shared" si="9"/>
        <v>41</v>
      </c>
      <c r="N40" s="462">
        <f t="shared" si="9"/>
        <v>1</v>
      </c>
      <c r="O40" s="461">
        <f t="shared" si="9"/>
        <v>63</v>
      </c>
      <c r="P40" s="473">
        <f t="shared" si="9"/>
        <v>68</v>
      </c>
    </row>
    <row r="41" spans="3:16" ht="17.25" customHeight="1">
      <c r="C41" s="377" t="s">
        <v>804</v>
      </c>
      <c r="D41" s="372"/>
      <c r="E41" s="372"/>
      <c r="F41" s="372"/>
      <c r="G41" s="372"/>
      <c r="H41" s="372"/>
      <c r="I41" s="372"/>
      <c r="J41" s="372"/>
      <c r="K41" s="372"/>
      <c r="L41" s="372"/>
      <c r="M41" s="372"/>
      <c r="N41" s="372"/>
      <c r="O41" s="372"/>
      <c r="P41" s="373"/>
    </row>
    <row r="42" spans="3:17" ht="17.25" customHeight="1">
      <c r="C42" s="321" t="s">
        <v>835</v>
      </c>
      <c r="D42" s="322"/>
      <c r="E42" s="322"/>
      <c r="F42" s="450">
        <f aca="true" t="shared" si="10" ref="F42:P42">F43+F49+F52+F56+F58+F59</f>
        <v>12540</v>
      </c>
      <c r="G42" s="451">
        <f t="shared" si="10"/>
        <v>0</v>
      </c>
      <c r="H42" s="452">
        <f t="shared" si="10"/>
        <v>12540</v>
      </c>
      <c r="I42" s="453">
        <f t="shared" si="10"/>
        <v>0</v>
      </c>
      <c r="J42" s="451">
        <f t="shared" si="10"/>
        <v>0</v>
      </c>
      <c r="K42" s="450">
        <f t="shared" si="10"/>
        <v>53651</v>
      </c>
      <c r="L42" s="450">
        <f t="shared" si="10"/>
        <v>6063</v>
      </c>
      <c r="M42" s="450">
        <f t="shared" si="10"/>
        <v>252013</v>
      </c>
      <c r="N42" s="451">
        <f t="shared" si="10"/>
        <v>0</v>
      </c>
      <c r="O42" s="450">
        <f t="shared" si="10"/>
        <v>311727</v>
      </c>
      <c r="P42" s="454">
        <f t="shared" si="10"/>
        <v>324267</v>
      </c>
      <c r="Q42" s="302"/>
    </row>
    <row r="43" spans="3:17" ht="17.25" customHeight="1">
      <c r="C43" s="323"/>
      <c r="D43" s="324" t="s">
        <v>836</v>
      </c>
      <c r="E43" s="325"/>
      <c r="F43" s="455">
        <f aca="true" t="shared" si="11" ref="F43:P43">SUM(F44:F48)</f>
        <v>12540</v>
      </c>
      <c r="G43" s="456">
        <f t="shared" si="11"/>
        <v>0</v>
      </c>
      <c r="H43" s="457">
        <f t="shared" si="11"/>
        <v>12540</v>
      </c>
      <c r="I43" s="458">
        <f t="shared" si="11"/>
        <v>0</v>
      </c>
      <c r="J43" s="456">
        <f t="shared" si="11"/>
        <v>0</v>
      </c>
      <c r="K43" s="455">
        <f t="shared" si="11"/>
        <v>0</v>
      </c>
      <c r="L43" s="455">
        <f t="shared" si="11"/>
        <v>0</v>
      </c>
      <c r="M43" s="455">
        <f t="shared" si="11"/>
        <v>74103</v>
      </c>
      <c r="N43" s="456">
        <f t="shared" si="11"/>
        <v>0</v>
      </c>
      <c r="O43" s="455">
        <f t="shared" si="11"/>
        <v>74103</v>
      </c>
      <c r="P43" s="459">
        <f t="shared" si="11"/>
        <v>86643</v>
      </c>
      <c r="Q43" s="302"/>
    </row>
    <row r="44" spans="3:17" ht="17.25" customHeight="1">
      <c r="C44" s="323"/>
      <c r="D44" s="326"/>
      <c r="E44" s="327" t="s">
        <v>837</v>
      </c>
      <c r="F44" s="328">
        <v>12540</v>
      </c>
      <c r="G44" s="330">
        <v>0</v>
      </c>
      <c r="H44" s="457">
        <f>SUM(F44:G44)</f>
        <v>12540</v>
      </c>
      <c r="I44" s="329">
        <v>0</v>
      </c>
      <c r="J44" s="330">
        <v>0</v>
      </c>
      <c r="K44" s="328">
        <v>0</v>
      </c>
      <c r="L44" s="328">
        <v>0</v>
      </c>
      <c r="M44" s="328">
        <v>74103</v>
      </c>
      <c r="N44" s="330">
        <v>0</v>
      </c>
      <c r="O44" s="455">
        <f>SUM(I44:N44)</f>
        <v>74103</v>
      </c>
      <c r="P44" s="459">
        <f>H44+O44</f>
        <v>86643</v>
      </c>
      <c r="Q44" s="302"/>
    </row>
    <row r="45" spans="3:17" ht="17.25" customHeight="1">
      <c r="C45" s="323"/>
      <c r="D45" s="326"/>
      <c r="E45" s="327" t="s">
        <v>838</v>
      </c>
      <c r="F45" s="328">
        <v>0</v>
      </c>
      <c r="G45" s="330">
        <v>0</v>
      </c>
      <c r="H45" s="457">
        <f>SUM(F45:G45)</f>
        <v>0</v>
      </c>
      <c r="I45" s="329">
        <v>0</v>
      </c>
      <c r="J45" s="330">
        <v>0</v>
      </c>
      <c r="K45" s="328">
        <v>0</v>
      </c>
      <c r="L45" s="328">
        <v>0</v>
      </c>
      <c r="M45" s="328">
        <v>0</v>
      </c>
      <c r="N45" s="330">
        <v>0</v>
      </c>
      <c r="O45" s="455">
        <f>SUM(I45:N45)</f>
        <v>0</v>
      </c>
      <c r="P45" s="459">
        <f>H45+O45</f>
        <v>0</v>
      </c>
      <c r="Q45" s="302"/>
    </row>
    <row r="46" spans="3:17" ht="17.25" customHeight="1">
      <c r="C46" s="323"/>
      <c r="D46" s="326"/>
      <c r="E46" s="327" t="s">
        <v>839</v>
      </c>
      <c r="F46" s="328">
        <v>0</v>
      </c>
      <c r="G46" s="330">
        <v>0</v>
      </c>
      <c r="H46" s="457">
        <f>SUM(F46:G46)</f>
        <v>0</v>
      </c>
      <c r="I46" s="329">
        <v>0</v>
      </c>
      <c r="J46" s="330">
        <v>0</v>
      </c>
      <c r="K46" s="328">
        <v>0</v>
      </c>
      <c r="L46" s="328">
        <v>0</v>
      </c>
      <c r="M46" s="328">
        <v>0</v>
      </c>
      <c r="N46" s="330">
        <v>0</v>
      </c>
      <c r="O46" s="455">
        <f>SUM(I46:N46)</f>
        <v>0</v>
      </c>
      <c r="P46" s="459">
        <f>H46+O46</f>
        <v>0</v>
      </c>
      <c r="Q46" s="302"/>
    </row>
    <row r="47" spans="3:17" ht="17.25" customHeight="1">
      <c r="C47" s="323"/>
      <c r="D47" s="326"/>
      <c r="E47" s="327" t="s">
        <v>840</v>
      </c>
      <c r="F47" s="328">
        <v>0</v>
      </c>
      <c r="G47" s="330">
        <v>0</v>
      </c>
      <c r="H47" s="457">
        <f>SUM(F47:G47)</f>
        <v>0</v>
      </c>
      <c r="I47" s="329">
        <v>0</v>
      </c>
      <c r="J47" s="330">
        <v>0</v>
      </c>
      <c r="K47" s="328">
        <v>0</v>
      </c>
      <c r="L47" s="328">
        <v>0</v>
      </c>
      <c r="M47" s="328">
        <v>0</v>
      </c>
      <c r="N47" s="330">
        <v>0</v>
      </c>
      <c r="O47" s="455">
        <f>SUM(I47:N47)</f>
        <v>0</v>
      </c>
      <c r="P47" s="459">
        <f>H47+O47</f>
        <v>0</v>
      </c>
      <c r="Q47" s="302"/>
    </row>
    <row r="48" spans="3:17" ht="17.25" customHeight="1">
      <c r="C48" s="323"/>
      <c r="D48" s="326"/>
      <c r="E48" s="327" t="s">
        <v>841</v>
      </c>
      <c r="F48" s="328">
        <v>0</v>
      </c>
      <c r="G48" s="330">
        <v>0</v>
      </c>
      <c r="H48" s="457">
        <f>SUM(F48:G48)</f>
        <v>0</v>
      </c>
      <c r="I48" s="329">
        <v>0</v>
      </c>
      <c r="J48" s="330">
        <v>0</v>
      </c>
      <c r="K48" s="328">
        <v>0</v>
      </c>
      <c r="L48" s="328">
        <v>0</v>
      </c>
      <c r="M48" s="328">
        <v>0</v>
      </c>
      <c r="N48" s="330">
        <v>0</v>
      </c>
      <c r="O48" s="455">
        <f>SUM(I48:N48)</f>
        <v>0</v>
      </c>
      <c r="P48" s="459">
        <f>H48+O48</f>
        <v>0</v>
      </c>
      <c r="Q48" s="302"/>
    </row>
    <row r="49" spans="3:17" ht="17.25" customHeight="1">
      <c r="C49" s="323"/>
      <c r="D49" s="324" t="s">
        <v>842</v>
      </c>
      <c r="E49" s="331"/>
      <c r="F49" s="455">
        <f aca="true" t="shared" si="12" ref="F49:P49">SUM(F50:F51)</f>
        <v>0</v>
      </c>
      <c r="G49" s="456">
        <f t="shared" si="12"/>
        <v>0</v>
      </c>
      <c r="H49" s="457">
        <f t="shared" si="12"/>
        <v>0</v>
      </c>
      <c r="I49" s="458">
        <f t="shared" si="12"/>
        <v>0</v>
      </c>
      <c r="J49" s="456">
        <f t="shared" si="12"/>
        <v>0</v>
      </c>
      <c r="K49" s="455">
        <f t="shared" si="12"/>
        <v>39951</v>
      </c>
      <c r="L49" s="455">
        <f t="shared" si="12"/>
        <v>4538</v>
      </c>
      <c r="M49" s="455">
        <f t="shared" si="12"/>
        <v>166646</v>
      </c>
      <c r="N49" s="456">
        <f t="shared" si="12"/>
        <v>0</v>
      </c>
      <c r="O49" s="455">
        <f t="shared" si="12"/>
        <v>211135</v>
      </c>
      <c r="P49" s="459">
        <f t="shared" si="12"/>
        <v>211135</v>
      </c>
      <c r="Q49" s="302"/>
    </row>
    <row r="50" spans="3:17" ht="17.25" customHeight="1">
      <c r="C50" s="323"/>
      <c r="D50" s="326"/>
      <c r="E50" s="332" t="s">
        <v>843</v>
      </c>
      <c r="F50" s="328">
        <v>0</v>
      </c>
      <c r="G50" s="330">
        <v>0</v>
      </c>
      <c r="H50" s="457">
        <f>SUM(F50:G50)</f>
        <v>0</v>
      </c>
      <c r="I50" s="329">
        <v>0</v>
      </c>
      <c r="J50" s="330">
        <v>0</v>
      </c>
      <c r="K50" s="328">
        <v>39951</v>
      </c>
      <c r="L50" s="328">
        <v>4538</v>
      </c>
      <c r="M50" s="328">
        <v>101050</v>
      </c>
      <c r="N50" s="330">
        <v>0</v>
      </c>
      <c r="O50" s="455">
        <f>SUM(I50:N50)</f>
        <v>145539</v>
      </c>
      <c r="P50" s="459">
        <f>H50+O50</f>
        <v>145539</v>
      </c>
      <c r="Q50" s="302"/>
    </row>
    <row r="51" spans="3:17" ht="17.25" customHeight="1">
      <c r="C51" s="323"/>
      <c r="D51" s="326"/>
      <c r="E51" s="332" t="s">
        <v>844</v>
      </c>
      <c r="F51" s="328">
        <v>0</v>
      </c>
      <c r="G51" s="330">
        <v>0</v>
      </c>
      <c r="H51" s="457">
        <f>SUM(F51:G51)</f>
        <v>0</v>
      </c>
      <c r="I51" s="329">
        <v>0</v>
      </c>
      <c r="J51" s="330">
        <v>0</v>
      </c>
      <c r="K51" s="328">
        <v>0</v>
      </c>
      <c r="L51" s="328">
        <v>0</v>
      </c>
      <c r="M51" s="328">
        <v>65596</v>
      </c>
      <c r="N51" s="330">
        <v>0</v>
      </c>
      <c r="O51" s="455">
        <f>SUM(I51:N51)</f>
        <v>65596</v>
      </c>
      <c r="P51" s="459">
        <f>H51+O51</f>
        <v>65596</v>
      </c>
      <c r="Q51" s="302"/>
    </row>
    <row r="52" spans="3:17" ht="17.25" customHeight="1">
      <c r="C52" s="323"/>
      <c r="D52" s="324" t="s">
        <v>827</v>
      </c>
      <c r="E52" s="325"/>
      <c r="F52" s="455">
        <f aca="true" t="shared" si="13" ref="F52:P52">SUM(F53:F55)</f>
        <v>0</v>
      </c>
      <c r="G52" s="456">
        <f t="shared" si="13"/>
        <v>0</v>
      </c>
      <c r="H52" s="457">
        <f t="shared" si="13"/>
        <v>0</v>
      </c>
      <c r="I52" s="458">
        <f t="shared" si="13"/>
        <v>0</v>
      </c>
      <c r="J52" s="456">
        <f t="shared" si="13"/>
        <v>0</v>
      </c>
      <c r="K52" s="455">
        <f t="shared" si="13"/>
        <v>0</v>
      </c>
      <c r="L52" s="455">
        <f t="shared" si="13"/>
        <v>0</v>
      </c>
      <c r="M52" s="455">
        <f t="shared" si="13"/>
        <v>3014</v>
      </c>
      <c r="N52" s="456">
        <f t="shared" si="13"/>
        <v>0</v>
      </c>
      <c r="O52" s="455">
        <f t="shared" si="13"/>
        <v>3014</v>
      </c>
      <c r="P52" s="459">
        <f t="shared" si="13"/>
        <v>3014</v>
      </c>
      <c r="Q52" s="302"/>
    </row>
    <row r="53" spans="3:17" ht="17.25" customHeight="1">
      <c r="C53" s="323"/>
      <c r="D53" s="326"/>
      <c r="E53" s="327" t="s">
        <v>845</v>
      </c>
      <c r="F53" s="328">
        <v>0</v>
      </c>
      <c r="G53" s="330">
        <v>0</v>
      </c>
      <c r="H53" s="457">
        <f>SUM(F53:G53)</f>
        <v>0</v>
      </c>
      <c r="I53" s="329">
        <v>0</v>
      </c>
      <c r="J53" s="330">
        <v>0</v>
      </c>
      <c r="K53" s="328">
        <v>0</v>
      </c>
      <c r="L53" s="328">
        <v>0</v>
      </c>
      <c r="M53" s="328">
        <v>3014</v>
      </c>
      <c r="N53" s="330">
        <v>0</v>
      </c>
      <c r="O53" s="455">
        <f>SUM(I53:N53)</f>
        <v>3014</v>
      </c>
      <c r="P53" s="459">
        <f>H53+O53</f>
        <v>3014</v>
      </c>
      <c r="Q53" s="302"/>
    </row>
    <row r="54" spans="3:17" ht="24.75" customHeight="1">
      <c r="C54" s="323"/>
      <c r="D54" s="326"/>
      <c r="E54" s="333" t="s">
        <v>846</v>
      </c>
      <c r="F54" s="328">
        <v>0</v>
      </c>
      <c r="G54" s="330">
        <v>0</v>
      </c>
      <c r="H54" s="457">
        <f>SUM(F54:G54)</f>
        <v>0</v>
      </c>
      <c r="I54" s="329">
        <v>0</v>
      </c>
      <c r="J54" s="330">
        <v>0</v>
      </c>
      <c r="K54" s="328">
        <v>0</v>
      </c>
      <c r="L54" s="328">
        <v>0</v>
      </c>
      <c r="M54" s="328">
        <v>0</v>
      </c>
      <c r="N54" s="330">
        <v>0</v>
      </c>
      <c r="O54" s="455">
        <f>SUM(I54:N54)</f>
        <v>0</v>
      </c>
      <c r="P54" s="459">
        <f>H54+O54</f>
        <v>0</v>
      </c>
      <c r="Q54" s="302"/>
    </row>
    <row r="55" spans="3:17" ht="24.75" customHeight="1">
      <c r="C55" s="323"/>
      <c r="D55" s="332"/>
      <c r="E55" s="333" t="s">
        <v>847</v>
      </c>
      <c r="F55" s="328">
        <v>0</v>
      </c>
      <c r="G55" s="330">
        <v>0</v>
      </c>
      <c r="H55" s="457">
        <f>SUM(F55:G55)</f>
        <v>0</v>
      </c>
      <c r="I55" s="329">
        <v>0</v>
      </c>
      <c r="J55" s="330">
        <v>0</v>
      </c>
      <c r="K55" s="328">
        <v>0</v>
      </c>
      <c r="L55" s="328">
        <v>0</v>
      </c>
      <c r="M55" s="328">
        <v>0</v>
      </c>
      <c r="N55" s="330">
        <v>0</v>
      </c>
      <c r="O55" s="455">
        <f>SUM(I55:N55)</f>
        <v>0</v>
      </c>
      <c r="P55" s="459">
        <f>H55+O55</f>
        <v>0</v>
      </c>
      <c r="Q55" s="302"/>
    </row>
    <row r="56" spans="3:17" ht="17.25" customHeight="1">
      <c r="C56" s="323"/>
      <c r="D56" s="324" t="s">
        <v>848</v>
      </c>
      <c r="E56" s="325"/>
      <c r="F56" s="455">
        <f aca="true" t="shared" si="14" ref="F56:P56">F57</f>
        <v>0</v>
      </c>
      <c r="G56" s="456">
        <f t="shared" si="14"/>
        <v>0</v>
      </c>
      <c r="H56" s="457">
        <f t="shared" si="14"/>
        <v>0</v>
      </c>
      <c r="I56" s="458">
        <f t="shared" si="14"/>
        <v>0</v>
      </c>
      <c r="J56" s="456">
        <f t="shared" si="14"/>
        <v>0</v>
      </c>
      <c r="K56" s="455">
        <f t="shared" si="14"/>
        <v>13700</v>
      </c>
      <c r="L56" s="455">
        <f t="shared" si="14"/>
        <v>1525</v>
      </c>
      <c r="M56" s="455">
        <f t="shared" si="14"/>
        <v>8250</v>
      </c>
      <c r="N56" s="456">
        <f t="shared" si="14"/>
        <v>0</v>
      </c>
      <c r="O56" s="455">
        <f t="shared" si="14"/>
        <v>23475</v>
      </c>
      <c r="P56" s="459">
        <f t="shared" si="14"/>
        <v>23475</v>
      </c>
      <c r="Q56" s="302"/>
    </row>
    <row r="57" spans="3:17" ht="17.25" customHeight="1">
      <c r="C57" s="323"/>
      <c r="D57" s="326"/>
      <c r="E57" s="327" t="s">
        <v>526</v>
      </c>
      <c r="F57" s="328">
        <v>0</v>
      </c>
      <c r="G57" s="330">
        <v>0</v>
      </c>
      <c r="H57" s="457">
        <f>SUM(F57:G57)</f>
        <v>0</v>
      </c>
      <c r="I57" s="329">
        <v>0</v>
      </c>
      <c r="J57" s="330">
        <v>0</v>
      </c>
      <c r="K57" s="328">
        <v>13700</v>
      </c>
      <c r="L57" s="328">
        <v>1525</v>
      </c>
      <c r="M57" s="328">
        <v>8250</v>
      </c>
      <c r="N57" s="330">
        <v>0</v>
      </c>
      <c r="O57" s="455">
        <f>SUM(I57:N57)</f>
        <v>23475</v>
      </c>
      <c r="P57" s="459">
        <f>H57+O57</f>
        <v>23475</v>
      </c>
      <c r="Q57" s="302"/>
    </row>
    <row r="58" spans="3:17" ht="17.25" customHeight="1">
      <c r="C58" s="362"/>
      <c r="D58" s="327" t="s">
        <v>1171</v>
      </c>
      <c r="E58" s="331"/>
      <c r="F58" s="363">
        <v>0</v>
      </c>
      <c r="G58" s="363">
        <v>0</v>
      </c>
      <c r="H58" s="474">
        <f>SUM(F58:G58)</f>
        <v>0</v>
      </c>
      <c r="I58" s="364">
        <v>0</v>
      </c>
      <c r="J58" s="363">
        <v>0</v>
      </c>
      <c r="K58" s="365">
        <v>0</v>
      </c>
      <c r="L58" s="365">
        <v>0</v>
      </c>
      <c r="M58" s="365">
        <v>0</v>
      </c>
      <c r="N58" s="363">
        <v>0</v>
      </c>
      <c r="O58" s="475">
        <f>SUM(I58:N58)</f>
        <v>0</v>
      </c>
      <c r="P58" s="476">
        <f>H58+O58</f>
        <v>0</v>
      </c>
      <c r="Q58" s="302"/>
    </row>
    <row r="59" spans="3:17" ht="17.25" customHeight="1">
      <c r="C59" s="338"/>
      <c r="D59" s="339" t="s">
        <v>1172</v>
      </c>
      <c r="E59" s="340"/>
      <c r="F59" s="341">
        <v>0</v>
      </c>
      <c r="G59" s="343">
        <v>0</v>
      </c>
      <c r="H59" s="465">
        <f>SUM(F59:G59)</f>
        <v>0</v>
      </c>
      <c r="I59" s="342">
        <v>0</v>
      </c>
      <c r="J59" s="343">
        <v>0</v>
      </c>
      <c r="K59" s="341">
        <v>0</v>
      </c>
      <c r="L59" s="341">
        <v>0</v>
      </c>
      <c r="M59" s="341">
        <v>0</v>
      </c>
      <c r="N59" s="343">
        <v>0</v>
      </c>
      <c r="O59" s="465">
        <f>SUM(I59:N59)</f>
        <v>0</v>
      </c>
      <c r="P59" s="469">
        <f>H59+O59</f>
        <v>0</v>
      </c>
      <c r="Q59" s="302"/>
    </row>
    <row r="60" spans="3:17" ht="17.25" customHeight="1">
      <c r="C60" s="321" t="s">
        <v>1163</v>
      </c>
      <c r="D60" s="344"/>
      <c r="E60" s="345"/>
      <c r="F60" s="450">
        <f aca="true" t="shared" si="15" ref="F60:P60">SUM(F61:F66)</f>
        <v>0</v>
      </c>
      <c r="G60" s="451">
        <f t="shared" si="15"/>
        <v>0</v>
      </c>
      <c r="H60" s="452">
        <f t="shared" si="15"/>
        <v>0</v>
      </c>
      <c r="I60" s="453">
        <f t="shared" si="15"/>
        <v>0</v>
      </c>
      <c r="J60" s="451">
        <f t="shared" si="15"/>
        <v>0</v>
      </c>
      <c r="K60" s="450">
        <f t="shared" si="15"/>
        <v>0</v>
      </c>
      <c r="L60" s="450">
        <f t="shared" si="15"/>
        <v>0</v>
      </c>
      <c r="M60" s="450">
        <f t="shared" si="15"/>
        <v>0</v>
      </c>
      <c r="N60" s="451">
        <f t="shared" si="15"/>
        <v>0</v>
      </c>
      <c r="O60" s="450">
        <f t="shared" si="15"/>
        <v>0</v>
      </c>
      <c r="P60" s="454">
        <f t="shared" si="15"/>
        <v>0</v>
      </c>
      <c r="Q60" s="302"/>
    </row>
    <row r="61" spans="3:17" ht="17.25" customHeight="1">
      <c r="C61" s="323"/>
      <c r="D61" s="327" t="s">
        <v>1164</v>
      </c>
      <c r="E61" s="331"/>
      <c r="F61" s="346"/>
      <c r="G61" s="347"/>
      <c r="H61" s="466"/>
      <c r="I61" s="348"/>
      <c r="J61" s="330">
        <v>0</v>
      </c>
      <c r="K61" s="328">
        <v>0</v>
      </c>
      <c r="L61" s="328">
        <v>0</v>
      </c>
      <c r="M61" s="328">
        <v>0</v>
      </c>
      <c r="N61" s="330">
        <v>0</v>
      </c>
      <c r="O61" s="455">
        <f aca="true" t="shared" si="16" ref="O61:O66">SUM(I61:N61)</f>
        <v>0</v>
      </c>
      <c r="P61" s="459">
        <f aca="true" t="shared" si="17" ref="P61:P66">H61+O61</f>
        <v>0</v>
      </c>
      <c r="Q61" s="302"/>
    </row>
    <row r="62" spans="3:17" ht="17.25" customHeight="1">
      <c r="C62" s="323"/>
      <c r="D62" s="327" t="s">
        <v>1165</v>
      </c>
      <c r="E62" s="331"/>
      <c r="F62" s="328">
        <v>0</v>
      </c>
      <c r="G62" s="330">
        <v>0</v>
      </c>
      <c r="H62" s="457">
        <f>SUM(F62:G62)</f>
        <v>0</v>
      </c>
      <c r="I62" s="329">
        <v>0</v>
      </c>
      <c r="J62" s="330">
        <v>0</v>
      </c>
      <c r="K62" s="328">
        <v>0</v>
      </c>
      <c r="L62" s="328">
        <v>0</v>
      </c>
      <c r="M62" s="328">
        <v>0</v>
      </c>
      <c r="N62" s="330">
        <v>0</v>
      </c>
      <c r="O62" s="455">
        <f t="shared" si="16"/>
        <v>0</v>
      </c>
      <c r="P62" s="459">
        <f t="shared" si="17"/>
        <v>0</v>
      </c>
      <c r="Q62" s="302"/>
    </row>
    <row r="63" spans="3:17" ht="17.25" customHeight="1">
      <c r="C63" s="323"/>
      <c r="D63" s="327" t="s">
        <v>1166</v>
      </c>
      <c r="E63" s="331"/>
      <c r="F63" s="328">
        <v>0</v>
      </c>
      <c r="G63" s="330">
        <v>0</v>
      </c>
      <c r="H63" s="457">
        <f>SUM(F63:G63)</f>
        <v>0</v>
      </c>
      <c r="I63" s="329">
        <v>0</v>
      </c>
      <c r="J63" s="330">
        <v>0</v>
      </c>
      <c r="K63" s="328">
        <v>0</v>
      </c>
      <c r="L63" s="328">
        <v>0</v>
      </c>
      <c r="M63" s="328">
        <v>0</v>
      </c>
      <c r="N63" s="330">
        <v>0</v>
      </c>
      <c r="O63" s="455">
        <f t="shared" si="16"/>
        <v>0</v>
      </c>
      <c r="P63" s="459">
        <f t="shared" si="17"/>
        <v>0</v>
      </c>
      <c r="Q63" s="302"/>
    </row>
    <row r="64" spans="3:17" ht="17.25" customHeight="1">
      <c r="C64" s="323"/>
      <c r="D64" s="327" t="s">
        <v>1167</v>
      </c>
      <c r="E64" s="331"/>
      <c r="F64" s="349"/>
      <c r="G64" s="330">
        <v>0</v>
      </c>
      <c r="H64" s="457">
        <f>SUM(F64:G64)</f>
        <v>0</v>
      </c>
      <c r="I64" s="348"/>
      <c r="J64" s="330">
        <v>0</v>
      </c>
      <c r="K64" s="328">
        <v>0</v>
      </c>
      <c r="L64" s="328">
        <v>0</v>
      </c>
      <c r="M64" s="328">
        <v>0</v>
      </c>
      <c r="N64" s="330">
        <v>0</v>
      </c>
      <c r="O64" s="455">
        <f t="shared" si="16"/>
        <v>0</v>
      </c>
      <c r="P64" s="459">
        <f t="shared" si="17"/>
        <v>0</v>
      </c>
      <c r="Q64" s="302"/>
    </row>
    <row r="65" spans="3:17" ht="17.25" customHeight="1">
      <c r="C65" s="323"/>
      <c r="D65" s="327" t="s">
        <v>1168</v>
      </c>
      <c r="E65" s="331"/>
      <c r="F65" s="351"/>
      <c r="G65" s="349"/>
      <c r="H65" s="467"/>
      <c r="I65" s="352"/>
      <c r="J65" s="330">
        <v>0</v>
      </c>
      <c r="K65" s="328">
        <v>0</v>
      </c>
      <c r="L65" s="328">
        <v>0</v>
      </c>
      <c r="M65" s="328">
        <v>0</v>
      </c>
      <c r="N65" s="330">
        <v>0</v>
      </c>
      <c r="O65" s="455">
        <f t="shared" si="16"/>
        <v>0</v>
      </c>
      <c r="P65" s="459">
        <f t="shared" si="17"/>
        <v>0</v>
      </c>
      <c r="Q65" s="302"/>
    </row>
    <row r="66" spans="3:17" ht="25.5" customHeight="1">
      <c r="C66" s="353"/>
      <c r="D66" s="1658" t="s">
        <v>693</v>
      </c>
      <c r="E66" s="1659"/>
      <c r="F66" s="328">
        <v>0</v>
      </c>
      <c r="G66" s="328">
        <v>0</v>
      </c>
      <c r="H66" s="457">
        <f>SUM(F66:G66)</f>
        <v>0</v>
      </c>
      <c r="I66" s="354"/>
      <c r="J66" s="343">
        <v>0</v>
      </c>
      <c r="K66" s="341">
        <v>0</v>
      </c>
      <c r="L66" s="341">
        <v>0</v>
      </c>
      <c r="M66" s="341">
        <v>0</v>
      </c>
      <c r="N66" s="343">
        <v>0</v>
      </c>
      <c r="O66" s="470">
        <f t="shared" si="16"/>
        <v>0</v>
      </c>
      <c r="P66" s="469">
        <f t="shared" si="17"/>
        <v>0</v>
      </c>
      <c r="Q66" s="302"/>
    </row>
    <row r="67" spans="3:17" ht="17.25" customHeight="1">
      <c r="C67" s="323" t="s">
        <v>1169</v>
      </c>
      <c r="D67" s="325"/>
      <c r="E67" s="325"/>
      <c r="F67" s="451">
        <f>SUM(F68:F70)</f>
        <v>0</v>
      </c>
      <c r="G67" s="451">
        <f>SUM(G68:G70)</f>
        <v>0</v>
      </c>
      <c r="H67" s="452">
        <f>SUM(H68:H70)</f>
        <v>0</v>
      </c>
      <c r="I67" s="460"/>
      <c r="J67" s="451">
        <f aca="true" t="shared" si="18" ref="J67:P67">SUM(J68:J70)</f>
        <v>0</v>
      </c>
      <c r="K67" s="450">
        <f t="shared" si="18"/>
        <v>0</v>
      </c>
      <c r="L67" s="450">
        <f t="shared" si="18"/>
        <v>0</v>
      </c>
      <c r="M67" s="450">
        <f t="shared" si="18"/>
        <v>196437</v>
      </c>
      <c r="N67" s="451">
        <f t="shared" si="18"/>
        <v>32144</v>
      </c>
      <c r="O67" s="450">
        <f t="shared" si="18"/>
        <v>228581</v>
      </c>
      <c r="P67" s="454">
        <f t="shared" si="18"/>
        <v>228581</v>
      </c>
      <c r="Q67" s="302"/>
    </row>
    <row r="68" spans="3:17" ht="17.25" customHeight="1">
      <c r="C68" s="323"/>
      <c r="D68" s="334" t="s">
        <v>708</v>
      </c>
      <c r="E68" s="334"/>
      <c r="F68" s="330">
        <v>0</v>
      </c>
      <c r="G68" s="330">
        <v>0</v>
      </c>
      <c r="H68" s="457">
        <f>SUM(F68:G68)</f>
        <v>0</v>
      </c>
      <c r="I68" s="355"/>
      <c r="J68" s="330">
        <v>0</v>
      </c>
      <c r="K68" s="328">
        <v>0</v>
      </c>
      <c r="L68" s="328">
        <v>0</v>
      </c>
      <c r="M68" s="328">
        <v>0</v>
      </c>
      <c r="N68" s="330">
        <v>0</v>
      </c>
      <c r="O68" s="455">
        <f>SUM(I68:N68)</f>
        <v>0</v>
      </c>
      <c r="P68" s="459">
        <f>H68+O68</f>
        <v>0</v>
      </c>
      <c r="Q68" s="302"/>
    </row>
    <row r="69" spans="3:17" ht="17.25" customHeight="1">
      <c r="C69" s="323"/>
      <c r="D69" s="334" t="s">
        <v>709</v>
      </c>
      <c r="E69" s="334"/>
      <c r="F69" s="328">
        <v>0</v>
      </c>
      <c r="G69" s="330">
        <v>0</v>
      </c>
      <c r="H69" s="457">
        <f>SUM(F69:G69)</f>
        <v>0</v>
      </c>
      <c r="I69" s="356"/>
      <c r="J69" s="330">
        <v>0</v>
      </c>
      <c r="K69" s="328">
        <v>0</v>
      </c>
      <c r="L69" s="328">
        <v>0</v>
      </c>
      <c r="M69" s="328">
        <v>196437</v>
      </c>
      <c r="N69" s="330">
        <v>32144</v>
      </c>
      <c r="O69" s="455">
        <f>SUM(I69:N69)</f>
        <v>228581</v>
      </c>
      <c r="P69" s="459">
        <f>H69+O69</f>
        <v>228581</v>
      </c>
      <c r="Q69" s="302"/>
    </row>
    <row r="70" spans="3:17" ht="17.25" customHeight="1">
      <c r="C70" s="323"/>
      <c r="D70" s="357" t="s">
        <v>710</v>
      </c>
      <c r="E70" s="357"/>
      <c r="F70" s="358">
        <v>0</v>
      </c>
      <c r="G70" s="366">
        <v>0</v>
      </c>
      <c r="H70" s="468">
        <f>SUM(F70:G70)</f>
        <v>0</v>
      </c>
      <c r="I70" s="359"/>
      <c r="J70" s="360">
        <v>0</v>
      </c>
      <c r="K70" s="361">
        <v>0</v>
      </c>
      <c r="L70" s="361">
        <v>0</v>
      </c>
      <c r="M70" s="361">
        <v>0</v>
      </c>
      <c r="N70" s="360">
        <v>0</v>
      </c>
      <c r="O70" s="471">
        <f>SUM(I70:N70)</f>
        <v>0</v>
      </c>
      <c r="P70" s="472">
        <f>H70+O70</f>
        <v>0</v>
      </c>
      <c r="Q70" s="302"/>
    </row>
    <row r="71" spans="3:17" ht="17.25" customHeight="1" thickBot="1">
      <c r="C71" s="403" t="s">
        <v>1173</v>
      </c>
      <c r="D71" s="404"/>
      <c r="E71" s="404"/>
      <c r="F71" s="461">
        <f aca="true" t="shared" si="19" ref="F71:P71">F42+F60+F67</f>
        <v>12540</v>
      </c>
      <c r="G71" s="462">
        <f t="shared" si="19"/>
        <v>0</v>
      </c>
      <c r="H71" s="463">
        <f t="shared" si="19"/>
        <v>12540</v>
      </c>
      <c r="I71" s="464">
        <f t="shared" si="19"/>
        <v>0</v>
      </c>
      <c r="J71" s="462">
        <f t="shared" si="19"/>
        <v>0</v>
      </c>
      <c r="K71" s="461">
        <f t="shared" si="19"/>
        <v>53651</v>
      </c>
      <c r="L71" s="461">
        <f t="shared" si="19"/>
        <v>6063</v>
      </c>
      <c r="M71" s="461">
        <f t="shared" si="19"/>
        <v>448450</v>
      </c>
      <c r="N71" s="462">
        <f t="shared" si="19"/>
        <v>32144</v>
      </c>
      <c r="O71" s="461">
        <f t="shared" si="19"/>
        <v>540308</v>
      </c>
      <c r="P71" s="473">
        <f t="shared" si="19"/>
        <v>552848</v>
      </c>
      <c r="Q71" s="302"/>
    </row>
    <row r="72" spans="3:16" ht="17.25" customHeight="1">
      <c r="C72" s="377" t="s">
        <v>805</v>
      </c>
      <c r="D72" s="372"/>
      <c r="E72" s="372"/>
      <c r="F72" s="372"/>
      <c r="G72" s="372"/>
      <c r="H72" s="372"/>
      <c r="I72" s="372"/>
      <c r="J72" s="372"/>
      <c r="K72" s="372"/>
      <c r="L72" s="372"/>
      <c r="M72" s="372"/>
      <c r="N72" s="372"/>
      <c r="O72" s="372"/>
      <c r="P72" s="373"/>
    </row>
    <row r="73" spans="3:17" ht="17.25" customHeight="1">
      <c r="C73" s="321" t="s">
        <v>835</v>
      </c>
      <c r="D73" s="322"/>
      <c r="E73" s="322"/>
      <c r="F73" s="450">
        <f aca="true" t="shared" si="20" ref="F73:P73">F74+F80+F83+F87+F91+F92</f>
        <v>134175</v>
      </c>
      <c r="G73" s="451">
        <f t="shared" si="20"/>
        <v>0</v>
      </c>
      <c r="H73" s="452">
        <f t="shared" si="20"/>
        <v>134175</v>
      </c>
      <c r="I73" s="453">
        <f t="shared" si="20"/>
        <v>0</v>
      </c>
      <c r="J73" s="477">
        <f t="shared" si="20"/>
        <v>0</v>
      </c>
      <c r="K73" s="450">
        <f t="shared" si="20"/>
        <v>554484</v>
      </c>
      <c r="L73" s="450">
        <f t="shared" si="20"/>
        <v>62670</v>
      </c>
      <c r="M73" s="450">
        <f t="shared" si="20"/>
        <v>2654893</v>
      </c>
      <c r="N73" s="451">
        <f t="shared" si="20"/>
        <v>0</v>
      </c>
      <c r="O73" s="450">
        <f t="shared" si="20"/>
        <v>3272047</v>
      </c>
      <c r="P73" s="454">
        <f t="shared" si="20"/>
        <v>3406222</v>
      </c>
      <c r="Q73" s="302"/>
    </row>
    <row r="74" spans="3:17" ht="17.25" customHeight="1">
      <c r="C74" s="323"/>
      <c r="D74" s="324" t="s">
        <v>836</v>
      </c>
      <c r="E74" s="325"/>
      <c r="F74" s="455">
        <f aca="true" t="shared" si="21" ref="F74:P74">SUM(F75:F79)</f>
        <v>134175</v>
      </c>
      <c r="G74" s="456">
        <f t="shared" si="21"/>
        <v>0</v>
      </c>
      <c r="H74" s="457">
        <f t="shared" si="21"/>
        <v>134175</v>
      </c>
      <c r="I74" s="458">
        <f t="shared" si="21"/>
        <v>0</v>
      </c>
      <c r="J74" s="478">
        <f t="shared" si="21"/>
        <v>0</v>
      </c>
      <c r="K74" s="455">
        <f t="shared" si="21"/>
        <v>0</v>
      </c>
      <c r="L74" s="455">
        <f t="shared" si="21"/>
        <v>0</v>
      </c>
      <c r="M74" s="455">
        <f t="shared" si="21"/>
        <v>792898</v>
      </c>
      <c r="N74" s="456">
        <f t="shared" si="21"/>
        <v>0</v>
      </c>
      <c r="O74" s="455">
        <f t="shared" si="21"/>
        <v>792898</v>
      </c>
      <c r="P74" s="459">
        <f t="shared" si="21"/>
        <v>927073</v>
      </c>
      <c r="Q74" s="302"/>
    </row>
    <row r="75" spans="3:17" ht="17.25" customHeight="1">
      <c r="C75" s="323"/>
      <c r="D75" s="326"/>
      <c r="E75" s="327" t="s">
        <v>837</v>
      </c>
      <c r="F75" s="328">
        <v>134175</v>
      </c>
      <c r="G75" s="330">
        <v>0</v>
      </c>
      <c r="H75" s="457">
        <f>SUM(F75:G75)</f>
        <v>134175</v>
      </c>
      <c r="I75" s="329">
        <v>0</v>
      </c>
      <c r="J75" s="367">
        <v>0</v>
      </c>
      <c r="K75" s="328">
        <v>0</v>
      </c>
      <c r="L75" s="328">
        <v>0</v>
      </c>
      <c r="M75" s="328">
        <v>792898</v>
      </c>
      <c r="N75" s="330">
        <v>0</v>
      </c>
      <c r="O75" s="455">
        <f>SUM(I75:N75)</f>
        <v>792898</v>
      </c>
      <c r="P75" s="459">
        <f>H75+O75</f>
        <v>927073</v>
      </c>
      <c r="Q75" s="302"/>
    </row>
    <row r="76" spans="3:17" ht="17.25" customHeight="1">
      <c r="C76" s="323"/>
      <c r="D76" s="326"/>
      <c r="E76" s="327" t="s">
        <v>838</v>
      </c>
      <c r="F76" s="328">
        <v>0</v>
      </c>
      <c r="G76" s="330">
        <v>0</v>
      </c>
      <c r="H76" s="457">
        <f>SUM(F76:G76)</f>
        <v>0</v>
      </c>
      <c r="I76" s="329">
        <v>0</v>
      </c>
      <c r="J76" s="367">
        <v>0</v>
      </c>
      <c r="K76" s="328">
        <v>0</v>
      </c>
      <c r="L76" s="328">
        <v>0</v>
      </c>
      <c r="M76" s="328">
        <v>0</v>
      </c>
      <c r="N76" s="330">
        <v>0</v>
      </c>
      <c r="O76" s="455">
        <f>SUM(I76:N76)</f>
        <v>0</v>
      </c>
      <c r="P76" s="459">
        <f>H76+O76</f>
        <v>0</v>
      </c>
      <c r="Q76" s="302"/>
    </row>
    <row r="77" spans="3:17" ht="17.25" customHeight="1">
      <c r="C77" s="323"/>
      <c r="D77" s="326"/>
      <c r="E77" s="327" t="s">
        <v>839</v>
      </c>
      <c r="F77" s="328">
        <v>0</v>
      </c>
      <c r="G77" s="330">
        <v>0</v>
      </c>
      <c r="H77" s="457">
        <f>SUM(F77:G77)</f>
        <v>0</v>
      </c>
      <c r="I77" s="329">
        <v>0</v>
      </c>
      <c r="J77" s="367">
        <v>0</v>
      </c>
      <c r="K77" s="328">
        <v>0</v>
      </c>
      <c r="L77" s="328">
        <v>0</v>
      </c>
      <c r="M77" s="328">
        <v>0</v>
      </c>
      <c r="N77" s="330">
        <v>0</v>
      </c>
      <c r="O77" s="455">
        <f>SUM(I77:N77)</f>
        <v>0</v>
      </c>
      <c r="P77" s="459">
        <f>H77+O77</f>
        <v>0</v>
      </c>
      <c r="Q77" s="302"/>
    </row>
    <row r="78" spans="3:17" ht="17.25" customHeight="1">
      <c r="C78" s="323"/>
      <c r="D78" s="326"/>
      <c r="E78" s="327" t="s">
        <v>840</v>
      </c>
      <c r="F78" s="328">
        <v>0</v>
      </c>
      <c r="G78" s="330">
        <v>0</v>
      </c>
      <c r="H78" s="457">
        <f>SUM(F78:G78)</f>
        <v>0</v>
      </c>
      <c r="I78" s="329">
        <v>0</v>
      </c>
      <c r="J78" s="367">
        <v>0</v>
      </c>
      <c r="K78" s="328">
        <v>0</v>
      </c>
      <c r="L78" s="328">
        <v>0</v>
      </c>
      <c r="M78" s="328">
        <v>0</v>
      </c>
      <c r="N78" s="330">
        <v>0</v>
      </c>
      <c r="O78" s="455">
        <f>SUM(I78:N78)</f>
        <v>0</v>
      </c>
      <c r="P78" s="459">
        <f>H78+O78</f>
        <v>0</v>
      </c>
      <c r="Q78" s="302"/>
    </row>
    <row r="79" spans="3:17" ht="17.25" customHeight="1">
      <c r="C79" s="323"/>
      <c r="D79" s="326"/>
      <c r="E79" s="327" t="s">
        <v>841</v>
      </c>
      <c r="F79" s="328">
        <v>0</v>
      </c>
      <c r="G79" s="330">
        <v>0</v>
      </c>
      <c r="H79" s="457">
        <f>SUM(F79:G79)</f>
        <v>0</v>
      </c>
      <c r="I79" s="329">
        <v>0</v>
      </c>
      <c r="J79" s="367">
        <v>0</v>
      </c>
      <c r="K79" s="328">
        <v>0</v>
      </c>
      <c r="L79" s="328">
        <v>0</v>
      </c>
      <c r="M79" s="328">
        <v>0</v>
      </c>
      <c r="N79" s="330">
        <v>0</v>
      </c>
      <c r="O79" s="455">
        <f>SUM(I79:N79)</f>
        <v>0</v>
      </c>
      <c r="P79" s="459">
        <f>H79+O79</f>
        <v>0</v>
      </c>
      <c r="Q79" s="302"/>
    </row>
    <row r="80" spans="3:17" ht="17.25" customHeight="1">
      <c r="C80" s="323"/>
      <c r="D80" s="324" t="s">
        <v>842</v>
      </c>
      <c r="E80" s="331"/>
      <c r="F80" s="455">
        <f aca="true" t="shared" si="22" ref="F80:P80">SUM(F81:F82)</f>
        <v>0</v>
      </c>
      <c r="G80" s="456">
        <f t="shared" si="22"/>
        <v>0</v>
      </c>
      <c r="H80" s="457">
        <f t="shared" si="22"/>
        <v>0</v>
      </c>
      <c r="I80" s="458">
        <f t="shared" si="22"/>
        <v>0</v>
      </c>
      <c r="J80" s="478">
        <f t="shared" si="22"/>
        <v>0</v>
      </c>
      <c r="K80" s="455">
        <f t="shared" si="22"/>
        <v>417484</v>
      </c>
      <c r="L80" s="455">
        <f t="shared" si="22"/>
        <v>47420</v>
      </c>
      <c r="M80" s="455">
        <f t="shared" si="22"/>
        <v>1748000</v>
      </c>
      <c r="N80" s="456">
        <f t="shared" si="22"/>
        <v>0</v>
      </c>
      <c r="O80" s="455">
        <f t="shared" si="22"/>
        <v>2212904</v>
      </c>
      <c r="P80" s="459">
        <f t="shared" si="22"/>
        <v>2212904</v>
      </c>
      <c r="Q80" s="302"/>
    </row>
    <row r="81" spans="3:17" ht="17.25" customHeight="1">
      <c r="C81" s="323"/>
      <c r="D81" s="326"/>
      <c r="E81" s="332" t="s">
        <v>843</v>
      </c>
      <c r="F81" s="328">
        <v>0</v>
      </c>
      <c r="G81" s="330">
        <v>0</v>
      </c>
      <c r="H81" s="457">
        <f>SUM(F81:G81)</f>
        <v>0</v>
      </c>
      <c r="I81" s="329">
        <v>0</v>
      </c>
      <c r="J81" s="367">
        <v>0</v>
      </c>
      <c r="K81" s="328">
        <v>417484</v>
      </c>
      <c r="L81" s="328">
        <v>47420</v>
      </c>
      <c r="M81" s="328">
        <v>1055970</v>
      </c>
      <c r="N81" s="330">
        <v>0</v>
      </c>
      <c r="O81" s="455">
        <f>SUM(I81:N81)</f>
        <v>1520874</v>
      </c>
      <c r="P81" s="459">
        <f>H81+O81</f>
        <v>1520874</v>
      </c>
      <c r="Q81" s="302"/>
    </row>
    <row r="82" spans="3:17" ht="17.25" customHeight="1">
      <c r="C82" s="323"/>
      <c r="D82" s="326"/>
      <c r="E82" s="332" t="s">
        <v>844</v>
      </c>
      <c r="F82" s="328">
        <v>0</v>
      </c>
      <c r="G82" s="330">
        <v>0</v>
      </c>
      <c r="H82" s="457">
        <f>SUM(F82:G82)</f>
        <v>0</v>
      </c>
      <c r="I82" s="329">
        <v>0</v>
      </c>
      <c r="J82" s="367">
        <v>0</v>
      </c>
      <c r="K82" s="328">
        <v>0</v>
      </c>
      <c r="L82" s="328">
        <v>0</v>
      </c>
      <c r="M82" s="328">
        <v>692030</v>
      </c>
      <c r="N82" s="330">
        <v>0</v>
      </c>
      <c r="O82" s="455">
        <f>SUM(I82:N82)</f>
        <v>692030</v>
      </c>
      <c r="P82" s="459">
        <f>H82+O82</f>
        <v>692030</v>
      </c>
      <c r="Q82" s="302"/>
    </row>
    <row r="83" spans="3:17" ht="17.25" customHeight="1">
      <c r="C83" s="323"/>
      <c r="D83" s="324" t="s">
        <v>827</v>
      </c>
      <c r="E83" s="325"/>
      <c r="F83" s="455">
        <f aca="true" t="shared" si="23" ref="F83:P83">SUM(F84:F86)</f>
        <v>0</v>
      </c>
      <c r="G83" s="456">
        <f t="shared" si="23"/>
        <v>0</v>
      </c>
      <c r="H83" s="457">
        <f t="shared" si="23"/>
        <v>0</v>
      </c>
      <c r="I83" s="458">
        <f t="shared" si="23"/>
        <v>0</v>
      </c>
      <c r="J83" s="478">
        <f t="shared" si="23"/>
        <v>0</v>
      </c>
      <c r="K83" s="455">
        <f t="shared" si="23"/>
        <v>0</v>
      </c>
      <c r="L83" s="455">
        <f t="shared" si="23"/>
        <v>0</v>
      </c>
      <c r="M83" s="455">
        <f t="shared" si="23"/>
        <v>31495</v>
      </c>
      <c r="N83" s="456">
        <f t="shared" si="23"/>
        <v>0</v>
      </c>
      <c r="O83" s="455">
        <f t="shared" si="23"/>
        <v>31495</v>
      </c>
      <c r="P83" s="459">
        <f t="shared" si="23"/>
        <v>31495</v>
      </c>
      <c r="Q83" s="302"/>
    </row>
    <row r="84" spans="3:17" ht="17.25" customHeight="1">
      <c r="C84" s="323"/>
      <c r="D84" s="326"/>
      <c r="E84" s="327" t="s">
        <v>845</v>
      </c>
      <c r="F84" s="328">
        <v>0</v>
      </c>
      <c r="G84" s="330">
        <v>0</v>
      </c>
      <c r="H84" s="457">
        <f>SUM(F84:G84)</f>
        <v>0</v>
      </c>
      <c r="I84" s="329">
        <v>0</v>
      </c>
      <c r="J84" s="367">
        <v>0</v>
      </c>
      <c r="K84" s="328">
        <v>0</v>
      </c>
      <c r="L84" s="328">
        <v>0</v>
      </c>
      <c r="M84" s="328">
        <v>31495</v>
      </c>
      <c r="N84" s="330">
        <v>0</v>
      </c>
      <c r="O84" s="455">
        <f>SUM(I84:N84)</f>
        <v>31495</v>
      </c>
      <c r="P84" s="459">
        <f>H84+O84</f>
        <v>31495</v>
      </c>
      <c r="Q84" s="302"/>
    </row>
    <row r="85" spans="3:17" ht="24.75" customHeight="1">
      <c r="C85" s="323"/>
      <c r="D85" s="326"/>
      <c r="E85" s="333" t="s">
        <v>846</v>
      </c>
      <c r="F85" s="328">
        <v>0</v>
      </c>
      <c r="G85" s="330">
        <v>0</v>
      </c>
      <c r="H85" s="457">
        <f>SUM(F85:G85)</f>
        <v>0</v>
      </c>
      <c r="I85" s="329">
        <v>0</v>
      </c>
      <c r="J85" s="367">
        <v>0</v>
      </c>
      <c r="K85" s="328">
        <v>0</v>
      </c>
      <c r="L85" s="328">
        <v>0</v>
      </c>
      <c r="M85" s="328">
        <v>0</v>
      </c>
      <c r="N85" s="330">
        <v>0</v>
      </c>
      <c r="O85" s="455">
        <f>SUM(I85:N85)</f>
        <v>0</v>
      </c>
      <c r="P85" s="459">
        <f>H85+O85</f>
        <v>0</v>
      </c>
      <c r="Q85" s="302"/>
    </row>
    <row r="86" spans="3:17" ht="24.75" customHeight="1">
      <c r="C86" s="323"/>
      <c r="D86" s="332"/>
      <c r="E86" s="333" t="s">
        <v>847</v>
      </c>
      <c r="F86" s="328">
        <v>0</v>
      </c>
      <c r="G86" s="330">
        <v>0</v>
      </c>
      <c r="H86" s="457">
        <f>SUM(F86:G86)</f>
        <v>0</v>
      </c>
      <c r="I86" s="329">
        <v>0</v>
      </c>
      <c r="J86" s="367">
        <v>0</v>
      </c>
      <c r="K86" s="328">
        <v>0</v>
      </c>
      <c r="L86" s="328">
        <v>0</v>
      </c>
      <c r="M86" s="328">
        <v>0</v>
      </c>
      <c r="N86" s="330">
        <v>0</v>
      </c>
      <c r="O86" s="455">
        <f>SUM(I86:N86)</f>
        <v>0</v>
      </c>
      <c r="P86" s="459">
        <f>H86+O86</f>
        <v>0</v>
      </c>
      <c r="Q86" s="302"/>
    </row>
    <row r="87" spans="3:17" ht="17.25" customHeight="1">
      <c r="C87" s="323"/>
      <c r="D87" s="324" t="s">
        <v>848</v>
      </c>
      <c r="E87" s="325"/>
      <c r="F87" s="455">
        <f aca="true" t="shared" si="24" ref="F87:P87">SUM(F88:F90)</f>
        <v>0</v>
      </c>
      <c r="G87" s="456">
        <f t="shared" si="24"/>
        <v>0</v>
      </c>
      <c r="H87" s="457">
        <f t="shared" si="24"/>
        <v>0</v>
      </c>
      <c r="I87" s="458">
        <f t="shared" si="24"/>
        <v>0</v>
      </c>
      <c r="J87" s="456">
        <f t="shared" si="24"/>
        <v>0</v>
      </c>
      <c r="K87" s="455">
        <f t="shared" si="24"/>
        <v>137000</v>
      </c>
      <c r="L87" s="455">
        <f t="shared" si="24"/>
        <v>15250</v>
      </c>
      <c r="M87" s="455">
        <f t="shared" si="24"/>
        <v>82500</v>
      </c>
      <c r="N87" s="456">
        <f t="shared" si="24"/>
        <v>0</v>
      </c>
      <c r="O87" s="455">
        <f t="shared" si="24"/>
        <v>234750</v>
      </c>
      <c r="P87" s="459">
        <f t="shared" si="24"/>
        <v>234750</v>
      </c>
      <c r="Q87" s="302"/>
    </row>
    <row r="88" spans="3:17" ht="17.25" customHeight="1">
      <c r="C88" s="323"/>
      <c r="D88" s="326"/>
      <c r="E88" s="334" t="s">
        <v>526</v>
      </c>
      <c r="F88" s="328">
        <v>0</v>
      </c>
      <c r="G88" s="330">
        <v>0</v>
      </c>
      <c r="H88" s="457">
        <f>SUM(F88:G88)</f>
        <v>0</v>
      </c>
      <c r="I88" s="329">
        <v>0</v>
      </c>
      <c r="J88" s="330">
        <v>0</v>
      </c>
      <c r="K88" s="328">
        <v>137000</v>
      </c>
      <c r="L88" s="328">
        <v>15250</v>
      </c>
      <c r="M88" s="328">
        <v>82500</v>
      </c>
      <c r="N88" s="330">
        <v>0</v>
      </c>
      <c r="O88" s="455">
        <f>SUM(I88:N88)</f>
        <v>234750</v>
      </c>
      <c r="P88" s="459">
        <f>H88+O88</f>
        <v>234750</v>
      </c>
      <c r="Q88" s="302"/>
    </row>
    <row r="89" spans="3:17" ht="17.25" customHeight="1">
      <c r="C89" s="323"/>
      <c r="D89" s="335"/>
      <c r="E89" s="332" t="s">
        <v>527</v>
      </c>
      <c r="F89" s="328">
        <v>0</v>
      </c>
      <c r="G89" s="330">
        <v>0</v>
      </c>
      <c r="H89" s="457">
        <f>SUM(F89:G89)</f>
        <v>0</v>
      </c>
      <c r="I89" s="329">
        <v>0</v>
      </c>
      <c r="J89" s="330">
        <v>0</v>
      </c>
      <c r="K89" s="328">
        <v>0</v>
      </c>
      <c r="L89" s="328">
        <v>0</v>
      </c>
      <c r="M89" s="328">
        <v>0</v>
      </c>
      <c r="N89" s="330">
        <v>0</v>
      </c>
      <c r="O89" s="455">
        <f>SUM(I89:N89)</f>
        <v>0</v>
      </c>
      <c r="P89" s="459">
        <f>H89+O89</f>
        <v>0</v>
      </c>
      <c r="Q89" s="302"/>
    </row>
    <row r="90" spans="3:17" ht="17.25" customHeight="1">
      <c r="C90" s="323"/>
      <c r="D90" s="336"/>
      <c r="E90" s="327" t="s">
        <v>528</v>
      </c>
      <c r="F90" s="328">
        <v>0</v>
      </c>
      <c r="G90" s="330">
        <v>0</v>
      </c>
      <c r="H90" s="457">
        <f>SUM(F90:G90)</f>
        <v>0</v>
      </c>
      <c r="I90" s="329">
        <v>0</v>
      </c>
      <c r="J90" s="330">
        <v>0</v>
      </c>
      <c r="K90" s="328">
        <v>0</v>
      </c>
      <c r="L90" s="328">
        <v>0</v>
      </c>
      <c r="M90" s="328">
        <v>0</v>
      </c>
      <c r="N90" s="330">
        <v>0</v>
      </c>
      <c r="O90" s="455">
        <f>SUM(I90:N90)</f>
        <v>0</v>
      </c>
      <c r="P90" s="459">
        <f>H90+O90</f>
        <v>0</v>
      </c>
      <c r="Q90" s="302"/>
    </row>
    <row r="91" spans="3:17" ht="17.25" customHeight="1">
      <c r="C91" s="323"/>
      <c r="D91" s="326" t="s">
        <v>1161</v>
      </c>
      <c r="E91" s="337"/>
      <c r="F91" s="328">
        <v>0</v>
      </c>
      <c r="G91" s="330">
        <v>0</v>
      </c>
      <c r="H91" s="457">
        <f>SUM(F91:G91)</f>
        <v>0</v>
      </c>
      <c r="I91" s="329">
        <v>0</v>
      </c>
      <c r="J91" s="330">
        <v>0</v>
      </c>
      <c r="K91" s="328">
        <v>0</v>
      </c>
      <c r="L91" s="328">
        <v>0</v>
      </c>
      <c r="M91" s="328">
        <v>0</v>
      </c>
      <c r="N91" s="330">
        <v>0</v>
      </c>
      <c r="O91" s="455">
        <f>SUM(I91:N91)</f>
        <v>0</v>
      </c>
      <c r="P91" s="459">
        <f>H91+O91</f>
        <v>0</v>
      </c>
      <c r="Q91" s="302"/>
    </row>
    <row r="92" spans="3:17" ht="17.25" customHeight="1">
      <c r="C92" s="338"/>
      <c r="D92" s="339" t="s">
        <v>1174</v>
      </c>
      <c r="E92" s="340"/>
      <c r="F92" s="341">
        <v>0</v>
      </c>
      <c r="G92" s="343">
        <v>0</v>
      </c>
      <c r="H92" s="465">
        <f>SUM(F92:G92)</f>
        <v>0</v>
      </c>
      <c r="I92" s="342">
        <v>0</v>
      </c>
      <c r="J92" s="343">
        <v>0</v>
      </c>
      <c r="K92" s="341">
        <v>0</v>
      </c>
      <c r="L92" s="341">
        <v>0</v>
      </c>
      <c r="M92" s="341">
        <v>0</v>
      </c>
      <c r="N92" s="343">
        <v>0</v>
      </c>
      <c r="O92" s="465">
        <f>SUM(I92:N92)</f>
        <v>0</v>
      </c>
      <c r="P92" s="469">
        <f>H92+O92</f>
        <v>0</v>
      </c>
      <c r="Q92" s="302"/>
    </row>
    <row r="93" spans="3:17" ht="17.25" customHeight="1">
      <c r="C93" s="321" t="s">
        <v>1163</v>
      </c>
      <c r="D93" s="344"/>
      <c r="E93" s="345"/>
      <c r="F93" s="450">
        <f aca="true" t="shared" si="25" ref="F93:P93">SUM(F94:F99)</f>
        <v>0</v>
      </c>
      <c r="G93" s="451">
        <f t="shared" si="25"/>
        <v>0</v>
      </c>
      <c r="H93" s="452">
        <f t="shared" si="25"/>
        <v>0</v>
      </c>
      <c r="I93" s="453">
        <f t="shared" si="25"/>
        <v>0</v>
      </c>
      <c r="J93" s="477">
        <f t="shared" si="25"/>
        <v>0</v>
      </c>
      <c r="K93" s="450">
        <f t="shared" si="25"/>
        <v>0</v>
      </c>
      <c r="L93" s="450">
        <f t="shared" si="25"/>
        <v>0</v>
      </c>
      <c r="M93" s="450">
        <f t="shared" si="25"/>
        <v>0</v>
      </c>
      <c r="N93" s="451">
        <f t="shared" si="25"/>
        <v>0</v>
      </c>
      <c r="O93" s="450">
        <f t="shared" si="25"/>
        <v>0</v>
      </c>
      <c r="P93" s="454">
        <f t="shared" si="25"/>
        <v>0</v>
      </c>
      <c r="Q93" s="302"/>
    </row>
    <row r="94" spans="3:17" ht="17.25" customHeight="1">
      <c r="C94" s="323"/>
      <c r="D94" s="327" t="s">
        <v>1164</v>
      </c>
      <c r="E94" s="331"/>
      <c r="F94" s="346"/>
      <c r="G94" s="347"/>
      <c r="H94" s="466"/>
      <c r="I94" s="348"/>
      <c r="J94" s="367">
        <v>0</v>
      </c>
      <c r="K94" s="328">
        <v>0</v>
      </c>
      <c r="L94" s="328">
        <v>0</v>
      </c>
      <c r="M94" s="328">
        <v>0</v>
      </c>
      <c r="N94" s="330">
        <v>0</v>
      </c>
      <c r="O94" s="455">
        <f aca="true" t="shared" si="26" ref="O94:O99">SUM(I94:N94)</f>
        <v>0</v>
      </c>
      <c r="P94" s="459">
        <f aca="true" t="shared" si="27" ref="P94:P99">H94+O94</f>
        <v>0</v>
      </c>
      <c r="Q94" s="302"/>
    </row>
    <row r="95" spans="3:17" ht="17.25" customHeight="1">
      <c r="C95" s="323"/>
      <c r="D95" s="327" t="s">
        <v>1165</v>
      </c>
      <c r="E95" s="331"/>
      <c r="F95" s="328">
        <v>0</v>
      </c>
      <c r="G95" s="330">
        <v>0</v>
      </c>
      <c r="H95" s="457">
        <f>SUM(F95:G95)</f>
        <v>0</v>
      </c>
      <c r="I95" s="329">
        <v>0</v>
      </c>
      <c r="J95" s="367">
        <v>0</v>
      </c>
      <c r="K95" s="328">
        <v>0</v>
      </c>
      <c r="L95" s="328">
        <v>0</v>
      </c>
      <c r="M95" s="328">
        <v>0</v>
      </c>
      <c r="N95" s="330">
        <v>0</v>
      </c>
      <c r="O95" s="455">
        <f t="shared" si="26"/>
        <v>0</v>
      </c>
      <c r="P95" s="459">
        <f t="shared" si="27"/>
        <v>0</v>
      </c>
      <c r="Q95" s="302"/>
    </row>
    <row r="96" spans="3:17" ht="17.25" customHeight="1">
      <c r="C96" s="323"/>
      <c r="D96" s="327" t="s">
        <v>1166</v>
      </c>
      <c r="E96" s="331"/>
      <c r="F96" s="328">
        <v>0</v>
      </c>
      <c r="G96" s="330">
        <v>0</v>
      </c>
      <c r="H96" s="457">
        <f>SUM(F96:G96)</f>
        <v>0</v>
      </c>
      <c r="I96" s="329">
        <v>0</v>
      </c>
      <c r="J96" s="367">
        <v>0</v>
      </c>
      <c r="K96" s="328">
        <v>0</v>
      </c>
      <c r="L96" s="328">
        <v>0</v>
      </c>
      <c r="M96" s="328">
        <v>0</v>
      </c>
      <c r="N96" s="330">
        <v>0</v>
      </c>
      <c r="O96" s="455">
        <f t="shared" si="26"/>
        <v>0</v>
      </c>
      <c r="P96" s="459">
        <f t="shared" si="27"/>
        <v>0</v>
      </c>
      <c r="Q96" s="302"/>
    </row>
    <row r="97" spans="3:17" ht="17.25" customHeight="1">
      <c r="C97" s="323"/>
      <c r="D97" s="327" t="s">
        <v>1167</v>
      </c>
      <c r="E97" s="331"/>
      <c r="F97" s="349"/>
      <c r="G97" s="330">
        <v>0</v>
      </c>
      <c r="H97" s="457">
        <f>SUM(F97:G97)</f>
        <v>0</v>
      </c>
      <c r="I97" s="348"/>
      <c r="J97" s="367">
        <v>0</v>
      </c>
      <c r="K97" s="328">
        <v>0</v>
      </c>
      <c r="L97" s="328">
        <v>0</v>
      </c>
      <c r="M97" s="328">
        <v>0</v>
      </c>
      <c r="N97" s="330">
        <v>0</v>
      </c>
      <c r="O97" s="455">
        <f t="shared" si="26"/>
        <v>0</v>
      </c>
      <c r="P97" s="459">
        <f t="shared" si="27"/>
        <v>0</v>
      </c>
      <c r="Q97" s="302"/>
    </row>
    <row r="98" spans="3:17" ht="17.25" customHeight="1">
      <c r="C98" s="323"/>
      <c r="D98" s="327" t="s">
        <v>1168</v>
      </c>
      <c r="E98" s="331"/>
      <c r="F98" s="351"/>
      <c r="G98" s="349"/>
      <c r="H98" s="467"/>
      <c r="I98" s="352"/>
      <c r="J98" s="367">
        <v>0</v>
      </c>
      <c r="K98" s="328">
        <v>0</v>
      </c>
      <c r="L98" s="328">
        <v>0</v>
      </c>
      <c r="M98" s="328">
        <v>0</v>
      </c>
      <c r="N98" s="330">
        <v>0</v>
      </c>
      <c r="O98" s="455">
        <f t="shared" si="26"/>
        <v>0</v>
      </c>
      <c r="P98" s="459">
        <f t="shared" si="27"/>
        <v>0</v>
      </c>
      <c r="Q98" s="302"/>
    </row>
    <row r="99" spans="3:17" ht="25.5" customHeight="1">
      <c r="C99" s="353"/>
      <c r="D99" s="1658" t="s">
        <v>693</v>
      </c>
      <c r="E99" s="1659"/>
      <c r="F99" s="341">
        <v>0</v>
      </c>
      <c r="G99" s="343">
        <v>0</v>
      </c>
      <c r="H99" s="457">
        <f>SUM(F99:G99)</f>
        <v>0</v>
      </c>
      <c r="I99" s="354"/>
      <c r="J99" s="368">
        <v>0</v>
      </c>
      <c r="K99" s="341">
        <v>0</v>
      </c>
      <c r="L99" s="341">
        <v>0</v>
      </c>
      <c r="M99" s="341">
        <v>0</v>
      </c>
      <c r="N99" s="343">
        <v>0</v>
      </c>
      <c r="O99" s="470">
        <f t="shared" si="26"/>
        <v>0</v>
      </c>
      <c r="P99" s="469">
        <f t="shared" si="27"/>
        <v>0</v>
      </c>
      <c r="Q99" s="302"/>
    </row>
    <row r="100" spans="3:17" ht="17.25" customHeight="1">
      <c r="C100" s="323" t="s">
        <v>1169</v>
      </c>
      <c r="D100" s="325"/>
      <c r="E100" s="325"/>
      <c r="F100" s="451">
        <f>SUM(F101:F103)</f>
        <v>0</v>
      </c>
      <c r="G100" s="451">
        <f>SUM(G101:G103)</f>
        <v>0</v>
      </c>
      <c r="H100" s="452">
        <f>SUM(H101:H103)</f>
        <v>0</v>
      </c>
      <c r="I100" s="460"/>
      <c r="J100" s="477">
        <f aca="true" t="shared" si="28" ref="J100:P100">SUM(J101:J103)</f>
        <v>0</v>
      </c>
      <c r="K100" s="450">
        <f t="shared" si="28"/>
        <v>0</v>
      </c>
      <c r="L100" s="450">
        <f t="shared" si="28"/>
        <v>0</v>
      </c>
      <c r="M100" s="450">
        <f t="shared" si="28"/>
        <v>2052763</v>
      </c>
      <c r="N100" s="451">
        <f t="shared" si="28"/>
        <v>335904</v>
      </c>
      <c r="O100" s="450">
        <f t="shared" si="28"/>
        <v>2388667</v>
      </c>
      <c r="P100" s="454">
        <f t="shared" si="28"/>
        <v>2388667</v>
      </c>
      <c r="Q100" s="302"/>
    </row>
    <row r="101" spans="3:17" ht="17.25" customHeight="1">
      <c r="C101" s="323"/>
      <c r="D101" s="334" t="s">
        <v>708</v>
      </c>
      <c r="E101" s="334"/>
      <c r="F101" s="330">
        <v>0</v>
      </c>
      <c r="G101" s="330">
        <v>0</v>
      </c>
      <c r="H101" s="457">
        <f>SUM(F101:G101)</f>
        <v>0</v>
      </c>
      <c r="I101" s="355"/>
      <c r="J101" s="367">
        <v>0</v>
      </c>
      <c r="K101" s="328">
        <v>0</v>
      </c>
      <c r="L101" s="328">
        <v>0</v>
      </c>
      <c r="M101" s="328">
        <v>0</v>
      </c>
      <c r="N101" s="330">
        <v>0</v>
      </c>
      <c r="O101" s="455">
        <f>SUM(I101:N101)</f>
        <v>0</v>
      </c>
      <c r="P101" s="459">
        <f>H101+O101</f>
        <v>0</v>
      </c>
      <c r="Q101" s="302"/>
    </row>
    <row r="102" spans="3:17" ht="17.25" customHeight="1">
      <c r="C102" s="323"/>
      <c r="D102" s="334" t="s">
        <v>709</v>
      </c>
      <c r="E102" s="334"/>
      <c r="F102" s="328">
        <v>0</v>
      </c>
      <c r="G102" s="330">
        <v>0</v>
      </c>
      <c r="H102" s="457">
        <f>SUM(F102:G102)</f>
        <v>0</v>
      </c>
      <c r="I102" s="356"/>
      <c r="J102" s="367">
        <v>0</v>
      </c>
      <c r="K102" s="328">
        <v>0</v>
      </c>
      <c r="L102" s="328">
        <v>0</v>
      </c>
      <c r="M102" s="328">
        <v>2052763</v>
      </c>
      <c r="N102" s="330">
        <v>335904</v>
      </c>
      <c r="O102" s="455">
        <f>SUM(I102:N102)</f>
        <v>2388667</v>
      </c>
      <c r="P102" s="459">
        <f>H102+O102</f>
        <v>2388667</v>
      </c>
      <c r="Q102" s="302"/>
    </row>
    <row r="103" spans="3:17" ht="17.25" customHeight="1">
      <c r="C103" s="323"/>
      <c r="D103" s="357" t="s">
        <v>710</v>
      </c>
      <c r="E103" s="357"/>
      <c r="F103" s="358">
        <v>0</v>
      </c>
      <c r="G103" s="366">
        <v>0</v>
      </c>
      <c r="H103" s="468">
        <f>SUM(F103:G103)</f>
        <v>0</v>
      </c>
      <c r="I103" s="359"/>
      <c r="J103" s="369">
        <v>0</v>
      </c>
      <c r="K103" s="361">
        <v>0</v>
      </c>
      <c r="L103" s="361">
        <v>0</v>
      </c>
      <c r="M103" s="361">
        <v>0</v>
      </c>
      <c r="N103" s="360">
        <v>0</v>
      </c>
      <c r="O103" s="471">
        <f>SUM(I103:N103)</f>
        <v>0</v>
      </c>
      <c r="P103" s="472">
        <f>H103+O103</f>
        <v>0</v>
      </c>
      <c r="Q103" s="302"/>
    </row>
    <row r="104" spans="3:17" ht="17.25" customHeight="1" thickBot="1">
      <c r="C104" s="403" t="s">
        <v>1173</v>
      </c>
      <c r="D104" s="404"/>
      <c r="E104" s="404"/>
      <c r="F104" s="461">
        <f aca="true" t="shared" si="29" ref="F104:P104">F73+F93+F100</f>
        <v>134175</v>
      </c>
      <c r="G104" s="462">
        <f t="shared" si="29"/>
        <v>0</v>
      </c>
      <c r="H104" s="463">
        <f t="shared" si="29"/>
        <v>134175</v>
      </c>
      <c r="I104" s="464">
        <f t="shared" si="29"/>
        <v>0</v>
      </c>
      <c r="J104" s="479">
        <f t="shared" si="29"/>
        <v>0</v>
      </c>
      <c r="K104" s="461">
        <f t="shared" si="29"/>
        <v>554484</v>
      </c>
      <c r="L104" s="461">
        <f t="shared" si="29"/>
        <v>62670</v>
      </c>
      <c r="M104" s="461">
        <f t="shared" si="29"/>
        <v>4707656</v>
      </c>
      <c r="N104" s="462">
        <f t="shared" si="29"/>
        <v>335904</v>
      </c>
      <c r="O104" s="461">
        <f t="shared" si="29"/>
        <v>5660714</v>
      </c>
      <c r="P104" s="473">
        <f t="shared" si="29"/>
        <v>5794889</v>
      </c>
      <c r="Q104" s="302"/>
    </row>
    <row r="105" spans="3:16" ht="17.25" customHeight="1">
      <c r="C105" s="377" t="s">
        <v>806</v>
      </c>
      <c r="D105" s="372"/>
      <c r="E105" s="372"/>
      <c r="F105" s="372"/>
      <c r="G105" s="372"/>
      <c r="H105" s="372"/>
      <c r="I105" s="372"/>
      <c r="J105" s="372"/>
      <c r="K105" s="372"/>
      <c r="L105" s="372"/>
      <c r="M105" s="372"/>
      <c r="N105" s="372"/>
      <c r="O105" s="372"/>
      <c r="P105" s="373"/>
    </row>
    <row r="106" spans="3:17" ht="17.25" customHeight="1">
      <c r="C106" s="321" t="s">
        <v>835</v>
      </c>
      <c r="D106" s="322"/>
      <c r="E106" s="322"/>
      <c r="F106" s="450">
        <f aca="true" t="shared" si="30" ref="F106:P106">F107+F113+F116+F120+F124+F125</f>
        <v>6707</v>
      </c>
      <c r="G106" s="451">
        <f t="shared" si="30"/>
        <v>0</v>
      </c>
      <c r="H106" s="452">
        <f t="shared" si="30"/>
        <v>6707</v>
      </c>
      <c r="I106" s="453">
        <f t="shared" si="30"/>
        <v>0</v>
      </c>
      <c r="J106" s="477">
        <f t="shared" si="30"/>
        <v>0</v>
      </c>
      <c r="K106" s="450">
        <f t="shared" si="30"/>
        <v>55452</v>
      </c>
      <c r="L106" s="450">
        <f t="shared" si="30"/>
        <v>3134</v>
      </c>
      <c r="M106" s="450">
        <f t="shared" si="30"/>
        <v>132741</v>
      </c>
      <c r="N106" s="451">
        <f t="shared" si="30"/>
        <v>0</v>
      </c>
      <c r="O106" s="450">
        <f t="shared" si="30"/>
        <v>191327</v>
      </c>
      <c r="P106" s="454">
        <f t="shared" si="30"/>
        <v>198034</v>
      </c>
      <c r="Q106" s="302"/>
    </row>
    <row r="107" spans="3:17" ht="17.25" customHeight="1">
      <c r="C107" s="323"/>
      <c r="D107" s="324" t="s">
        <v>836</v>
      </c>
      <c r="E107" s="325"/>
      <c r="F107" s="455">
        <f aca="true" t="shared" si="31" ref="F107:P107">SUM(F108:F112)</f>
        <v>6707</v>
      </c>
      <c r="G107" s="456">
        <f t="shared" si="31"/>
        <v>0</v>
      </c>
      <c r="H107" s="457">
        <f t="shared" si="31"/>
        <v>6707</v>
      </c>
      <c r="I107" s="458">
        <f t="shared" si="31"/>
        <v>0</v>
      </c>
      <c r="J107" s="478">
        <f t="shared" si="31"/>
        <v>0</v>
      </c>
      <c r="K107" s="455">
        <f t="shared" si="31"/>
        <v>0</v>
      </c>
      <c r="L107" s="455">
        <f t="shared" si="31"/>
        <v>0</v>
      </c>
      <c r="M107" s="455">
        <f t="shared" si="31"/>
        <v>39644</v>
      </c>
      <c r="N107" s="456">
        <f t="shared" si="31"/>
        <v>0</v>
      </c>
      <c r="O107" s="455">
        <f t="shared" si="31"/>
        <v>39644</v>
      </c>
      <c r="P107" s="459">
        <f t="shared" si="31"/>
        <v>46351</v>
      </c>
      <c r="Q107" s="302"/>
    </row>
    <row r="108" spans="3:17" ht="17.25" customHeight="1">
      <c r="C108" s="323"/>
      <c r="D108" s="326"/>
      <c r="E108" s="327" t="s">
        <v>837</v>
      </c>
      <c r="F108" s="328">
        <v>6707</v>
      </c>
      <c r="G108" s="330">
        <v>0</v>
      </c>
      <c r="H108" s="457">
        <f>SUM(F108:G108)</f>
        <v>6707</v>
      </c>
      <c r="I108" s="329">
        <v>0</v>
      </c>
      <c r="J108" s="367">
        <v>0</v>
      </c>
      <c r="K108" s="328">
        <v>0</v>
      </c>
      <c r="L108" s="328">
        <v>0</v>
      </c>
      <c r="M108" s="328">
        <v>39644</v>
      </c>
      <c r="N108" s="330">
        <v>0</v>
      </c>
      <c r="O108" s="455">
        <f>SUM(I108:N108)</f>
        <v>39644</v>
      </c>
      <c r="P108" s="459">
        <f>H108+O108</f>
        <v>46351</v>
      </c>
      <c r="Q108" s="302"/>
    </row>
    <row r="109" spans="3:17" ht="17.25" customHeight="1">
      <c r="C109" s="323"/>
      <c r="D109" s="326"/>
      <c r="E109" s="327" t="s">
        <v>838</v>
      </c>
      <c r="F109" s="328">
        <v>0</v>
      </c>
      <c r="G109" s="330">
        <v>0</v>
      </c>
      <c r="H109" s="457">
        <f>SUM(F109:G109)</f>
        <v>0</v>
      </c>
      <c r="I109" s="329">
        <v>0</v>
      </c>
      <c r="J109" s="367">
        <v>0</v>
      </c>
      <c r="K109" s="328">
        <v>0</v>
      </c>
      <c r="L109" s="328">
        <v>0</v>
      </c>
      <c r="M109" s="328">
        <v>0</v>
      </c>
      <c r="N109" s="330">
        <v>0</v>
      </c>
      <c r="O109" s="455">
        <f>SUM(I109:N109)</f>
        <v>0</v>
      </c>
      <c r="P109" s="459">
        <f>H109+O109</f>
        <v>0</v>
      </c>
      <c r="Q109" s="302"/>
    </row>
    <row r="110" spans="3:17" ht="17.25" customHeight="1">
      <c r="C110" s="323"/>
      <c r="D110" s="326"/>
      <c r="E110" s="327" t="s">
        <v>839</v>
      </c>
      <c r="F110" s="328">
        <v>0</v>
      </c>
      <c r="G110" s="330">
        <v>0</v>
      </c>
      <c r="H110" s="457">
        <f>SUM(F110:G110)</f>
        <v>0</v>
      </c>
      <c r="I110" s="329">
        <v>0</v>
      </c>
      <c r="J110" s="367">
        <v>0</v>
      </c>
      <c r="K110" s="328">
        <v>0</v>
      </c>
      <c r="L110" s="328">
        <v>0</v>
      </c>
      <c r="M110" s="328">
        <v>0</v>
      </c>
      <c r="N110" s="330">
        <v>0</v>
      </c>
      <c r="O110" s="455">
        <f>SUM(I110:N110)</f>
        <v>0</v>
      </c>
      <c r="P110" s="459">
        <f>H110+O110</f>
        <v>0</v>
      </c>
      <c r="Q110" s="302"/>
    </row>
    <row r="111" spans="3:17" ht="17.25" customHeight="1">
      <c r="C111" s="323"/>
      <c r="D111" s="326"/>
      <c r="E111" s="327" t="s">
        <v>840</v>
      </c>
      <c r="F111" s="328">
        <v>0</v>
      </c>
      <c r="G111" s="330">
        <v>0</v>
      </c>
      <c r="H111" s="457">
        <f>SUM(F111:G111)</f>
        <v>0</v>
      </c>
      <c r="I111" s="329">
        <v>0</v>
      </c>
      <c r="J111" s="367">
        <v>0</v>
      </c>
      <c r="K111" s="328">
        <v>0</v>
      </c>
      <c r="L111" s="328">
        <v>0</v>
      </c>
      <c r="M111" s="328">
        <v>0</v>
      </c>
      <c r="N111" s="330">
        <v>0</v>
      </c>
      <c r="O111" s="455">
        <f>SUM(I111:N111)</f>
        <v>0</v>
      </c>
      <c r="P111" s="459">
        <f>H111+O111</f>
        <v>0</v>
      </c>
      <c r="Q111" s="302"/>
    </row>
    <row r="112" spans="3:17" ht="17.25" customHeight="1">
      <c r="C112" s="323"/>
      <c r="D112" s="326"/>
      <c r="E112" s="327" t="s">
        <v>841</v>
      </c>
      <c r="F112" s="328">
        <v>0</v>
      </c>
      <c r="G112" s="330">
        <v>0</v>
      </c>
      <c r="H112" s="457">
        <f>SUM(F112:G112)</f>
        <v>0</v>
      </c>
      <c r="I112" s="329">
        <v>0</v>
      </c>
      <c r="J112" s="367">
        <v>0</v>
      </c>
      <c r="K112" s="328">
        <v>0</v>
      </c>
      <c r="L112" s="328">
        <v>0</v>
      </c>
      <c r="M112" s="328">
        <v>0</v>
      </c>
      <c r="N112" s="330">
        <v>0</v>
      </c>
      <c r="O112" s="455">
        <f>SUM(I112:N112)</f>
        <v>0</v>
      </c>
      <c r="P112" s="459">
        <f>H112+O112</f>
        <v>0</v>
      </c>
      <c r="Q112" s="302"/>
    </row>
    <row r="113" spans="3:17" ht="17.25" customHeight="1">
      <c r="C113" s="323"/>
      <c r="D113" s="324" t="s">
        <v>842</v>
      </c>
      <c r="E113" s="331"/>
      <c r="F113" s="455">
        <f aca="true" t="shared" si="32" ref="F113:P113">SUM(F114:F115)</f>
        <v>0</v>
      </c>
      <c r="G113" s="456">
        <f t="shared" si="32"/>
        <v>0</v>
      </c>
      <c r="H113" s="457">
        <f t="shared" si="32"/>
        <v>0</v>
      </c>
      <c r="I113" s="458">
        <f t="shared" si="32"/>
        <v>0</v>
      </c>
      <c r="J113" s="478">
        <f t="shared" si="32"/>
        <v>0</v>
      </c>
      <c r="K113" s="455">
        <f t="shared" si="32"/>
        <v>41752</v>
      </c>
      <c r="L113" s="455">
        <f t="shared" si="32"/>
        <v>2372</v>
      </c>
      <c r="M113" s="455">
        <f t="shared" si="32"/>
        <v>87397</v>
      </c>
      <c r="N113" s="456">
        <f t="shared" si="32"/>
        <v>0</v>
      </c>
      <c r="O113" s="455">
        <f t="shared" si="32"/>
        <v>131521</v>
      </c>
      <c r="P113" s="459">
        <f t="shared" si="32"/>
        <v>131521</v>
      </c>
      <c r="Q113" s="302"/>
    </row>
    <row r="114" spans="3:17" ht="17.25" customHeight="1">
      <c r="C114" s="323"/>
      <c r="D114" s="326"/>
      <c r="E114" s="332" t="s">
        <v>843</v>
      </c>
      <c r="F114" s="328">
        <v>0</v>
      </c>
      <c r="G114" s="330">
        <v>0</v>
      </c>
      <c r="H114" s="457">
        <f>SUM(F114:G114)</f>
        <v>0</v>
      </c>
      <c r="I114" s="329">
        <v>0</v>
      </c>
      <c r="J114" s="367">
        <v>0</v>
      </c>
      <c r="K114" s="328">
        <v>41752</v>
      </c>
      <c r="L114" s="328">
        <v>2372</v>
      </c>
      <c r="M114" s="328">
        <v>52797</v>
      </c>
      <c r="N114" s="330">
        <v>0</v>
      </c>
      <c r="O114" s="455">
        <f>SUM(I114:N114)</f>
        <v>96921</v>
      </c>
      <c r="P114" s="459">
        <f>H114+O114</f>
        <v>96921</v>
      </c>
      <c r="Q114" s="302"/>
    </row>
    <row r="115" spans="3:17" ht="17.25" customHeight="1">
      <c r="C115" s="323"/>
      <c r="D115" s="326"/>
      <c r="E115" s="332" t="s">
        <v>844</v>
      </c>
      <c r="F115" s="328">
        <v>0</v>
      </c>
      <c r="G115" s="330">
        <v>0</v>
      </c>
      <c r="H115" s="457">
        <f>SUM(F115:G115)</f>
        <v>0</v>
      </c>
      <c r="I115" s="329">
        <v>0</v>
      </c>
      <c r="J115" s="367">
        <v>0</v>
      </c>
      <c r="K115" s="328">
        <v>0</v>
      </c>
      <c r="L115" s="328">
        <v>0</v>
      </c>
      <c r="M115" s="328">
        <v>34600</v>
      </c>
      <c r="N115" s="330">
        <v>0</v>
      </c>
      <c r="O115" s="455">
        <f>SUM(I115:N115)</f>
        <v>34600</v>
      </c>
      <c r="P115" s="459">
        <f>H115+O115</f>
        <v>34600</v>
      </c>
      <c r="Q115" s="302"/>
    </row>
    <row r="116" spans="3:17" ht="17.25" customHeight="1">
      <c r="C116" s="323"/>
      <c r="D116" s="324" t="s">
        <v>827</v>
      </c>
      <c r="E116" s="325"/>
      <c r="F116" s="455">
        <f aca="true" t="shared" si="33" ref="F116:P116">SUM(F117:F119)</f>
        <v>0</v>
      </c>
      <c r="G116" s="456">
        <f t="shared" si="33"/>
        <v>0</v>
      </c>
      <c r="H116" s="457">
        <f t="shared" si="33"/>
        <v>0</v>
      </c>
      <c r="I116" s="458">
        <f t="shared" si="33"/>
        <v>0</v>
      </c>
      <c r="J116" s="478">
        <f t="shared" si="33"/>
        <v>0</v>
      </c>
      <c r="K116" s="455">
        <f t="shared" si="33"/>
        <v>0</v>
      </c>
      <c r="L116" s="455">
        <f t="shared" si="33"/>
        <v>0</v>
      </c>
      <c r="M116" s="455">
        <f t="shared" si="33"/>
        <v>1575</v>
      </c>
      <c r="N116" s="456">
        <f t="shared" si="33"/>
        <v>0</v>
      </c>
      <c r="O116" s="455">
        <f t="shared" si="33"/>
        <v>1575</v>
      </c>
      <c r="P116" s="459">
        <f t="shared" si="33"/>
        <v>1575</v>
      </c>
      <c r="Q116" s="302"/>
    </row>
    <row r="117" spans="3:17" ht="17.25" customHeight="1">
      <c r="C117" s="323"/>
      <c r="D117" s="326"/>
      <c r="E117" s="327" t="s">
        <v>845</v>
      </c>
      <c r="F117" s="328">
        <v>0</v>
      </c>
      <c r="G117" s="330">
        <v>0</v>
      </c>
      <c r="H117" s="457">
        <f>SUM(F117:G117)</f>
        <v>0</v>
      </c>
      <c r="I117" s="329">
        <v>0</v>
      </c>
      <c r="J117" s="367">
        <v>0</v>
      </c>
      <c r="K117" s="328">
        <v>0</v>
      </c>
      <c r="L117" s="328">
        <v>0</v>
      </c>
      <c r="M117" s="328">
        <v>1575</v>
      </c>
      <c r="N117" s="330">
        <v>0</v>
      </c>
      <c r="O117" s="455">
        <f>SUM(I117:N117)</f>
        <v>1575</v>
      </c>
      <c r="P117" s="459">
        <f>H117+O117</f>
        <v>1575</v>
      </c>
      <c r="Q117" s="302"/>
    </row>
    <row r="118" spans="3:17" ht="24.75" customHeight="1">
      <c r="C118" s="323"/>
      <c r="D118" s="326"/>
      <c r="E118" s="333" t="s">
        <v>846</v>
      </c>
      <c r="F118" s="328">
        <v>0</v>
      </c>
      <c r="G118" s="330">
        <v>0</v>
      </c>
      <c r="H118" s="457">
        <f>SUM(F118:G118)</f>
        <v>0</v>
      </c>
      <c r="I118" s="329">
        <v>0</v>
      </c>
      <c r="J118" s="367">
        <v>0</v>
      </c>
      <c r="K118" s="328">
        <v>0</v>
      </c>
      <c r="L118" s="328">
        <v>0</v>
      </c>
      <c r="M118" s="328">
        <v>0</v>
      </c>
      <c r="N118" s="330">
        <v>0</v>
      </c>
      <c r="O118" s="455">
        <f>SUM(I118:N118)</f>
        <v>0</v>
      </c>
      <c r="P118" s="459">
        <f>H118+O118</f>
        <v>0</v>
      </c>
      <c r="Q118" s="302"/>
    </row>
    <row r="119" spans="3:17" ht="24.75" customHeight="1">
      <c r="C119" s="323"/>
      <c r="D119" s="332"/>
      <c r="E119" s="333" t="s">
        <v>847</v>
      </c>
      <c r="F119" s="328">
        <v>0</v>
      </c>
      <c r="G119" s="330">
        <v>0</v>
      </c>
      <c r="H119" s="457">
        <f>SUM(F119:G119)</f>
        <v>0</v>
      </c>
      <c r="I119" s="329">
        <v>0</v>
      </c>
      <c r="J119" s="367">
        <v>0</v>
      </c>
      <c r="K119" s="328">
        <v>0</v>
      </c>
      <c r="L119" s="328">
        <v>0</v>
      </c>
      <c r="M119" s="328">
        <v>0</v>
      </c>
      <c r="N119" s="330">
        <v>0</v>
      </c>
      <c r="O119" s="455">
        <f>SUM(I119:N119)</f>
        <v>0</v>
      </c>
      <c r="P119" s="459">
        <f>H119+O119</f>
        <v>0</v>
      </c>
      <c r="Q119" s="302"/>
    </row>
    <row r="120" spans="3:17" ht="17.25" customHeight="1">
      <c r="C120" s="323"/>
      <c r="D120" s="324" t="s">
        <v>848</v>
      </c>
      <c r="E120" s="325"/>
      <c r="F120" s="455">
        <f aca="true" t="shared" si="34" ref="F120:P120">SUM(F121:F123)</f>
        <v>0</v>
      </c>
      <c r="G120" s="456">
        <f t="shared" si="34"/>
        <v>0</v>
      </c>
      <c r="H120" s="457">
        <f t="shared" si="34"/>
        <v>0</v>
      </c>
      <c r="I120" s="458">
        <f t="shared" si="34"/>
        <v>0</v>
      </c>
      <c r="J120" s="456">
        <f t="shared" si="34"/>
        <v>0</v>
      </c>
      <c r="K120" s="455">
        <f t="shared" si="34"/>
        <v>13700</v>
      </c>
      <c r="L120" s="455">
        <f t="shared" si="34"/>
        <v>762</v>
      </c>
      <c r="M120" s="455">
        <f t="shared" si="34"/>
        <v>4125</v>
      </c>
      <c r="N120" s="456">
        <f t="shared" si="34"/>
        <v>0</v>
      </c>
      <c r="O120" s="455">
        <f t="shared" si="34"/>
        <v>18587</v>
      </c>
      <c r="P120" s="459">
        <f t="shared" si="34"/>
        <v>18587</v>
      </c>
      <c r="Q120" s="302"/>
    </row>
    <row r="121" spans="3:17" ht="17.25" customHeight="1">
      <c r="C121" s="323"/>
      <c r="D121" s="326"/>
      <c r="E121" s="334" t="s">
        <v>526</v>
      </c>
      <c r="F121" s="328">
        <v>0</v>
      </c>
      <c r="G121" s="330">
        <v>0</v>
      </c>
      <c r="H121" s="457">
        <f>SUM(F121:G121)</f>
        <v>0</v>
      </c>
      <c r="I121" s="329">
        <v>0</v>
      </c>
      <c r="J121" s="330">
        <v>0</v>
      </c>
      <c r="K121" s="328">
        <v>13700</v>
      </c>
      <c r="L121" s="328">
        <v>762</v>
      </c>
      <c r="M121" s="328">
        <v>4125</v>
      </c>
      <c r="N121" s="330">
        <v>0</v>
      </c>
      <c r="O121" s="455">
        <f>SUM(I121:N121)</f>
        <v>18587</v>
      </c>
      <c r="P121" s="459">
        <f>H121+O121</f>
        <v>18587</v>
      </c>
      <c r="Q121" s="302"/>
    </row>
    <row r="122" spans="3:17" ht="17.25" customHeight="1">
      <c r="C122" s="323"/>
      <c r="D122" s="335"/>
      <c r="E122" s="332" t="s">
        <v>527</v>
      </c>
      <c r="F122" s="328">
        <v>0</v>
      </c>
      <c r="G122" s="330">
        <v>0</v>
      </c>
      <c r="H122" s="457">
        <f>SUM(F122:G122)</f>
        <v>0</v>
      </c>
      <c r="I122" s="329">
        <v>0</v>
      </c>
      <c r="J122" s="330">
        <v>0</v>
      </c>
      <c r="K122" s="328">
        <v>0</v>
      </c>
      <c r="L122" s="328">
        <v>0</v>
      </c>
      <c r="M122" s="328">
        <v>0</v>
      </c>
      <c r="N122" s="330">
        <v>0</v>
      </c>
      <c r="O122" s="455">
        <f>SUM(I122:N122)</f>
        <v>0</v>
      </c>
      <c r="P122" s="459">
        <f>H122+O122</f>
        <v>0</v>
      </c>
      <c r="Q122" s="302"/>
    </row>
    <row r="123" spans="3:17" ht="17.25" customHeight="1">
      <c r="C123" s="323"/>
      <c r="D123" s="336"/>
      <c r="E123" s="327" t="s">
        <v>528</v>
      </c>
      <c r="F123" s="328">
        <v>0</v>
      </c>
      <c r="G123" s="330">
        <v>0</v>
      </c>
      <c r="H123" s="457">
        <f>SUM(F123:G123)</f>
        <v>0</v>
      </c>
      <c r="I123" s="329">
        <v>0</v>
      </c>
      <c r="J123" s="330">
        <v>0</v>
      </c>
      <c r="K123" s="328">
        <v>0</v>
      </c>
      <c r="L123" s="328">
        <v>0</v>
      </c>
      <c r="M123" s="328">
        <v>0</v>
      </c>
      <c r="N123" s="330">
        <v>0</v>
      </c>
      <c r="O123" s="455">
        <f>SUM(I123:N123)</f>
        <v>0</v>
      </c>
      <c r="P123" s="459">
        <f>H123+O123</f>
        <v>0</v>
      </c>
      <c r="Q123" s="302"/>
    </row>
    <row r="124" spans="3:17" ht="17.25" customHeight="1">
      <c r="C124" s="323"/>
      <c r="D124" s="326" t="s">
        <v>1161</v>
      </c>
      <c r="E124" s="337"/>
      <c r="F124" s="328">
        <v>0</v>
      </c>
      <c r="G124" s="330">
        <v>0</v>
      </c>
      <c r="H124" s="457">
        <f>SUM(F124:G124)</f>
        <v>0</v>
      </c>
      <c r="I124" s="329">
        <v>0</v>
      </c>
      <c r="J124" s="330">
        <v>0</v>
      </c>
      <c r="K124" s="328">
        <v>0</v>
      </c>
      <c r="L124" s="328">
        <v>0</v>
      </c>
      <c r="M124" s="328">
        <v>0</v>
      </c>
      <c r="N124" s="330">
        <v>0</v>
      </c>
      <c r="O124" s="455">
        <f>SUM(I124:N124)</f>
        <v>0</v>
      </c>
      <c r="P124" s="459">
        <f>H124+O124</f>
        <v>0</v>
      </c>
      <c r="Q124" s="302"/>
    </row>
    <row r="125" spans="3:17" ht="17.25" customHeight="1">
      <c r="C125" s="338"/>
      <c r="D125" s="339" t="s">
        <v>1174</v>
      </c>
      <c r="E125" s="340"/>
      <c r="F125" s="341">
        <v>0</v>
      </c>
      <c r="G125" s="343">
        <v>0</v>
      </c>
      <c r="H125" s="465">
        <f>SUM(F125:G125)</f>
        <v>0</v>
      </c>
      <c r="I125" s="342">
        <v>0</v>
      </c>
      <c r="J125" s="343">
        <v>0</v>
      </c>
      <c r="K125" s="341">
        <v>0</v>
      </c>
      <c r="L125" s="341">
        <v>0</v>
      </c>
      <c r="M125" s="341">
        <v>0</v>
      </c>
      <c r="N125" s="343">
        <v>0</v>
      </c>
      <c r="O125" s="465">
        <f>SUM(I125:N125)</f>
        <v>0</v>
      </c>
      <c r="P125" s="469">
        <f>H125+O125</f>
        <v>0</v>
      </c>
      <c r="Q125" s="302"/>
    </row>
    <row r="126" spans="3:17" ht="17.25" customHeight="1">
      <c r="C126" s="321" t="s">
        <v>1163</v>
      </c>
      <c r="D126" s="344"/>
      <c r="E126" s="345"/>
      <c r="F126" s="450">
        <f aca="true" t="shared" si="35" ref="F126:P126">SUM(F127:F132)</f>
        <v>0</v>
      </c>
      <c r="G126" s="451">
        <f t="shared" si="35"/>
        <v>0</v>
      </c>
      <c r="H126" s="452">
        <f t="shared" si="35"/>
        <v>0</v>
      </c>
      <c r="I126" s="453">
        <f t="shared" si="35"/>
        <v>0</v>
      </c>
      <c r="J126" s="477">
        <f t="shared" si="35"/>
        <v>0</v>
      </c>
      <c r="K126" s="450">
        <f t="shared" si="35"/>
        <v>0</v>
      </c>
      <c r="L126" s="450">
        <f t="shared" si="35"/>
        <v>0</v>
      </c>
      <c r="M126" s="450">
        <f t="shared" si="35"/>
        <v>0</v>
      </c>
      <c r="N126" s="451">
        <f t="shared" si="35"/>
        <v>0</v>
      </c>
      <c r="O126" s="450">
        <f t="shared" si="35"/>
        <v>0</v>
      </c>
      <c r="P126" s="454">
        <f t="shared" si="35"/>
        <v>0</v>
      </c>
      <c r="Q126" s="302"/>
    </row>
    <row r="127" spans="3:17" ht="17.25" customHeight="1">
      <c r="C127" s="323"/>
      <c r="D127" s="327" t="s">
        <v>1164</v>
      </c>
      <c r="E127" s="331"/>
      <c r="F127" s="346"/>
      <c r="G127" s="347"/>
      <c r="H127" s="466"/>
      <c r="I127" s="348"/>
      <c r="J127" s="367">
        <v>0</v>
      </c>
      <c r="K127" s="328">
        <v>0</v>
      </c>
      <c r="L127" s="328">
        <v>0</v>
      </c>
      <c r="M127" s="328">
        <v>0</v>
      </c>
      <c r="N127" s="330">
        <v>0</v>
      </c>
      <c r="O127" s="455">
        <f aca="true" t="shared" si="36" ref="O127:O132">SUM(I127:N127)</f>
        <v>0</v>
      </c>
      <c r="P127" s="459">
        <f aca="true" t="shared" si="37" ref="P127:P132">H127+O127</f>
        <v>0</v>
      </c>
      <c r="Q127" s="302"/>
    </row>
    <row r="128" spans="3:17" ht="17.25" customHeight="1">
      <c r="C128" s="323"/>
      <c r="D128" s="327" t="s">
        <v>1165</v>
      </c>
      <c r="E128" s="331"/>
      <c r="F128" s="328">
        <v>0</v>
      </c>
      <c r="G128" s="330">
        <v>0</v>
      </c>
      <c r="H128" s="457">
        <f>SUM(F128:G128)</f>
        <v>0</v>
      </c>
      <c r="I128" s="329">
        <v>0</v>
      </c>
      <c r="J128" s="367">
        <v>0</v>
      </c>
      <c r="K128" s="328">
        <v>0</v>
      </c>
      <c r="L128" s="328">
        <v>0</v>
      </c>
      <c r="M128" s="328">
        <v>0</v>
      </c>
      <c r="N128" s="330">
        <v>0</v>
      </c>
      <c r="O128" s="455">
        <f t="shared" si="36"/>
        <v>0</v>
      </c>
      <c r="P128" s="459">
        <f t="shared" si="37"/>
        <v>0</v>
      </c>
      <c r="Q128" s="302"/>
    </row>
    <row r="129" spans="3:17" ht="17.25" customHeight="1">
      <c r="C129" s="323"/>
      <c r="D129" s="327" t="s">
        <v>1166</v>
      </c>
      <c r="E129" s="331"/>
      <c r="F129" s="328">
        <v>0</v>
      </c>
      <c r="G129" s="330">
        <v>0</v>
      </c>
      <c r="H129" s="457">
        <f>SUM(F129:G129)</f>
        <v>0</v>
      </c>
      <c r="I129" s="329">
        <v>0</v>
      </c>
      <c r="J129" s="367">
        <v>0</v>
      </c>
      <c r="K129" s="328">
        <v>0</v>
      </c>
      <c r="L129" s="328">
        <v>0</v>
      </c>
      <c r="M129" s="328">
        <v>0</v>
      </c>
      <c r="N129" s="330">
        <v>0</v>
      </c>
      <c r="O129" s="455">
        <f t="shared" si="36"/>
        <v>0</v>
      </c>
      <c r="P129" s="459">
        <f t="shared" si="37"/>
        <v>0</v>
      </c>
      <c r="Q129" s="302"/>
    </row>
    <row r="130" spans="3:17" ht="17.25" customHeight="1">
      <c r="C130" s="323"/>
      <c r="D130" s="327" t="s">
        <v>1167</v>
      </c>
      <c r="E130" s="331"/>
      <c r="F130" s="349"/>
      <c r="G130" s="330">
        <v>0</v>
      </c>
      <c r="H130" s="457">
        <f>SUM(F130:G130)</f>
        <v>0</v>
      </c>
      <c r="I130" s="348"/>
      <c r="J130" s="367">
        <v>0</v>
      </c>
      <c r="K130" s="328">
        <v>0</v>
      </c>
      <c r="L130" s="328">
        <v>0</v>
      </c>
      <c r="M130" s="328">
        <v>0</v>
      </c>
      <c r="N130" s="330">
        <v>0</v>
      </c>
      <c r="O130" s="455">
        <f t="shared" si="36"/>
        <v>0</v>
      </c>
      <c r="P130" s="459">
        <f t="shared" si="37"/>
        <v>0</v>
      </c>
      <c r="Q130" s="302"/>
    </row>
    <row r="131" spans="3:17" ht="17.25" customHeight="1">
      <c r="C131" s="323"/>
      <c r="D131" s="327" t="s">
        <v>1168</v>
      </c>
      <c r="E131" s="331"/>
      <c r="F131" s="351"/>
      <c r="G131" s="349"/>
      <c r="H131" s="467"/>
      <c r="I131" s="352"/>
      <c r="J131" s="367">
        <v>0</v>
      </c>
      <c r="K131" s="328">
        <v>0</v>
      </c>
      <c r="L131" s="328">
        <v>0</v>
      </c>
      <c r="M131" s="328">
        <v>0</v>
      </c>
      <c r="N131" s="330">
        <v>0</v>
      </c>
      <c r="O131" s="455">
        <f t="shared" si="36"/>
        <v>0</v>
      </c>
      <c r="P131" s="459">
        <f t="shared" si="37"/>
        <v>0</v>
      </c>
      <c r="Q131" s="302"/>
    </row>
    <row r="132" spans="3:17" ht="25.5" customHeight="1">
      <c r="C132" s="353"/>
      <c r="D132" s="1658" t="s">
        <v>693</v>
      </c>
      <c r="E132" s="1659"/>
      <c r="F132" s="341">
        <v>0</v>
      </c>
      <c r="G132" s="343">
        <v>0</v>
      </c>
      <c r="H132" s="457">
        <f>SUM(F132:G132)</f>
        <v>0</v>
      </c>
      <c r="I132" s="354"/>
      <c r="J132" s="368">
        <v>0</v>
      </c>
      <c r="K132" s="341">
        <v>0</v>
      </c>
      <c r="L132" s="341">
        <v>0</v>
      </c>
      <c r="M132" s="341">
        <v>0</v>
      </c>
      <c r="N132" s="343">
        <v>0</v>
      </c>
      <c r="O132" s="470">
        <f t="shared" si="36"/>
        <v>0</v>
      </c>
      <c r="P132" s="469">
        <f t="shared" si="37"/>
        <v>0</v>
      </c>
      <c r="Q132" s="302"/>
    </row>
    <row r="133" spans="3:17" ht="17.25" customHeight="1">
      <c r="C133" s="323" t="s">
        <v>1169</v>
      </c>
      <c r="D133" s="325"/>
      <c r="E133" s="325"/>
      <c r="F133" s="451">
        <f>SUM(F134:F136)</f>
        <v>0</v>
      </c>
      <c r="G133" s="451">
        <f>SUM(G134:G136)</f>
        <v>0</v>
      </c>
      <c r="H133" s="452">
        <f>SUM(H134:H136)</f>
        <v>0</v>
      </c>
      <c r="I133" s="460"/>
      <c r="J133" s="477">
        <f aca="true" t="shared" si="38" ref="J133:P133">SUM(J134:J136)</f>
        <v>0</v>
      </c>
      <c r="K133" s="450">
        <f t="shared" si="38"/>
        <v>0</v>
      </c>
      <c r="L133" s="450">
        <f t="shared" si="38"/>
        <v>0</v>
      </c>
      <c r="M133" s="450">
        <f t="shared" si="38"/>
        <v>102638</v>
      </c>
      <c r="N133" s="451">
        <f t="shared" si="38"/>
        <v>16795</v>
      </c>
      <c r="O133" s="450">
        <f t="shared" si="38"/>
        <v>119433</v>
      </c>
      <c r="P133" s="454">
        <f t="shared" si="38"/>
        <v>119433</v>
      </c>
      <c r="Q133" s="302"/>
    </row>
    <row r="134" spans="3:17" ht="17.25" customHeight="1">
      <c r="C134" s="323"/>
      <c r="D134" s="334" t="s">
        <v>708</v>
      </c>
      <c r="E134" s="334"/>
      <c r="F134" s="330">
        <v>0</v>
      </c>
      <c r="G134" s="330">
        <v>0</v>
      </c>
      <c r="H134" s="457">
        <f>SUM(F134:G134)</f>
        <v>0</v>
      </c>
      <c r="I134" s="355"/>
      <c r="J134" s="367">
        <v>0</v>
      </c>
      <c r="K134" s="328">
        <v>0</v>
      </c>
      <c r="L134" s="328">
        <v>0</v>
      </c>
      <c r="M134" s="328">
        <v>0</v>
      </c>
      <c r="N134" s="330">
        <v>0</v>
      </c>
      <c r="O134" s="455">
        <f>SUM(I134:N134)</f>
        <v>0</v>
      </c>
      <c r="P134" s="459">
        <f>H134+O134</f>
        <v>0</v>
      </c>
      <c r="Q134" s="302"/>
    </row>
    <row r="135" spans="3:17" ht="17.25" customHeight="1">
      <c r="C135" s="323"/>
      <c r="D135" s="334" t="s">
        <v>709</v>
      </c>
      <c r="E135" s="334"/>
      <c r="F135" s="328">
        <v>0</v>
      </c>
      <c r="G135" s="330">
        <v>0</v>
      </c>
      <c r="H135" s="457">
        <f>SUM(F135:G135)</f>
        <v>0</v>
      </c>
      <c r="I135" s="356"/>
      <c r="J135" s="367">
        <v>0</v>
      </c>
      <c r="K135" s="328">
        <v>0</v>
      </c>
      <c r="L135" s="328">
        <v>0</v>
      </c>
      <c r="M135" s="328">
        <v>102638</v>
      </c>
      <c r="N135" s="330">
        <v>16795</v>
      </c>
      <c r="O135" s="455">
        <f>SUM(I135:N135)</f>
        <v>119433</v>
      </c>
      <c r="P135" s="459">
        <f>H135+O135</f>
        <v>119433</v>
      </c>
      <c r="Q135" s="302"/>
    </row>
    <row r="136" spans="3:17" ht="17.25" customHeight="1">
      <c r="C136" s="323"/>
      <c r="D136" s="357" t="s">
        <v>710</v>
      </c>
      <c r="E136" s="357"/>
      <c r="F136" s="358">
        <v>0</v>
      </c>
      <c r="G136" s="366">
        <v>0</v>
      </c>
      <c r="H136" s="468">
        <f>SUM(F136:G136)</f>
        <v>0</v>
      </c>
      <c r="I136" s="359"/>
      <c r="J136" s="369">
        <v>0</v>
      </c>
      <c r="K136" s="361">
        <v>0</v>
      </c>
      <c r="L136" s="361">
        <v>0</v>
      </c>
      <c r="M136" s="361">
        <v>0</v>
      </c>
      <c r="N136" s="360">
        <v>0</v>
      </c>
      <c r="O136" s="471">
        <f>SUM(I136:N136)</f>
        <v>0</v>
      </c>
      <c r="P136" s="472">
        <f>H136+O136</f>
        <v>0</v>
      </c>
      <c r="Q136" s="302"/>
    </row>
    <row r="137" spans="3:17" ht="17.25" customHeight="1" thickBot="1">
      <c r="C137" s="403" t="s">
        <v>1173</v>
      </c>
      <c r="D137" s="404"/>
      <c r="E137" s="404"/>
      <c r="F137" s="461">
        <f aca="true" t="shared" si="39" ref="F137:P137">F106+F126+F133</f>
        <v>6707</v>
      </c>
      <c r="G137" s="462">
        <f t="shared" si="39"/>
        <v>0</v>
      </c>
      <c r="H137" s="463">
        <f t="shared" si="39"/>
        <v>6707</v>
      </c>
      <c r="I137" s="464">
        <f t="shared" si="39"/>
        <v>0</v>
      </c>
      <c r="J137" s="479">
        <f t="shared" si="39"/>
        <v>0</v>
      </c>
      <c r="K137" s="461">
        <f t="shared" si="39"/>
        <v>55452</v>
      </c>
      <c r="L137" s="461">
        <f t="shared" si="39"/>
        <v>3134</v>
      </c>
      <c r="M137" s="461">
        <f t="shared" si="39"/>
        <v>235379</v>
      </c>
      <c r="N137" s="462">
        <f t="shared" si="39"/>
        <v>16795</v>
      </c>
      <c r="O137" s="461">
        <f t="shared" si="39"/>
        <v>310760</v>
      </c>
      <c r="P137" s="473">
        <f t="shared" si="39"/>
        <v>317467</v>
      </c>
      <c r="Q137" s="302"/>
    </row>
    <row r="138" ht="13.5">
      <c r="Q138" s="302"/>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43"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2.xml><?xml version="1.0" encoding="utf-8"?>
<worksheet xmlns="http://schemas.openxmlformats.org/spreadsheetml/2006/main" xmlns:r="http://schemas.openxmlformats.org/officeDocument/2006/relationships">
  <sheetPr>
    <tabColor indexed="13"/>
  </sheetPr>
  <dimension ref="A1:Q138"/>
  <sheetViews>
    <sheetView zoomScaleSheetLayoutView="100" workbookViewId="0" topLeftCell="A1">
      <selection activeCell="A2" sqref="A2"/>
    </sheetView>
  </sheetViews>
  <sheetFormatPr defaultColWidth="9.00390625" defaultRowHeight="13.5"/>
  <cols>
    <col min="1" max="2" width="1.625" style="302" customWidth="1"/>
    <col min="3" max="4" width="3.625" style="302" customWidth="1"/>
    <col min="5" max="5" width="21.25390625" style="302" customWidth="1"/>
    <col min="6" max="16" width="13.125" style="302" customWidth="1"/>
    <col min="17" max="16384" width="9.00390625" style="303" customWidth="1"/>
  </cols>
  <sheetData>
    <row r="1" spans="1:9" ht="13.5">
      <c r="A1" s="302" t="s">
        <v>476</v>
      </c>
      <c r="I1" s="304" t="s">
        <v>828</v>
      </c>
    </row>
    <row r="2" spans="9:15" ht="13.5">
      <c r="I2" s="306" t="s">
        <v>1605</v>
      </c>
      <c r="N2" s="374" t="s">
        <v>1175</v>
      </c>
      <c r="O2" s="374" t="s">
        <v>800</v>
      </c>
    </row>
    <row r="3" spans="2:15" ht="13.5">
      <c r="B3" s="302" t="s">
        <v>807</v>
      </c>
      <c r="M3" s="32"/>
      <c r="N3" s="375" t="s">
        <v>1177</v>
      </c>
      <c r="O3" s="375" t="s">
        <v>1178</v>
      </c>
    </row>
    <row r="4" spans="2:9" ht="13.5">
      <c r="B4" s="302" t="s">
        <v>690</v>
      </c>
      <c r="I4" s="305"/>
    </row>
    <row r="5" ht="14.25" thickBot="1">
      <c r="C5" s="302" t="s">
        <v>475</v>
      </c>
    </row>
    <row r="6" spans="3:16" ht="17.25" customHeight="1">
      <c r="C6" s="307" t="s">
        <v>830</v>
      </c>
      <c r="D6" s="308"/>
      <c r="E6" s="308"/>
      <c r="F6" s="309" t="s">
        <v>831</v>
      </c>
      <c r="G6" s="310"/>
      <c r="H6" s="311"/>
      <c r="I6" s="312" t="s">
        <v>832</v>
      </c>
      <c r="J6" s="310"/>
      <c r="K6" s="310"/>
      <c r="L6" s="310"/>
      <c r="M6" s="310"/>
      <c r="N6" s="310"/>
      <c r="O6" s="311"/>
      <c r="P6" s="313" t="s">
        <v>404</v>
      </c>
    </row>
    <row r="7" spans="3:16" ht="17.25" customHeight="1">
      <c r="C7" s="314"/>
      <c r="D7" s="315"/>
      <c r="E7" s="315"/>
      <c r="F7" s="316" t="s">
        <v>472</v>
      </c>
      <c r="G7" s="317" t="s">
        <v>473</v>
      </c>
      <c r="H7" s="318" t="s">
        <v>131</v>
      </c>
      <c r="I7" s="319" t="s">
        <v>834</v>
      </c>
      <c r="J7" s="317" t="s">
        <v>712</v>
      </c>
      <c r="K7" s="316" t="s">
        <v>713</v>
      </c>
      <c r="L7" s="316" t="s">
        <v>1126</v>
      </c>
      <c r="M7" s="316" t="s">
        <v>1127</v>
      </c>
      <c r="N7" s="317" t="s">
        <v>1128</v>
      </c>
      <c r="O7" s="318" t="s">
        <v>711</v>
      </c>
      <c r="P7" s="320"/>
    </row>
    <row r="8" spans="3:16" ht="17.25" customHeight="1">
      <c r="C8" s="376" t="s">
        <v>803</v>
      </c>
      <c r="D8" s="370"/>
      <c r="E8" s="370"/>
      <c r="F8" s="370"/>
      <c r="G8" s="370"/>
      <c r="H8" s="370"/>
      <c r="I8" s="370"/>
      <c r="J8" s="370"/>
      <c r="K8" s="370"/>
      <c r="L8" s="370"/>
      <c r="M8" s="370"/>
      <c r="N8" s="370"/>
      <c r="O8" s="370"/>
      <c r="P8" s="371"/>
    </row>
    <row r="9" spans="3:16" ht="17.25" customHeight="1">
      <c r="C9" s="321" t="s">
        <v>835</v>
      </c>
      <c r="D9" s="322"/>
      <c r="E9" s="322"/>
      <c r="F9" s="450">
        <f aca="true" t="shared" si="0" ref="F9:P9">F10+F16+F19+F23+F27+F28</f>
        <v>0</v>
      </c>
      <c r="G9" s="451">
        <f t="shared" si="0"/>
        <v>0</v>
      </c>
      <c r="H9" s="452">
        <f t="shared" si="0"/>
        <v>0</v>
      </c>
      <c r="I9" s="453">
        <f t="shared" si="0"/>
        <v>0</v>
      </c>
      <c r="J9" s="451">
        <f t="shared" si="0"/>
        <v>0</v>
      </c>
      <c r="K9" s="450">
        <f t="shared" si="0"/>
        <v>0</v>
      </c>
      <c r="L9" s="450">
        <f t="shared" si="0"/>
        <v>5</v>
      </c>
      <c r="M9" s="450">
        <f t="shared" si="0"/>
        <v>3</v>
      </c>
      <c r="N9" s="451">
        <f t="shared" si="0"/>
        <v>0</v>
      </c>
      <c r="O9" s="450">
        <f t="shared" si="0"/>
        <v>8</v>
      </c>
      <c r="P9" s="454">
        <f t="shared" si="0"/>
        <v>8</v>
      </c>
    </row>
    <row r="10" spans="3:16" ht="17.25" customHeight="1">
      <c r="C10" s="323"/>
      <c r="D10" s="324" t="s">
        <v>836</v>
      </c>
      <c r="E10" s="325"/>
      <c r="F10" s="455">
        <f aca="true" t="shared" si="1" ref="F10:P10">SUM(F11:F15)</f>
        <v>0</v>
      </c>
      <c r="G10" s="456">
        <f t="shared" si="1"/>
        <v>0</v>
      </c>
      <c r="H10" s="457">
        <f t="shared" si="1"/>
        <v>0</v>
      </c>
      <c r="I10" s="458">
        <f t="shared" si="1"/>
        <v>0</v>
      </c>
      <c r="J10" s="456">
        <f t="shared" si="1"/>
        <v>0</v>
      </c>
      <c r="K10" s="455">
        <f t="shared" si="1"/>
        <v>0</v>
      </c>
      <c r="L10" s="455">
        <f t="shared" si="1"/>
        <v>0</v>
      </c>
      <c r="M10" s="455">
        <f t="shared" si="1"/>
        <v>2</v>
      </c>
      <c r="N10" s="456">
        <f t="shared" si="1"/>
        <v>0</v>
      </c>
      <c r="O10" s="455">
        <f t="shared" si="1"/>
        <v>2</v>
      </c>
      <c r="P10" s="459">
        <f t="shared" si="1"/>
        <v>2</v>
      </c>
    </row>
    <row r="11" spans="3:16" ht="17.25" customHeight="1">
      <c r="C11" s="323"/>
      <c r="D11" s="326"/>
      <c r="E11" s="327" t="s">
        <v>837</v>
      </c>
      <c r="F11" s="328">
        <v>0</v>
      </c>
      <c r="G11" s="328">
        <v>0</v>
      </c>
      <c r="H11" s="457">
        <f>SUM(F11:G11)</f>
        <v>0</v>
      </c>
      <c r="I11" s="329">
        <v>0</v>
      </c>
      <c r="J11" s="330">
        <v>0</v>
      </c>
      <c r="K11" s="328">
        <v>0</v>
      </c>
      <c r="L11" s="328">
        <v>0</v>
      </c>
      <c r="M11" s="328">
        <v>2</v>
      </c>
      <c r="N11" s="330">
        <v>0</v>
      </c>
      <c r="O11" s="455">
        <f>SUM(I11:N11)</f>
        <v>2</v>
      </c>
      <c r="P11" s="459">
        <f>H11+O11</f>
        <v>2</v>
      </c>
    </row>
    <row r="12" spans="3:16" ht="17.25" customHeight="1">
      <c r="C12" s="323"/>
      <c r="D12" s="326"/>
      <c r="E12" s="327" t="s">
        <v>838</v>
      </c>
      <c r="F12" s="328">
        <v>0</v>
      </c>
      <c r="G12" s="328">
        <v>0</v>
      </c>
      <c r="H12" s="457">
        <f>SUM(F12:G12)</f>
        <v>0</v>
      </c>
      <c r="I12" s="329">
        <v>0</v>
      </c>
      <c r="J12" s="330">
        <v>0</v>
      </c>
      <c r="K12" s="328">
        <v>0</v>
      </c>
      <c r="L12" s="328">
        <v>0</v>
      </c>
      <c r="M12" s="328">
        <v>0</v>
      </c>
      <c r="N12" s="330">
        <v>0</v>
      </c>
      <c r="O12" s="455">
        <f>SUM(I12:N12)</f>
        <v>0</v>
      </c>
      <c r="P12" s="459">
        <f>H12+O12</f>
        <v>0</v>
      </c>
    </row>
    <row r="13" spans="3:16" ht="17.25" customHeight="1">
      <c r="C13" s="323"/>
      <c r="D13" s="326"/>
      <c r="E13" s="327" t="s">
        <v>839</v>
      </c>
      <c r="F13" s="328">
        <v>0</v>
      </c>
      <c r="G13" s="328">
        <v>0</v>
      </c>
      <c r="H13" s="457">
        <f>SUM(F13:G13)</f>
        <v>0</v>
      </c>
      <c r="I13" s="329">
        <v>0</v>
      </c>
      <c r="J13" s="330">
        <v>0</v>
      </c>
      <c r="K13" s="328">
        <v>0</v>
      </c>
      <c r="L13" s="328">
        <v>0</v>
      </c>
      <c r="M13" s="328">
        <v>0</v>
      </c>
      <c r="N13" s="330">
        <v>0</v>
      </c>
      <c r="O13" s="455">
        <f>SUM(I13:N13)</f>
        <v>0</v>
      </c>
      <c r="P13" s="459">
        <f>H13+O13</f>
        <v>0</v>
      </c>
    </row>
    <row r="14" spans="3:16" ht="17.25" customHeight="1">
      <c r="C14" s="323"/>
      <c r="D14" s="326"/>
      <c r="E14" s="327" t="s">
        <v>840</v>
      </c>
      <c r="F14" s="328">
        <v>0</v>
      </c>
      <c r="G14" s="328">
        <v>0</v>
      </c>
      <c r="H14" s="457">
        <f>SUM(F14:G14)</f>
        <v>0</v>
      </c>
      <c r="I14" s="329">
        <v>0</v>
      </c>
      <c r="J14" s="330">
        <v>0</v>
      </c>
      <c r="K14" s="328">
        <v>0</v>
      </c>
      <c r="L14" s="328">
        <v>0</v>
      </c>
      <c r="M14" s="328">
        <v>0</v>
      </c>
      <c r="N14" s="330">
        <v>0</v>
      </c>
      <c r="O14" s="455">
        <f>SUM(I14:N14)</f>
        <v>0</v>
      </c>
      <c r="P14" s="459">
        <f>H14+O14</f>
        <v>0</v>
      </c>
    </row>
    <row r="15" spans="3:16" ht="17.25" customHeight="1">
      <c r="C15" s="323"/>
      <c r="D15" s="326"/>
      <c r="E15" s="327" t="s">
        <v>841</v>
      </c>
      <c r="F15" s="328">
        <v>0</v>
      </c>
      <c r="G15" s="328">
        <v>0</v>
      </c>
      <c r="H15" s="457">
        <f>SUM(F15:G15)</f>
        <v>0</v>
      </c>
      <c r="I15" s="329">
        <v>0</v>
      </c>
      <c r="J15" s="330">
        <v>0</v>
      </c>
      <c r="K15" s="328">
        <v>0</v>
      </c>
      <c r="L15" s="328">
        <v>0</v>
      </c>
      <c r="M15" s="328">
        <v>0</v>
      </c>
      <c r="N15" s="330">
        <v>0</v>
      </c>
      <c r="O15" s="455">
        <f>SUM(I15:N15)</f>
        <v>0</v>
      </c>
      <c r="P15" s="459">
        <f>H15+O15</f>
        <v>0</v>
      </c>
    </row>
    <row r="16" spans="3:16" ht="17.25" customHeight="1">
      <c r="C16" s="323"/>
      <c r="D16" s="324" t="s">
        <v>842</v>
      </c>
      <c r="E16" s="331"/>
      <c r="F16" s="455">
        <f aca="true" t="shared" si="2" ref="F16:P16">SUM(F17:F18)</f>
        <v>0</v>
      </c>
      <c r="G16" s="456">
        <f t="shared" si="2"/>
        <v>0</v>
      </c>
      <c r="H16" s="457">
        <f t="shared" si="2"/>
        <v>0</v>
      </c>
      <c r="I16" s="458">
        <f t="shared" si="2"/>
        <v>0</v>
      </c>
      <c r="J16" s="456">
        <f t="shared" si="2"/>
        <v>0</v>
      </c>
      <c r="K16" s="455">
        <f t="shared" si="2"/>
        <v>0</v>
      </c>
      <c r="L16" s="455">
        <f t="shared" si="2"/>
        <v>3</v>
      </c>
      <c r="M16" s="455">
        <f t="shared" si="2"/>
        <v>1</v>
      </c>
      <c r="N16" s="456">
        <f t="shared" si="2"/>
        <v>0</v>
      </c>
      <c r="O16" s="455">
        <f t="shared" si="2"/>
        <v>4</v>
      </c>
      <c r="P16" s="459">
        <f t="shared" si="2"/>
        <v>4</v>
      </c>
    </row>
    <row r="17" spans="3:16" ht="17.25" customHeight="1">
      <c r="C17" s="323"/>
      <c r="D17" s="326"/>
      <c r="E17" s="332" t="s">
        <v>843</v>
      </c>
      <c r="F17" s="328">
        <v>0</v>
      </c>
      <c r="G17" s="328">
        <v>0</v>
      </c>
      <c r="H17" s="457">
        <f>SUM(F17:G17)</f>
        <v>0</v>
      </c>
      <c r="I17" s="329">
        <v>0</v>
      </c>
      <c r="J17" s="330">
        <v>0</v>
      </c>
      <c r="K17" s="328">
        <v>0</v>
      </c>
      <c r="L17" s="328">
        <v>3</v>
      </c>
      <c r="M17" s="328">
        <v>1</v>
      </c>
      <c r="N17" s="330">
        <v>0</v>
      </c>
      <c r="O17" s="455">
        <f>SUM(I17:N17)</f>
        <v>4</v>
      </c>
      <c r="P17" s="459">
        <f>H17+O17</f>
        <v>4</v>
      </c>
    </row>
    <row r="18" spans="3:16" ht="17.25" customHeight="1">
      <c r="C18" s="323"/>
      <c r="D18" s="326"/>
      <c r="E18" s="332" t="s">
        <v>844</v>
      </c>
      <c r="F18" s="328">
        <v>0</v>
      </c>
      <c r="G18" s="328">
        <v>0</v>
      </c>
      <c r="H18" s="457">
        <f>SUM(F18:G18)</f>
        <v>0</v>
      </c>
      <c r="I18" s="329">
        <v>0</v>
      </c>
      <c r="J18" s="330">
        <v>0</v>
      </c>
      <c r="K18" s="328">
        <v>0</v>
      </c>
      <c r="L18" s="328">
        <v>0</v>
      </c>
      <c r="M18" s="328">
        <v>0</v>
      </c>
      <c r="N18" s="330">
        <v>0</v>
      </c>
      <c r="O18" s="455">
        <f>SUM(I18:N18)</f>
        <v>0</v>
      </c>
      <c r="P18" s="459">
        <f>H18+O18</f>
        <v>0</v>
      </c>
    </row>
    <row r="19" spans="3:16" ht="17.25" customHeight="1">
      <c r="C19" s="323"/>
      <c r="D19" s="324" t="s">
        <v>827</v>
      </c>
      <c r="E19" s="325"/>
      <c r="F19" s="455">
        <f aca="true" t="shared" si="3" ref="F19:P19">SUM(F20:F22)</f>
        <v>0</v>
      </c>
      <c r="G19" s="456">
        <f t="shared" si="3"/>
        <v>0</v>
      </c>
      <c r="H19" s="457">
        <f t="shared" si="3"/>
        <v>0</v>
      </c>
      <c r="I19" s="458">
        <f t="shared" si="3"/>
        <v>0</v>
      </c>
      <c r="J19" s="456">
        <f t="shared" si="3"/>
        <v>0</v>
      </c>
      <c r="K19" s="455">
        <f t="shared" si="3"/>
        <v>0</v>
      </c>
      <c r="L19" s="455">
        <f t="shared" si="3"/>
        <v>0</v>
      </c>
      <c r="M19" s="455">
        <f t="shared" si="3"/>
        <v>0</v>
      </c>
      <c r="N19" s="456">
        <f t="shared" si="3"/>
        <v>0</v>
      </c>
      <c r="O19" s="455">
        <f t="shared" si="3"/>
        <v>0</v>
      </c>
      <c r="P19" s="459">
        <f t="shared" si="3"/>
        <v>0</v>
      </c>
    </row>
    <row r="20" spans="3:16" ht="17.25" customHeight="1">
      <c r="C20" s="323"/>
      <c r="D20" s="326"/>
      <c r="E20" s="327" t="s">
        <v>845</v>
      </c>
      <c r="F20" s="328">
        <v>0</v>
      </c>
      <c r="G20" s="328">
        <v>0</v>
      </c>
      <c r="H20" s="457">
        <f>SUM(F20:G20)</f>
        <v>0</v>
      </c>
      <c r="I20" s="329">
        <v>0</v>
      </c>
      <c r="J20" s="330">
        <v>0</v>
      </c>
      <c r="K20" s="328">
        <v>0</v>
      </c>
      <c r="L20" s="328">
        <v>0</v>
      </c>
      <c r="M20" s="328">
        <v>0</v>
      </c>
      <c r="N20" s="330">
        <v>0</v>
      </c>
      <c r="O20" s="455">
        <f>SUM(I20:N20)</f>
        <v>0</v>
      </c>
      <c r="P20" s="459">
        <f>H20+O20</f>
        <v>0</v>
      </c>
    </row>
    <row r="21" spans="3:16" ht="24.75" customHeight="1">
      <c r="C21" s="323"/>
      <c r="D21" s="326"/>
      <c r="E21" s="333" t="s">
        <v>846</v>
      </c>
      <c r="F21" s="328">
        <v>0</v>
      </c>
      <c r="G21" s="328">
        <v>0</v>
      </c>
      <c r="H21" s="457">
        <f>SUM(F21:G21)</f>
        <v>0</v>
      </c>
      <c r="I21" s="329">
        <v>0</v>
      </c>
      <c r="J21" s="330">
        <v>0</v>
      </c>
      <c r="K21" s="328">
        <v>0</v>
      </c>
      <c r="L21" s="328">
        <v>0</v>
      </c>
      <c r="M21" s="328">
        <v>0</v>
      </c>
      <c r="N21" s="330">
        <v>0</v>
      </c>
      <c r="O21" s="455">
        <f>SUM(I21:N21)</f>
        <v>0</v>
      </c>
      <c r="P21" s="459">
        <f>H21+O21</f>
        <v>0</v>
      </c>
    </row>
    <row r="22" spans="3:16" ht="24.75" customHeight="1">
      <c r="C22" s="323"/>
      <c r="D22" s="332"/>
      <c r="E22" s="333" t="s">
        <v>847</v>
      </c>
      <c r="F22" s="328">
        <v>0</v>
      </c>
      <c r="G22" s="328">
        <v>0</v>
      </c>
      <c r="H22" s="457">
        <f>SUM(F22:G22)</f>
        <v>0</v>
      </c>
      <c r="I22" s="329">
        <v>0</v>
      </c>
      <c r="J22" s="330">
        <v>0</v>
      </c>
      <c r="K22" s="328">
        <v>0</v>
      </c>
      <c r="L22" s="328">
        <v>0</v>
      </c>
      <c r="M22" s="328">
        <v>0</v>
      </c>
      <c r="N22" s="330">
        <v>0</v>
      </c>
      <c r="O22" s="455">
        <f>SUM(I22:N22)</f>
        <v>0</v>
      </c>
      <c r="P22" s="459">
        <f>H22+O22</f>
        <v>0</v>
      </c>
    </row>
    <row r="23" spans="3:16" ht="17.25" customHeight="1">
      <c r="C23" s="323"/>
      <c r="D23" s="324" t="s">
        <v>848</v>
      </c>
      <c r="E23" s="325"/>
      <c r="F23" s="455">
        <f aca="true" t="shared" si="4" ref="F23:P23">SUM(F24:F26)</f>
        <v>0</v>
      </c>
      <c r="G23" s="456">
        <f t="shared" si="4"/>
        <v>0</v>
      </c>
      <c r="H23" s="457">
        <f t="shared" si="4"/>
        <v>0</v>
      </c>
      <c r="I23" s="458">
        <f t="shared" si="4"/>
        <v>0</v>
      </c>
      <c r="J23" s="456">
        <f t="shared" si="4"/>
        <v>0</v>
      </c>
      <c r="K23" s="455">
        <f t="shared" si="4"/>
        <v>0</v>
      </c>
      <c r="L23" s="455">
        <f t="shared" si="4"/>
        <v>2</v>
      </c>
      <c r="M23" s="455">
        <f t="shared" si="4"/>
        <v>0</v>
      </c>
      <c r="N23" s="456">
        <f t="shared" si="4"/>
        <v>0</v>
      </c>
      <c r="O23" s="455">
        <f t="shared" si="4"/>
        <v>2</v>
      </c>
      <c r="P23" s="459">
        <f t="shared" si="4"/>
        <v>2</v>
      </c>
    </row>
    <row r="24" spans="3:16" ht="17.25" customHeight="1">
      <c r="C24" s="323"/>
      <c r="D24" s="326"/>
      <c r="E24" s="334" t="s">
        <v>526</v>
      </c>
      <c r="F24" s="328">
        <v>0</v>
      </c>
      <c r="G24" s="328">
        <v>0</v>
      </c>
      <c r="H24" s="457">
        <f>SUM(F24:G24)</f>
        <v>0</v>
      </c>
      <c r="I24" s="329">
        <v>0</v>
      </c>
      <c r="J24" s="330">
        <v>0</v>
      </c>
      <c r="K24" s="328">
        <v>0</v>
      </c>
      <c r="L24" s="328">
        <v>2</v>
      </c>
      <c r="M24" s="328">
        <v>0</v>
      </c>
      <c r="N24" s="330">
        <v>0</v>
      </c>
      <c r="O24" s="455">
        <f>SUM(I24:N24)</f>
        <v>2</v>
      </c>
      <c r="P24" s="459">
        <f>H24+O24</f>
        <v>2</v>
      </c>
    </row>
    <row r="25" spans="3:16" ht="17.25" customHeight="1">
      <c r="C25" s="323"/>
      <c r="D25" s="335"/>
      <c r="E25" s="332" t="s">
        <v>527</v>
      </c>
      <c r="F25" s="328">
        <v>0</v>
      </c>
      <c r="G25" s="328">
        <v>0</v>
      </c>
      <c r="H25" s="457">
        <f>SUM(F25:G25)</f>
        <v>0</v>
      </c>
      <c r="I25" s="329">
        <v>0</v>
      </c>
      <c r="J25" s="330">
        <v>0</v>
      </c>
      <c r="K25" s="328">
        <v>0</v>
      </c>
      <c r="L25" s="328">
        <v>0</v>
      </c>
      <c r="M25" s="328">
        <v>0</v>
      </c>
      <c r="N25" s="330">
        <v>0</v>
      </c>
      <c r="O25" s="455">
        <f>SUM(I25:N25)</f>
        <v>0</v>
      </c>
      <c r="P25" s="459">
        <f>H25+O25</f>
        <v>0</v>
      </c>
    </row>
    <row r="26" spans="3:16" ht="17.25" customHeight="1">
      <c r="C26" s="323"/>
      <c r="D26" s="336"/>
      <c r="E26" s="327" t="s">
        <v>528</v>
      </c>
      <c r="F26" s="328">
        <v>0</v>
      </c>
      <c r="G26" s="328">
        <v>0</v>
      </c>
      <c r="H26" s="457">
        <f>SUM(F26:G26)</f>
        <v>0</v>
      </c>
      <c r="I26" s="329">
        <v>0</v>
      </c>
      <c r="J26" s="330">
        <v>0</v>
      </c>
      <c r="K26" s="328">
        <v>0</v>
      </c>
      <c r="L26" s="328">
        <v>0</v>
      </c>
      <c r="M26" s="328">
        <v>0</v>
      </c>
      <c r="N26" s="330">
        <v>0</v>
      </c>
      <c r="O26" s="455">
        <f>SUM(I26:N26)</f>
        <v>0</v>
      </c>
      <c r="P26" s="459">
        <f>H26+O26</f>
        <v>0</v>
      </c>
    </row>
    <row r="27" spans="3:16" ht="17.25" customHeight="1">
      <c r="C27" s="323"/>
      <c r="D27" s="326" t="s">
        <v>1161</v>
      </c>
      <c r="E27" s="337"/>
      <c r="F27" s="328">
        <v>0</v>
      </c>
      <c r="G27" s="328">
        <v>0</v>
      </c>
      <c r="H27" s="457">
        <f>SUM(F27:G27)</f>
        <v>0</v>
      </c>
      <c r="I27" s="329">
        <v>0</v>
      </c>
      <c r="J27" s="330">
        <v>0</v>
      </c>
      <c r="K27" s="328">
        <v>0</v>
      </c>
      <c r="L27" s="328">
        <v>0</v>
      </c>
      <c r="M27" s="328">
        <v>0</v>
      </c>
      <c r="N27" s="330">
        <v>0</v>
      </c>
      <c r="O27" s="455">
        <f>SUM(I27:N27)</f>
        <v>0</v>
      </c>
      <c r="P27" s="459">
        <f>H27+O27</f>
        <v>0</v>
      </c>
    </row>
    <row r="28" spans="3:16" ht="17.25" customHeight="1">
      <c r="C28" s="338"/>
      <c r="D28" s="339" t="s">
        <v>1174</v>
      </c>
      <c r="E28" s="340"/>
      <c r="F28" s="341">
        <v>0</v>
      </c>
      <c r="G28" s="341">
        <v>0</v>
      </c>
      <c r="H28" s="465">
        <f>SUM(F28:G28)</f>
        <v>0</v>
      </c>
      <c r="I28" s="342">
        <v>0</v>
      </c>
      <c r="J28" s="343">
        <v>0</v>
      </c>
      <c r="K28" s="341">
        <v>0</v>
      </c>
      <c r="L28" s="341">
        <v>0</v>
      </c>
      <c r="M28" s="341">
        <v>0</v>
      </c>
      <c r="N28" s="343">
        <v>0</v>
      </c>
      <c r="O28" s="465">
        <f>SUM(I28:N28)</f>
        <v>0</v>
      </c>
      <c r="P28" s="469">
        <f>H28+O28</f>
        <v>0</v>
      </c>
    </row>
    <row r="29" spans="3:16" ht="17.25" customHeight="1">
      <c r="C29" s="321" t="s">
        <v>1163</v>
      </c>
      <c r="D29" s="344"/>
      <c r="E29" s="345"/>
      <c r="F29" s="450">
        <f aca="true" t="shared" si="5" ref="F29:P29">SUM(F30:F35)</f>
        <v>0</v>
      </c>
      <c r="G29" s="451">
        <f t="shared" si="5"/>
        <v>0</v>
      </c>
      <c r="H29" s="452">
        <f t="shared" si="5"/>
        <v>0</v>
      </c>
      <c r="I29" s="453">
        <f t="shared" si="5"/>
        <v>0</v>
      </c>
      <c r="J29" s="451">
        <f t="shared" si="5"/>
        <v>0</v>
      </c>
      <c r="K29" s="450">
        <f t="shared" si="5"/>
        <v>0</v>
      </c>
      <c r="L29" s="450">
        <f t="shared" si="5"/>
        <v>0</v>
      </c>
      <c r="M29" s="450">
        <f t="shared" si="5"/>
        <v>0</v>
      </c>
      <c r="N29" s="451">
        <f t="shared" si="5"/>
        <v>0</v>
      </c>
      <c r="O29" s="450">
        <f t="shared" si="5"/>
        <v>0</v>
      </c>
      <c r="P29" s="454">
        <f t="shared" si="5"/>
        <v>0</v>
      </c>
    </row>
    <row r="30" spans="3:16" ht="17.25" customHeight="1">
      <c r="C30" s="323"/>
      <c r="D30" s="327" t="s">
        <v>1164</v>
      </c>
      <c r="E30" s="331"/>
      <c r="F30" s="346"/>
      <c r="G30" s="347"/>
      <c r="H30" s="466"/>
      <c r="I30" s="348"/>
      <c r="J30" s="330">
        <v>0</v>
      </c>
      <c r="K30" s="328">
        <v>0</v>
      </c>
      <c r="L30" s="328">
        <v>0</v>
      </c>
      <c r="M30" s="328">
        <v>0</v>
      </c>
      <c r="N30" s="330">
        <v>0</v>
      </c>
      <c r="O30" s="455">
        <f aca="true" t="shared" si="6" ref="O30:O35">SUM(I30:N30)</f>
        <v>0</v>
      </c>
      <c r="P30" s="459">
        <f aca="true" t="shared" si="7" ref="P30:P35">H30+O30</f>
        <v>0</v>
      </c>
    </row>
    <row r="31" spans="3:16" ht="17.25" customHeight="1">
      <c r="C31" s="323"/>
      <c r="D31" s="327" t="s">
        <v>1165</v>
      </c>
      <c r="E31" s="331"/>
      <c r="F31" s="328">
        <v>0</v>
      </c>
      <c r="G31" s="328">
        <v>0</v>
      </c>
      <c r="H31" s="457">
        <f>SUM(F31:G31)</f>
        <v>0</v>
      </c>
      <c r="I31" s="329">
        <v>0</v>
      </c>
      <c r="J31" s="330">
        <v>0</v>
      </c>
      <c r="K31" s="328">
        <v>0</v>
      </c>
      <c r="L31" s="328">
        <v>0</v>
      </c>
      <c r="M31" s="328">
        <v>0</v>
      </c>
      <c r="N31" s="330">
        <v>0</v>
      </c>
      <c r="O31" s="455">
        <f t="shared" si="6"/>
        <v>0</v>
      </c>
      <c r="P31" s="459">
        <f t="shared" si="7"/>
        <v>0</v>
      </c>
    </row>
    <row r="32" spans="3:16" ht="17.25" customHeight="1">
      <c r="C32" s="323"/>
      <c r="D32" s="327" t="s">
        <v>1166</v>
      </c>
      <c r="E32" s="331"/>
      <c r="F32" s="328">
        <v>0</v>
      </c>
      <c r="G32" s="328">
        <v>0</v>
      </c>
      <c r="H32" s="457">
        <f>SUM(F32:G32)</f>
        <v>0</v>
      </c>
      <c r="I32" s="329">
        <v>0</v>
      </c>
      <c r="J32" s="330">
        <v>0</v>
      </c>
      <c r="K32" s="328">
        <v>0</v>
      </c>
      <c r="L32" s="328">
        <v>0</v>
      </c>
      <c r="M32" s="328">
        <v>0</v>
      </c>
      <c r="N32" s="330">
        <v>0</v>
      </c>
      <c r="O32" s="455">
        <f t="shared" si="6"/>
        <v>0</v>
      </c>
      <c r="P32" s="459">
        <f t="shared" si="7"/>
        <v>0</v>
      </c>
    </row>
    <row r="33" spans="3:16" ht="17.25" customHeight="1">
      <c r="C33" s="323"/>
      <c r="D33" s="327" t="s">
        <v>1167</v>
      </c>
      <c r="E33" s="331"/>
      <c r="F33" s="349"/>
      <c r="G33" s="350">
        <v>0</v>
      </c>
      <c r="H33" s="457">
        <f>SUM(F33:G33)</f>
        <v>0</v>
      </c>
      <c r="I33" s="348"/>
      <c r="J33" s="330">
        <v>0</v>
      </c>
      <c r="K33" s="328">
        <v>0</v>
      </c>
      <c r="L33" s="328">
        <v>0</v>
      </c>
      <c r="M33" s="328">
        <v>0</v>
      </c>
      <c r="N33" s="330">
        <v>0</v>
      </c>
      <c r="O33" s="455">
        <f t="shared" si="6"/>
        <v>0</v>
      </c>
      <c r="P33" s="459">
        <f t="shared" si="7"/>
        <v>0</v>
      </c>
    </row>
    <row r="34" spans="3:16" ht="17.25" customHeight="1">
      <c r="C34" s="323"/>
      <c r="D34" s="327" t="s">
        <v>1168</v>
      </c>
      <c r="E34" s="331"/>
      <c r="F34" s="351"/>
      <c r="G34" s="349"/>
      <c r="H34" s="467"/>
      <c r="I34" s="352"/>
      <c r="J34" s="330">
        <v>0</v>
      </c>
      <c r="K34" s="328">
        <v>0</v>
      </c>
      <c r="L34" s="328">
        <v>0</v>
      </c>
      <c r="M34" s="328">
        <v>0</v>
      </c>
      <c r="N34" s="330">
        <v>0</v>
      </c>
      <c r="O34" s="455">
        <f t="shared" si="6"/>
        <v>0</v>
      </c>
      <c r="P34" s="459">
        <f t="shared" si="7"/>
        <v>0</v>
      </c>
    </row>
    <row r="35" spans="3:16" ht="24.75" customHeight="1">
      <c r="C35" s="353"/>
      <c r="D35" s="1658" t="s">
        <v>693</v>
      </c>
      <c r="E35" s="1659"/>
      <c r="F35" s="341">
        <v>0</v>
      </c>
      <c r="G35" s="341">
        <v>0</v>
      </c>
      <c r="H35" s="457">
        <f>SUM(F35:G35)</f>
        <v>0</v>
      </c>
      <c r="I35" s="354"/>
      <c r="J35" s="343">
        <v>0</v>
      </c>
      <c r="K35" s="341">
        <v>0</v>
      </c>
      <c r="L35" s="341">
        <v>0</v>
      </c>
      <c r="M35" s="341">
        <v>0</v>
      </c>
      <c r="N35" s="343">
        <v>0</v>
      </c>
      <c r="O35" s="470">
        <f t="shared" si="6"/>
        <v>0</v>
      </c>
      <c r="P35" s="469">
        <f t="shared" si="7"/>
        <v>0</v>
      </c>
    </row>
    <row r="36" spans="3:16" ht="17.25" customHeight="1">
      <c r="C36" s="323" t="s">
        <v>1169</v>
      </c>
      <c r="D36" s="325"/>
      <c r="E36" s="325"/>
      <c r="F36" s="451">
        <f>SUM(F37:F39)</f>
        <v>0</v>
      </c>
      <c r="G36" s="451">
        <f>SUM(G37:G39)</f>
        <v>0</v>
      </c>
      <c r="H36" s="452">
        <f>SUM(H37:H39)</f>
        <v>0</v>
      </c>
      <c r="I36" s="460"/>
      <c r="J36" s="451">
        <f aca="true" t="shared" si="8" ref="J36:P36">SUM(J37:J39)</f>
        <v>0</v>
      </c>
      <c r="K36" s="450">
        <f t="shared" si="8"/>
        <v>0</v>
      </c>
      <c r="L36" s="450">
        <f t="shared" si="8"/>
        <v>0</v>
      </c>
      <c r="M36" s="450">
        <f t="shared" si="8"/>
        <v>7</v>
      </c>
      <c r="N36" s="451">
        <f t="shared" si="8"/>
        <v>1</v>
      </c>
      <c r="O36" s="450">
        <f t="shared" si="8"/>
        <v>8</v>
      </c>
      <c r="P36" s="454">
        <f t="shared" si="8"/>
        <v>8</v>
      </c>
    </row>
    <row r="37" spans="3:16" ht="17.25" customHeight="1">
      <c r="C37" s="323"/>
      <c r="D37" s="334" t="s">
        <v>708</v>
      </c>
      <c r="E37" s="334"/>
      <c r="F37" s="330">
        <v>0</v>
      </c>
      <c r="G37" s="330">
        <v>0</v>
      </c>
      <c r="H37" s="457">
        <f>SUM(F37:G37)</f>
        <v>0</v>
      </c>
      <c r="I37" s="355"/>
      <c r="J37" s="330">
        <v>0</v>
      </c>
      <c r="K37" s="328">
        <v>0</v>
      </c>
      <c r="L37" s="328">
        <v>0</v>
      </c>
      <c r="M37" s="328">
        <v>0</v>
      </c>
      <c r="N37" s="330">
        <v>0</v>
      </c>
      <c r="O37" s="455">
        <f>SUM(I37:N37)</f>
        <v>0</v>
      </c>
      <c r="P37" s="459">
        <f>H37+O37</f>
        <v>0</v>
      </c>
    </row>
    <row r="38" spans="3:16" ht="17.25" customHeight="1">
      <c r="C38" s="323"/>
      <c r="D38" s="334" t="s">
        <v>709</v>
      </c>
      <c r="E38" s="334"/>
      <c r="F38" s="328">
        <v>0</v>
      </c>
      <c r="G38" s="328">
        <v>0</v>
      </c>
      <c r="H38" s="457">
        <f>SUM(F38:G38)</f>
        <v>0</v>
      </c>
      <c r="I38" s="356"/>
      <c r="J38" s="330">
        <v>0</v>
      </c>
      <c r="K38" s="328">
        <v>0</v>
      </c>
      <c r="L38" s="328">
        <v>0</v>
      </c>
      <c r="M38" s="328">
        <v>7</v>
      </c>
      <c r="N38" s="330">
        <v>1</v>
      </c>
      <c r="O38" s="455">
        <f>SUM(I38:N38)</f>
        <v>8</v>
      </c>
      <c r="P38" s="459">
        <f>H38+O38</f>
        <v>8</v>
      </c>
    </row>
    <row r="39" spans="3:16" ht="17.25" customHeight="1">
      <c r="C39" s="323"/>
      <c r="D39" s="357" t="s">
        <v>710</v>
      </c>
      <c r="E39" s="357"/>
      <c r="F39" s="358">
        <v>0</v>
      </c>
      <c r="G39" s="358">
        <v>0</v>
      </c>
      <c r="H39" s="468">
        <f>SUM(F39:G39)</f>
        <v>0</v>
      </c>
      <c r="I39" s="359"/>
      <c r="J39" s="360">
        <v>0</v>
      </c>
      <c r="K39" s="361">
        <v>0</v>
      </c>
      <c r="L39" s="361">
        <v>0</v>
      </c>
      <c r="M39" s="361">
        <v>0</v>
      </c>
      <c r="N39" s="360">
        <v>0</v>
      </c>
      <c r="O39" s="471">
        <f>SUM(I39:N39)</f>
        <v>0</v>
      </c>
      <c r="P39" s="472">
        <f>H39+O39</f>
        <v>0</v>
      </c>
    </row>
    <row r="40" spans="3:16" ht="17.25" customHeight="1" thickBot="1">
      <c r="C40" s="403" t="s">
        <v>1173</v>
      </c>
      <c r="D40" s="404"/>
      <c r="E40" s="404"/>
      <c r="F40" s="461">
        <f aca="true" t="shared" si="9" ref="F40:P40">F9+F29+F36</f>
        <v>0</v>
      </c>
      <c r="G40" s="462">
        <f t="shared" si="9"/>
        <v>0</v>
      </c>
      <c r="H40" s="463">
        <f t="shared" si="9"/>
        <v>0</v>
      </c>
      <c r="I40" s="464">
        <f t="shared" si="9"/>
        <v>0</v>
      </c>
      <c r="J40" s="462">
        <f t="shared" si="9"/>
        <v>0</v>
      </c>
      <c r="K40" s="461">
        <f t="shared" si="9"/>
        <v>0</v>
      </c>
      <c r="L40" s="461">
        <f t="shared" si="9"/>
        <v>5</v>
      </c>
      <c r="M40" s="461">
        <f t="shared" si="9"/>
        <v>10</v>
      </c>
      <c r="N40" s="462">
        <f t="shared" si="9"/>
        <v>1</v>
      </c>
      <c r="O40" s="461">
        <f t="shared" si="9"/>
        <v>16</v>
      </c>
      <c r="P40" s="473">
        <f t="shared" si="9"/>
        <v>16</v>
      </c>
    </row>
    <row r="41" spans="3:16" ht="17.25" customHeight="1">
      <c r="C41" s="377" t="s">
        <v>804</v>
      </c>
      <c r="D41" s="372"/>
      <c r="E41" s="372"/>
      <c r="F41" s="372"/>
      <c r="G41" s="372"/>
      <c r="H41" s="372"/>
      <c r="I41" s="372"/>
      <c r="J41" s="372"/>
      <c r="K41" s="372"/>
      <c r="L41" s="372"/>
      <c r="M41" s="372"/>
      <c r="N41" s="372"/>
      <c r="O41" s="372"/>
      <c r="P41" s="373"/>
    </row>
    <row r="42" spans="3:17" ht="17.25" customHeight="1">
      <c r="C42" s="321" t="s">
        <v>835</v>
      </c>
      <c r="D42" s="322"/>
      <c r="E42" s="322"/>
      <c r="F42" s="450">
        <f aca="true" t="shared" si="10" ref="F42:P42">F43+F49+F52+F56+F58+F59</f>
        <v>0</v>
      </c>
      <c r="G42" s="451">
        <f t="shared" si="10"/>
        <v>0</v>
      </c>
      <c r="H42" s="452">
        <f t="shared" si="10"/>
        <v>0</v>
      </c>
      <c r="I42" s="453">
        <f t="shared" si="10"/>
        <v>0</v>
      </c>
      <c r="J42" s="451">
        <f t="shared" si="10"/>
        <v>0</v>
      </c>
      <c r="K42" s="450">
        <f t="shared" si="10"/>
        <v>0</v>
      </c>
      <c r="L42" s="450">
        <f t="shared" si="10"/>
        <v>6063</v>
      </c>
      <c r="M42" s="450">
        <f t="shared" si="10"/>
        <v>22525</v>
      </c>
      <c r="N42" s="451">
        <f t="shared" si="10"/>
        <v>0</v>
      </c>
      <c r="O42" s="450">
        <f t="shared" si="10"/>
        <v>28588</v>
      </c>
      <c r="P42" s="454">
        <f t="shared" si="10"/>
        <v>28588</v>
      </c>
      <c r="Q42" s="302"/>
    </row>
    <row r="43" spans="3:17" ht="17.25" customHeight="1">
      <c r="C43" s="323"/>
      <c r="D43" s="324" t="s">
        <v>836</v>
      </c>
      <c r="E43" s="325"/>
      <c r="F43" s="455">
        <f aca="true" t="shared" si="11" ref="F43:P43">SUM(F44:F48)</f>
        <v>0</v>
      </c>
      <c r="G43" s="456">
        <f t="shared" si="11"/>
        <v>0</v>
      </c>
      <c r="H43" s="457">
        <f t="shared" si="11"/>
        <v>0</v>
      </c>
      <c r="I43" s="458">
        <f t="shared" si="11"/>
        <v>0</v>
      </c>
      <c r="J43" s="456">
        <f t="shared" si="11"/>
        <v>0</v>
      </c>
      <c r="K43" s="455">
        <f t="shared" si="11"/>
        <v>0</v>
      </c>
      <c r="L43" s="455">
        <f t="shared" si="11"/>
        <v>0</v>
      </c>
      <c r="M43" s="455">
        <f t="shared" si="11"/>
        <v>3893</v>
      </c>
      <c r="N43" s="456">
        <f t="shared" si="11"/>
        <v>0</v>
      </c>
      <c r="O43" s="455">
        <f t="shared" si="11"/>
        <v>3893</v>
      </c>
      <c r="P43" s="459">
        <f t="shared" si="11"/>
        <v>3893</v>
      </c>
      <c r="Q43" s="302"/>
    </row>
    <row r="44" spans="3:17" ht="17.25" customHeight="1">
      <c r="C44" s="323"/>
      <c r="D44" s="326"/>
      <c r="E44" s="327" t="s">
        <v>837</v>
      </c>
      <c r="F44" s="328">
        <v>0</v>
      </c>
      <c r="G44" s="330">
        <v>0</v>
      </c>
      <c r="H44" s="457">
        <f>SUM(F44:G44)</f>
        <v>0</v>
      </c>
      <c r="I44" s="329">
        <v>0</v>
      </c>
      <c r="J44" s="330">
        <v>0</v>
      </c>
      <c r="K44" s="328">
        <v>0</v>
      </c>
      <c r="L44" s="328">
        <v>0</v>
      </c>
      <c r="M44" s="328">
        <v>3893</v>
      </c>
      <c r="N44" s="330">
        <v>0</v>
      </c>
      <c r="O44" s="455">
        <f>SUM(I44:N44)</f>
        <v>3893</v>
      </c>
      <c r="P44" s="459">
        <f>H44+O44</f>
        <v>3893</v>
      </c>
      <c r="Q44" s="302"/>
    </row>
    <row r="45" spans="3:17" ht="17.25" customHeight="1">
      <c r="C45" s="323"/>
      <c r="D45" s="326"/>
      <c r="E45" s="327" t="s">
        <v>838</v>
      </c>
      <c r="F45" s="328">
        <v>0</v>
      </c>
      <c r="G45" s="330">
        <v>0</v>
      </c>
      <c r="H45" s="457">
        <f>SUM(F45:G45)</f>
        <v>0</v>
      </c>
      <c r="I45" s="329">
        <v>0</v>
      </c>
      <c r="J45" s="330">
        <v>0</v>
      </c>
      <c r="K45" s="328">
        <v>0</v>
      </c>
      <c r="L45" s="328">
        <v>0</v>
      </c>
      <c r="M45" s="328">
        <v>0</v>
      </c>
      <c r="N45" s="330">
        <v>0</v>
      </c>
      <c r="O45" s="455">
        <f>SUM(I45:N45)</f>
        <v>0</v>
      </c>
      <c r="P45" s="459">
        <f>H45+O45</f>
        <v>0</v>
      </c>
      <c r="Q45" s="302"/>
    </row>
    <row r="46" spans="3:17" ht="17.25" customHeight="1">
      <c r="C46" s="323"/>
      <c r="D46" s="326"/>
      <c r="E46" s="327" t="s">
        <v>839</v>
      </c>
      <c r="F46" s="328">
        <v>0</v>
      </c>
      <c r="G46" s="330">
        <v>0</v>
      </c>
      <c r="H46" s="457">
        <f>SUM(F46:G46)</f>
        <v>0</v>
      </c>
      <c r="I46" s="329">
        <v>0</v>
      </c>
      <c r="J46" s="330">
        <v>0</v>
      </c>
      <c r="K46" s="328">
        <v>0</v>
      </c>
      <c r="L46" s="328">
        <v>0</v>
      </c>
      <c r="M46" s="328">
        <v>0</v>
      </c>
      <c r="N46" s="330">
        <v>0</v>
      </c>
      <c r="O46" s="455">
        <f>SUM(I46:N46)</f>
        <v>0</v>
      </c>
      <c r="P46" s="459">
        <f>H46+O46</f>
        <v>0</v>
      </c>
      <c r="Q46" s="302"/>
    </row>
    <row r="47" spans="3:17" ht="17.25" customHeight="1">
      <c r="C47" s="323"/>
      <c r="D47" s="326"/>
      <c r="E47" s="327" t="s">
        <v>840</v>
      </c>
      <c r="F47" s="328">
        <v>0</v>
      </c>
      <c r="G47" s="330">
        <v>0</v>
      </c>
      <c r="H47" s="457">
        <f>SUM(F47:G47)</f>
        <v>0</v>
      </c>
      <c r="I47" s="329">
        <v>0</v>
      </c>
      <c r="J47" s="330">
        <v>0</v>
      </c>
      <c r="K47" s="328">
        <v>0</v>
      </c>
      <c r="L47" s="328">
        <v>0</v>
      </c>
      <c r="M47" s="328">
        <v>0</v>
      </c>
      <c r="N47" s="330">
        <v>0</v>
      </c>
      <c r="O47" s="455">
        <f>SUM(I47:N47)</f>
        <v>0</v>
      </c>
      <c r="P47" s="459">
        <f>H47+O47</f>
        <v>0</v>
      </c>
      <c r="Q47" s="302"/>
    </row>
    <row r="48" spans="3:17" ht="17.25" customHeight="1">
      <c r="C48" s="323"/>
      <c r="D48" s="326"/>
      <c r="E48" s="327" t="s">
        <v>841</v>
      </c>
      <c r="F48" s="328">
        <v>0</v>
      </c>
      <c r="G48" s="330">
        <v>0</v>
      </c>
      <c r="H48" s="457">
        <f>SUM(F48:G48)</f>
        <v>0</v>
      </c>
      <c r="I48" s="329">
        <v>0</v>
      </c>
      <c r="J48" s="330">
        <v>0</v>
      </c>
      <c r="K48" s="328">
        <v>0</v>
      </c>
      <c r="L48" s="328">
        <v>0</v>
      </c>
      <c r="M48" s="328">
        <v>0</v>
      </c>
      <c r="N48" s="330">
        <v>0</v>
      </c>
      <c r="O48" s="455">
        <f>SUM(I48:N48)</f>
        <v>0</v>
      </c>
      <c r="P48" s="459">
        <f>H48+O48</f>
        <v>0</v>
      </c>
      <c r="Q48" s="302"/>
    </row>
    <row r="49" spans="3:17" ht="17.25" customHeight="1">
      <c r="C49" s="323"/>
      <c r="D49" s="324" t="s">
        <v>842</v>
      </c>
      <c r="E49" s="331"/>
      <c r="F49" s="455">
        <f aca="true" t="shared" si="12" ref="F49:P49">SUM(F50:F51)</f>
        <v>0</v>
      </c>
      <c r="G49" s="456">
        <f t="shared" si="12"/>
        <v>0</v>
      </c>
      <c r="H49" s="457">
        <f t="shared" si="12"/>
        <v>0</v>
      </c>
      <c r="I49" s="458">
        <f t="shared" si="12"/>
        <v>0</v>
      </c>
      <c r="J49" s="456">
        <f t="shared" si="12"/>
        <v>0</v>
      </c>
      <c r="K49" s="455">
        <f t="shared" si="12"/>
        <v>0</v>
      </c>
      <c r="L49" s="455">
        <f t="shared" si="12"/>
        <v>4538</v>
      </c>
      <c r="M49" s="455">
        <f t="shared" si="12"/>
        <v>18632</v>
      </c>
      <c r="N49" s="456">
        <f t="shared" si="12"/>
        <v>0</v>
      </c>
      <c r="O49" s="455">
        <f t="shared" si="12"/>
        <v>23170</v>
      </c>
      <c r="P49" s="459">
        <f t="shared" si="12"/>
        <v>23170</v>
      </c>
      <c r="Q49" s="302"/>
    </row>
    <row r="50" spans="3:17" ht="17.25" customHeight="1">
      <c r="C50" s="323"/>
      <c r="D50" s="326"/>
      <c r="E50" s="332" t="s">
        <v>843</v>
      </c>
      <c r="F50" s="328">
        <v>0</v>
      </c>
      <c r="G50" s="330">
        <v>0</v>
      </c>
      <c r="H50" s="457">
        <f>SUM(F50:G50)</f>
        <v>0</v>
      </c>
      <c r="I50" s="329">
        <v>0</v>
      </c>
      <c r="J50" s="330">
        <v>0</v>
      </c>
      <c r="K50" s="328">
        <v>0</v>
      </c>
      <c r="L50" s="328">
        <v>4538</v>
      </c>
      <c r="M50" s="328">
        <v>18632</v>
      </c>
      <c r="N50" s="330">
        <v>0</v>
      </c>
      <c r="O50" s="455">
        <f>SUM(I50:N50)</f>
        <v>23170</v>
      </c>
      <c r="P50" s="459">
        <f>H50+O50</f>
        <v>23170</v>
      </c>
      <c r="Q50" s="302"/>
    </row>
    <row r="51" spans="3:17" ht="17.25" customHeight="1">
      <c r="C51" s="323"/>
      <c r="D51" s="326"/>
      <c r="E51" s="332" t="s">
        <v>844</v>
      </c>
      <c r="F51" s="328">
        <v>0</v>
      </c>
      <c r="G51" s="330">
        <v>0</v>
      </c>
      <c r="H51" s="457">
        <f>SUM(F51:G51)</f>
        <v>0</v>
      </c>
      <c r="I51" s="329">
        <v>0</v>
      </c>
      <c r="J51" s="330">
        <v>0</v>
      </c>
      <c r="K51" s="328">
        <v>0</v>
      </c>
      <c r="L51" s="328">
        <v>0</v>
      </c>
      <c r="M51" s="328">
        <v>0</v>
      </c>
      <c r="N51" s="330">
        <v>0</v>
      </c>
      <c r="O51" s="455">
        <f>SUM(I51:N51)</f>
        <v>0</v>
      </c>
      <c r="P51" s="459">
        <f>H51+O51</f>
        <v>0</v>
      </c>
      <c r="Q51" s="302"/>
    </row>
    <row r="52" spans="3:17" ht="17.25" customHeight="1">
      <c r="C52" s="323"/>
      <c r="D52" s="324" t="s">
        <v>827</v>
      </c>
      <c r="E52" s="325"/>
      <c r="F52" s="455">
        <f aca="true" t="shared" si="13" ref="F52:P52">SUM(F53:F55)</f>
        <v>0</v>
      </c>
      <c r="G52" s="456">
        <f t="shared" si="13"/>
        <v>0</v>
      </c>
      <c r="H52" s="457">
        <f t="shared" si="13"/>
        <v>0</v>
      </c>
      <c r="I52" s="458">
        <f t="shared" si="13"/>
        <v>0</v>
      </c>
      <c r="J52" s="456">
        <f t="shared" si="13"/>
        <v>0</v>
      </c>
      <c r="K52" s="455">
        <f t="shared" si="13"/>
        <v>0</v>
      </c>
      <c r="L52" s="455">
        <f t="shared" si="13"/>
        <v>0</v>
      </c>
      <c r="M52" s="455">
        <f t="shared" si="13"/>
        <v>0</v>
      </c>
      <c r="N52" s="456">
        <f t="shared" si="13"/>
        <v>0</v>
      </c>
      <c r="O52" s="455">
        <f t="shared" si="13"/>
        <v>0</v>
      </c>
      <c r="P52" s="459">
        <f t="shared" si="13"/>
        <v>0</v>
      </c>
      <c r="Q52" s="302"/>
    </row>
    <row r="53" spans="3:17" ht="17.25" customHeight="1">
      <c r="C53" s="323"/>
      <c r="D53" s="326"/>
      <c r="E53" s="327" t="s">
        <v>845</v>
      </c>
      <c r="F53" s="328">
        <v>0</v>
      </c>
      <c r="G53" s="330">
        <v>0</v>
      </c>
      <c r="H53" s="457">
        <f>SUM(F53:G53)</f>
        <v>0</v>
      </c>
      <c r="I53" s="329">
        <v>0</v>
      </c>
      <c r="J53" s="330">
        <v>0</v>
      </c>
      <c r="K53" s="328">
        <v>0</v>
      </c>
      <c r="L53" s="328">
        <v>0</v>
      </c>
      <c r="M53" s="328">
        <v>0</v>
      </c>
      <c r="N53" s="330">
        <v>0</v>
      </c>
      <c r="O53" s="455">
        <f>SUM(I53:N53)</f>
        <v>0</v>
      </c>
      <c r="P53" s="459">
        <f>H53+O53</f>
        <v>0</v>
      </c>
      <c r="Q53" s="302"/>
    </row>
    <row r="54" spans="3:17" ht="24.75" customHeight="1">
      <c r="C54" s="323"/>
      <c r="D54" s="326"/>
      <c r="E54" s="333" t="s">
        <v>846</v>
      </c>
      <c r="F54" s="328">
        <v>0</v>
      </c>
      <c r="G54" s="330">
        <v>0</v>
      </c>
      <c r="H54" s="457">
        <f>SUM(F54:G54)</f>
        <v>0</v>
      </c>
      <c r="I54" s="329">
        <v>0</v>
      </c>
      <c r="J54" s="330">
        <v>0</v>
      </c>
      <c r="K54" s="328">
        <v>0</v>
      </c>
      <c r="L54" s="328">
        <v>0</v>
      </c>
      <c r="M54" s="328">
        <v>0</v>
      </c>
      <c r="N54" s="330">
        <v>0</v>
      </c>
      <c r="O54" s="455">
        <f>SUM(I54:N54)</f>
        <v>0</v>
      </c>
      <c r="P54" s="459">
        <f>H54+O54</f>
        <v>0</v>
      </c>
      <c r="Q54" s="302"/>
    </row>
    <row r="55" spans="3:17" ht="24.75" customHeight="1">
      <c r="C55" s="323"/>
      <c r="D55" s="332"/>
      <c r="E55" s="333" t="s">
        <v>847</v>
      </c>
      <c r="F55" s="328">
        <v>0</v>
      </c>
      <c r="G55" s="330">
        <v>0</v>
      </c>
      <c r="H55" s="457">
        <f>SUM(F55:G55)</f>
        <v>0</v>
      </c>
      <c r="I55" s="329">
        <v>0</v>
      </c>
      <c r="J55" s="330">
        <v>0</v>
      </c>
      <c r="K55" s="328">
        <v>0</v>
      </c>
      <c r="L55" s="328">
        <v>0</v>
      </c>
      <c r="M55" s="328">
        <v>0</v>
      </c>
      <c r="N55" s="330">
        <v>0</v>
      </c>
      <c r="O55" s="455">
        <f>SUM(I55:N55)</f>
        <v>0</v>
      </c>
      <c r="P55" s="459">
        <f>H55+O55</f>
        <v>0</v>
      </c>
      <c r="Q55" s="302"/>
    </row>
    <row r="56" spans="3:17" ht="17.25" customHeight="1">
      <c r="C56" s="323"/>
      <c r="D56" s="324" t="s">
        <v>848</v>
      </c>
      <c r="E56" s="325"/>
      <c r="F56" s="455">
        <f aca="true" t="shared" si="14" ref="F56:P56">F57</f>
        <v>0</v>
      </c>
      <c r="G56" s="456">
        <f t="shared" si="14"/>
        <v>0</v>
      </c>
      <c r="H56" s="457">
        <f t="shared" si="14"/>
        <v>0</v>
      </c>
      <c r="I56" s="458">
        <f t="shared" si="14"/>
        <v>0</v>
      </c>
      <c r="J56" s="456">
        <f t="shared" si="14"/>
        <v>0</v>
      </c>
      <c r="K56" s="455">
        <f t="shared" si="14"/>
        <v>0</v>
      </c>
      <c r="L56" s="455">
        <f t="shared" si="14"/>
        <v>1525</v>
      </c>
      <c r="M56" s="455">
        <f t="shared" si="14"/>
        <v>0</v>
      </c>
      <c r="N56" s="456">
        <f t="shared" si="14"/>
        <v>0</v>
      </c>
      <c r="O56" s="455">
        <f t="shared" si="14"/>
        <v>1525</v>
      </c>
      <c r="P56" s="459">
        <f t="shared" si="14"/>
        <v>1525</v>
      </c>
      <c r="Q56" s="302"/>
    </row>
    <row r="57" spans="3:17" ht="17.25" customHeight="1">
      <c r="C57" s="323"/>
      <c r="D57" s="326"/>
      <c r="E57" s="327" t="s">
        <v>526</v>
      </c>
      <c r="F57" s="328">
        <v>0</v>
      </c>
      <c r="G57" s="330">
        <v>0</v>
      </c>
      <c r="H57" s="457">
        <f>SUM(F57:G57)</f>
        <v>0</v>
      </c>
      <c r="I57" s="329">
        <v>0</v>
      </c>
      <c r="J57" s="330">
        <v>0</v>
      </c>
      <c r="K57" s="328">
        <v>0</v>
      </c>
      <c r="L57" s="328">
        <v>1525</v>
      </c>
      <c r="M57" s="328">
        <v>0</v>
      </c>
      <c r="N57" s="330">
        <v>0</v>
      </c>
      <c r="O57" s="455">
        <f>SUM(I57:N57)</f>
        <v>1525</v>
      </c>
      <c r="P57" s="459">
        <f>H57+O57</f>
        <v>1525</v>
      </c>
      <c r="Q57" s="302"/>
    </row>
    <row r="58" spans="3:17" ht="17.25" customHeight="1">
      <c r="C58" s="362"/>
      <c r="D58" s="327" t="s">
        <v>1171</v>
      </c>
      <c r="E58" s="331"/>
      <c r="F58" s="363">
        <v>0</v>
      </c>
      <c r="G58" s="363">
        <v>0</v>
      </c>
      <c r="H58" s="474">
        <f>SUM(F58:G58)</f>
        <v>0</v>
      </c>
      <c r="I58" s="364">
        <v>0</v>
      </c>
      <c r="J58" s="363">
        <v>0</v>
      </c>
      <c r="K58" s="365">
        <v>0</v>
      </c>
      <c r="L58" s="365">
        <v>0</v>
      </c>
      <c r="M58" s="365">
        <v>0</v>
      </c>
      <c r="N58" s="363">
        <v>0</v>
      </c>
      <c r="O58" s="475">
        <f>SUM(I58:N58)</f>
        <v>0</v>
      </c>
      <c r="P58" s="476">
        <f>H58+O58</f>
        <v>0</v>
      </c>
      <c r="Q58" s="302"/>
    </row>
    <row r="59" spans="3:17" ht="17.25" customHeight="1">
      <c r="C59" s="338"/>
      <c r="D59" s="339" t="s">
        <v>1172</v>
      </c>
      <c r="E59" s="340"/>
      <c r="F59" s="341">
        <v>0</v>
      </c>
      <c r="G59" s="343">
        <v>0</v>
      </c>
      <c r="H59" s="465">
        <f>SUM(F59:G59)</f>
        <v>0</v>
      </c>
      <c r="I59" s="342">
        <v>0</v>
      </c>
      <c r="J59" s="343">
        <v>0</v>
      </c>
      <c r="K59" s="341">
        <v>0</v>
      </c>
      <c r="L59" s="341">
        <v>0</v>
      </c>
      <c r="M59" s="341">
        <v>0</v>
      </c>
      <c r="N59" s="343">
        <v>0</v>
      </c>
      <c r="O59" s="465">
        <f>SUM(I59:N59)</f>
        <v>0</v>
      </c>
      <c r="P59" s="469">
        <f>H59+O59</f>
        <v>0</v>
      </c>
      <c r="Q59" s="302"/>
    </row>
    <row r="60" spans="3:17" ht="17.25" customHeight="1">
      <c r="C60" s="321" t="s">
        <v>1163</v>
      </c>
      <c r="D60" s="344"/>
      <c r="E60" s="345"/>
      <c r="F60" s="450">
        <f aca="true" t="shared" si="15" ref="F60:P60">SUM(F61:F66)</f>
        <v>0</v>
      </c>
      <c r="G60" s="451">
        <f t="shared" si="15"/>
        <v>0</v>
      </c>
      <c r="H60" s="452">
        <f t="shared" si="15"/>
        <v>0</v>
      </c>
      <c r="I60" s="453">
        <f t="shared" si="15"/>
        <v>0</v>
      </c>
      <c r="J60" s="451">
        <f t="shared" si="15"/>
        <v>0</v>
      </c>
      <c r="K60" s="450">
        <f t="shared" si="15"/>
        <v>0</v>
      </c>
      <c r="L60" s="450">
        <f t="shared" si="15"/>
        <v>0</v>
      </c>
      <c r="M60" s="450">
        <f t="shared" si="15"/>
        <v>0</v>
      </c>
      <c r="N60" s="451">
        <f t="shared" si="15"/>
        <v>0</v>
      </c>
      <c r="O60" s="450">
        <f t="shared" si="15"/>
        <v>0</v>
      </c>
      <c r="P60" s="454">
        <f t="shared" si="15"/>
        <v>0</v>
      </c>
      <c r="Q60" s="302"/>
    </row>
    <row r="61" spans="3:17" ht="17.25" customHeight="1">
      <c r="C61" s="323"/>
      <c r="D61" s="327" t="s">
        <v>1164</v>
      </c>
      <c r="E61" s="331"/>
      <c r="F61" s="346"/>
      <c r="G61" s="347"/>
      <c r="H61" s="466"/>
      <c r="I61" s="348"/>
      <c r="J61" s="330">
        <v>0</v>
      </c>
      <c r="K61" s="328">
        <v>0</v>
      </c>
      <c r="L61" s="328">
        <v>0</v>
      </c>
      <c r="M61" s="328">
        <v>0</v>
      </c>
      <c r="N61" s="330">
        <v>0</v>
      </c>
      <c r="O61" s="455">
        <f aca="true" t="shared" si="16" ref="O61:O66">SUM(I61:N61)</f>
        <v>0</v>
      </c>
      <c r="P61" s="459">
        <f aca="true" t="shared" si="17" ref="P61:P66">H61+O61</f>
        <v>0</v>
      </c>
      <c r="Q61" s="302"/>
    </row>
    <row r="62" spans="3:17" ht="17.25" customHeight="1">
      <c r="C62" s="323"/>
      <c r="D62" s="327" t="s">
        <v>1165</v>
      </c>
      <c r="E62" s="331"/>
      <c r="F62" s="328">
        <v>0</v>
      </c>
      <c r="G62" s="330">
        <v>0</v>
      </c>
      <c r="H62" s="457">
        <f>SUM(F62:G62)</f>
        <v>0</v>
      </c>
      <c r="I62" s="329">
        <v>0</v>
      </c>
      <c r="J62" s="330">
        <v>0</v>
      </c>
      <c r="K62" s="328">
        <v>0</v>
      </c>
      <c r="L62" s="328">
        <v>0</v>
      </c>
      <c r="M62" s="328">
        <v>0</v>
      </c>
      <c r="N62" s="330">
        <v>0</v>
      </c>
      <c r="O62" s="455">
        <f t="shared" si="16"/>
        <v>0</v>
      </c>
      <c r="P62" s="459">
        <f t="shared" si="17"/>
        <v>0</v>
      </c>
      <c r="Q62" s="302"/>
    </row>
    <row r="63" spans="3:17" ht="17.25" customHeight="1">
      <c r="C63" s="323"/>
      <c r="D63" s="327" t="s">
        <v>1166</v>
      </c>
      <c r="E63" s="331"/>
      <c r="F63" s="328">
        <v>0</v>
      </c>
      <c r="G63" s="330">
        <v>0</v>
      </c>
      <c r="H63" s="457">
        <f>SUM(F63:G63)</f>
        <v>0</v>
      </c>
      <c r="I63" s="329">
        <v>0</v>
      </c>
      <c r="J63" s="330">
        <v>0</v>
      </c>
      <c r="K63" s="328">
        <v>0</v>
      </c>
      <c r="L63" s="328">
        <v>0</v>
      </c>
      <c r="M63" s="328">
        <v>0</v>
      </c>
      <c r="N63" s="330">
        <v>0</v>
      </c>
      <c r="O63" s="455">
        <f t="shared" si="16"/>
        <v>0</v>
      </c>
      <c r="P63" s="459">
        <f t="shared" si="17"/>
        <v>0</v>
      </c>
      <c r="Q63" s="302"/>
    </row>
    <row r="64" spans="3:17" ht="17.25" customHeight="1">
      <c r="C64" s="323"/>
      <c r="D64" s="327" t="s">
        <v>1167</v>
      </c>
      <c r="E64" s="331"/>
      <c r="F64" s="349"/>
      <c r="G64" s="330">
        <v>0</v>
      </c>
      <c r="H64" s="457">
        <f>SUM(F64:G64)</f>
        <v>0</v>
      </c>
      <c r="I64" s="348"/>
      <c r="J64" s="330">
        <v>0</v>
      </c>
      <c r="K64" s="328">
        <v>0</v>
      </c>
      <c r="L64" s="328">
        <v>0</v>
      </c>
      <c r="M64" s="328">
        <v>0</v>
      </c>
      <c r="N64" s="330">
        <v>0</v>
      </c>
      <c r="O64" s="455">
        <f t="shared" si="16"/>
        <v>0</v>
      </c>
      <c r="P64" s="459">
        <f t="shared" si="17"/>
        <v>0</v>
      </c>
      <c r="Q64" s="302"/>
    </row>
    <row r="65" spans="3:17" ht="17.25" customHeight="1">
      <c r="C65" s="323"/>
      <c r="D65" s="327" t="s">
        <v>1168</v>
      </c>
      <c r="E65" s="331"/>
      <c r="F65" s="351"/>
      <c r="G65" s="349"/>
      <c r="H65" s="467"/>
      <c r="I65" s="352"/>
      <c r="J65" s="330">
        <v>0</v>
      </c>
      <c r="K65" s="328">
        <v>0</v>
      </c>
      <c r="L65" s="328">
        <v>0</v>
      </c>
      <c r="M65" s="328">
        <v>0</v>
      </c>
      <c r="N65" s="330">
        <v>0</v>
      </c>
      <c r="O65" s="455">
        <f t="shared" si="16"/>
        <v>0</v>
      </c>
      <c r="P65" s="459">
        <f t="shared" si="17"/>
        <v>0</v>
      </c>
      <c r="Q65" s="302"/>
    </row>
    <row r="66" spans="3:17" ht="25.5" customHeight="1">
      <c r="C66" s="353"/>
      <c r="D66" s="1658" t="s">
        <v>693</v>
      </c>
      <c r="E66" s="1659"/>
      <c r="F66" s="328">
        <v>0</v>
      </c>
      <c r="G66" s="328">
        <v>0</v>
      </c>
      <c r="H66" s="457">
        <f>SUM(F66:G66)</f>
        <v>0</v>
      </c>
      <c r="I66" s="354"/>
      <c r="J66" s="343">
        <v>0</v>
      </c>
      <c r="K66" s="341">
        <v>0</v>
      </c>
      <c r="L66" s="341">
        <v>0</v>
      </c>
      <c r="M66" s="341">
        <v>0</v>
      </c>
      <c r="N66" s="343">
        <v>0</v>
      </c>
      <c r="O66" s="470">
        <f t="shared" si="16"/>
        <v>0</v>
      </c>
      <c r="P66" s="469">
        <f t="shared" si="17"/>
        <v>0</v>
      </c>
      <c r="Q66" s="302"/>
    </row>
    <row r="67" spans="3:17" ht="17.25" customHeight="1">
      <c r="C67" s="323" t="s">
        <v>1169</v>
      </c>
      <c r="D67" s="325"/>
      <c r="E67" s="325"/>
      <c r="F67" s="451">
        <f>SUM(F68:F70)</f>
        <v>0</v>
      </c>
      <c r="G67" s="451">
        <f>SUM(G68:G70)</f>
        <v>0</v>
      </c>
      <c r="H67" s="452">
        <f>SUM(H68:H70)</f>
        <v>0</v>
      </c>
      <c r="I67" s="460"/>
      <c r="J67" s="451">
        <f aca="true" t="shared" si="18" ref="J67:P67">SUM(J68:J70)</f>
        <v>0</v>
      </c>
      <c r="K67" s="450">
        <f t="shared" si="18"/>
        <v>0</v>
      </c>
      <c r="L67" s="450">
        <f t="shared" si="18"/>
        <v>0</v>
      </c>
      <c r="M67" s="450">
        <f t="shared" si="18"/>
        <v>196437</v>
      </c>
      <c r="N67" s="451">
        <f t="shared" si="18"/>
        <v>32144</v>
      </c>
      <c r="O67" s="450">
        <f t="shared" si="18"/>
        <v>228581</v>
      </c>
      <c r="P67" s="454">
        <f t="shared" si="18"/>
        <v>228581</v>
      </c>
      <c r="Q67" s="302"/>
    </row>
    <row r="68" spans="3:17" ht="17.25" customHeight="1">
      <c r="C68" s="323"/>
      <c r="D68" s="334" t="s">
        <v>708</v>
      </c>
      <c r="E68" s="334"/>
      <c r="F68" s="330">
        <v>0</v>
      </c>
      <c r="G68" s="330">
        <v>0</v>
      </c>
      <c r="H68" s="457">
        <f>SUM(F68:G68)</f>
        <v>0</v>
      </c>
      <c r="I68" s="355"/>
      <c r="J68" s="330">
        <v>0</v>
      </c>
      <c r="K68" s="328">
        <v>0</v>
      </c>
      <c r="L68" s="328">
        <v>0</v>
      </c>
      <c r="M68" s="328">
        <v>0</v>
      </c>
      <c r="N68" s="330">
        <v>0</v>
      </c>
      <c r="O68" s="455">
        <f>SUM(I68:N68)</f>
        <v>0</v>
      </c>
      <c r="P68" s="459">
        <f>H68+O68</f>
        <v>0</v>
      </c>
      <c r="Q68" s="302"/>
    </row>
    <row r="69" spans="3:17" ht="17.25" customHeight="1">
      <c r="C69" s="323"/>
      <c r="D69" s="334" t="s">
        <v>709</v>
      </c>
      <c r="E69" s="334"/>
      <c r="F69" s="328">
        <v>0</v>
      </c>
      <c r="G69" s="330">
        <v>0</v>
      </c>
      <c r="H69" s="457">
        <f>SUM(F69:G69)</f>
        <v>0</v>
      </c>
      <c r="I69" s="356"/>
      <c r="J69" s="330">
        <v>0</v>
      </c>
      <c r="K69" s="328">
        <v>0</v>
      </c>
      <c r="L69" s="328">
        <v>0</v>
      </c>
      <c r="M69" s="328">
        <v>196437</v>
      </c>
      <c r="N69" s="330">
        <v>32144</v>
      </c>
      <c r="O69" s="455">
        <f>SUM(I69:N69)</f>
        <v>228581</v>
      </c>
      <c r="P69" s="459">
        <f>H69+O69</f>
        <v>228581</v>
      </c>
      <c r="Q69" s="302"/>
    </row>
    <row r="70" spans="3:17" ht="17.25" customHeight="1">
      <c r="C70" s="323"/>
      <c r="D70" s="357" t="s">
        <v>710</v>
      </c>
      <c r="E70" s="357"/>
      <c r="F70" s="358">
        <v>0</v>
      </c>
      <c r="G70" s="366">
        <v>0</v>
      </c>
      <c r="H70" s="468">
        <f>SUM(F70:G70)</f>
        <v>0</v>
      </c>
      <c r="I70" s="359"/>
      <c r="J70" s="360">
        <v>0</v>
      </c>
      <c r="K70" s="361">
        <v>0</v>
      </c>
      <c r="L70" s="361">
        <v>0</v>
      </c>
      <c r="M70" s="361">
        <v>0</v>
      </c>
      <c r="N70" s="360">
        <v>0</v>
      </c>
      <c r="O70" s="471">
        <f>SUM(I70:N70)</f>
        <v>0</v>
      </c>
      <c r="P70" s="472">
        <f>H70+O70</f>
        <v>0</v>
      </c>
      <c r="Q70" s="302"/>
    </row>
    <row r="71" spans="3:17" ht="17.25" customHeight="1" thickBot="1">
      <c r="C71" s="403" t="s">
        <v>1173</v>
      </c>
      <c r="D71" s="404"/>
      <c r="E71" s="404"/>
      <c r="F71" s="461">
        <f aca="true" t="shared" si="19" ref="F71:P71">F42+F60+F67</f>
        <v>0</v>
      </c>
      <c r="G71" s="462">
        <f t="shared" si="19"/>
        <v>0</v>
      </c>
      <c r="H71" s="463">
        <f t="shared" si="19"/>
        <v>0</v>
      </c>
      <c r="I71" s="464">
        <f t="shared" si="19"/>
        <v>0</v>
      </c>
      <c r="J71" s="462">
        <f t="shared" si="19"/>
        <v>0</v>
      </c>
      <c r="K71" s="461">
        <f t="shared" si="19"/>
        <v>0</v>
      </c>
      <c r="L71" s="461">
        <f t="shared" si="19"/>
        <v>6063</v>
      </c>
      <c r="M71" s="461">
        <f t="shared" si="19"/>
        <v>218962</v>
      </c>
      <c r="N71" s="462">
        <f t="shared" si="19"/>
        <v>32144</v>
      </c>
      <c r="O71" s="461">
        <f t="shared" si="19"/>
        <v>257169</v>
      </c>
      <c r="P71" s="473">
        <f t="shared" si="19"/>
        <v>257169</v>
      </c>
      <c r="Q71" s="302"/>
    </row>
    <row r="72" spans="3:16" ht="17.25" customHeight="1">
      <c r="C72" s="377" t="s">
        <v>805</v>
      </c>
      <c r="D72" s="372"/>
      <c r="E72" s="372"/>
      <c r="F72" s="372"/>
      <c r="G72" s="372"/>
      <c r="H72" s="372"/>
      <c r="I72" s="372"/>
      <c r="J72" s="372"/>
      <c r="K72" s="372"/>
      <c r="L72" s="372"/>
      <c r="M72" s="372"/>
      <c r="N72" s="372"/>
      <c r="O72" s="372"/>
      <c r="P72" s="373"/>
    </row>
    <row r="73" spans="3:17" ht="17.25" customHeight="1">
      <c r="C73" s="321" t="s">
        <v>835</v>
      </c>
      <c r="D73" s="322"/>
      <c r="E73" s="322"/>
      <c r="F73" s="450">
        <f aca="true" t="shared" si="20" ref="F73:P73">F74+F80+F83+F87+F91+F92</f>
        <v>0</v>
      </c>
      <c r="G73" s="451">
        <f t="shared" si="20"/>
        <v>0</v>
      </c>
      <c r="H73" s="452">
        <f t="shared" si="20"/>
        <v>0</v>
      </c>
      <c r="I73" s="453">
        <f t="shared" si="20"/>
        <v>0</v>
      </c>
      <c r="J73" s="477">
        <f t="shared" si="20"/>
        <v>0</v>
      </c>
      <c r="K73" s="450">
        <f t="shared" si="20"/>
        <v>0</v>
      </c>
      <c r="L73" s="450">
        <f t="shared" si="20"/>
        <v>62670</v>
      </c>
      <c r="M73" s="450">
        <f t="shared" si="20"/>
        <v>236358</v>
      </c>
      <c r="N73" s="451">
        <f t="shared" si="20"/>
        <v>0</v>
      </c>
      <c r="O73" s="450">
        <f t="shared" si="20"/>
        <v>299028</v>
      </c>
      <c r="P73" s="454">
        <f t="shared" si="20"/>
        <v>299028</v>
      </c>
      <c r="Q73" s="302"/>
    </row>
    <row r="74" spans="3:17" ht="17.25" customHeight="1">
      <c r="C74" s="323"/>
      <c r="D74" s="324" t="s">
        <v>836</v>
      </c>
      <c r="E74" s="325"/>
      <c r="F74" s="455">
        <f aca="true" t="shared" si="21" ref="F74:P74">SUM(F75:F79)</f>
        <v>0</v>
      </c>
      <c r="G74" s="456">
        <f t="shared" si="21"/>
        <v>0</v>
      </c>
      <c r="H74" s="457">
        <f t="shared" si="21"/>
        <v>0</v>
      </c>
      <c r="I74" s="458">
        <f t="shared" si="21"/>
        <v>0</v>
      </c>
      <c r="J74" s="478">
        <f t="shared" si="21"/>
        <v>0</v>
      </c>
      <c r="K74" s="455">
        <f t="shared" si="21"/>
        <v>0</v>
      </c>
      <c r="L74" s="455">
        <f t="shared" si="21"/>
        <v>0</v>
      </c>
      <c r="M74" s="455">
        <f t="shared" si="21"/>
        <v>41654</v>
      </c>
      <c r="N74" s="456">
        <f t="shared" si="21"/>
        <v>0</v>
      </c>
      <c r="O74" s="455">
        <f t="shared" si="21"/>
        <v>41654</v>
      </c>
      <c r="P74" s="459">
        <f t="shared" si="21"/>
        <v>41654</v>
      </c>
      <c r="Q74" s="302"/>
    </row>
    <row r="75" spans="3:17" ht="17.25" customHeight="1">
      <c r="C75" s="323"/>
      <c r="D75" s="326"/>
      <c r="E75" s="327" t="s">
        <v>837</v>
      </c>
      <c r="F75" s="328">
        <v>0</v>
      </c>
      <c r="G75" s="330">
        <v>0</v>
      </c>
      <c r="H75" s="457">
        <f>SUM(F75:G75)</f>
        <v>0</v>
      </c>
      <c r="I75" s="329">
        <v>0</v>
      </c>
      <c r="J75" s="367">
        <v>0</v>
      </c>
      <c r="K75" s="328">
        <v>0</v>
      </c>
      <c r="L75" s="328">
        <v>0</v>
      </c>
      <c r="M75" s="328">
        <v>41654</v>
      </c>
      <c r="N75" s="330">
        <v>0</v>
      </c>
      <c r="O75" s="455">
        <f>SUM(I75:N75)</f>
        <v>41654</v>
      </c>
      <c r="P75" s="459">
        <f>H75+O75</f>
        <v>41654</v>
      </c>
      <c r="Q75" s="302"/>
    </row>
    <row r="76" spans="3:17" ht="17.25" customHeight="1">
      <c r="C76" s="323"/>
      <c r="D76" s="326"/>
      <c r="E76" s="327" t="s">
        <v>838</v>
      </c>
      <c r="F76" s="328">
        <v>0</v>
      </c>
      <c r="G76" s="330">
        <v>0</v>
      </c>
      <c r="H76" s="457">
        <f>SUM(F76:G76)</f>
        <v>0</v>
      </c>
      <c r="I76" s="329">
        <v>0</v>
      </c>
      <c r="J76" s="367">
        <v>0</v>
      </c>
      <c r="K76" s="328">
        <v>0</v>
      </c>
      <c r="L76" s="328">
        <v>0</v>
      </c>
      <c r="M76" s="328">
        <v>0</v>
      </c>
      <c r="N76" s="330">
        <v>0</v>
      </c>
      <c r="O76" s="455">
        <f>SUM(I76:N76)</f>
        <v>0</v>
      </c>
      <c r="P76" s="459">
        <f>H76+O76</f>
        <v>0</v>
      </c>
      <c r="Q76" s="302"/>
    </row>
    <row r="77" spans="3:17" ht="17.25" customHeight="1">
      <c r="C77" s="323"/>
      <c r="D77" s="326"/>
      <c r="E77" s="327" t="s">
        <v>839</v>
      </c>
      <c r="F77" s="328">
        <v>0</v>
      </c>
      <c r="G77" s="330">
        <v>0</v>
      </c>
      <c r="H77" s="457">
        <f>SUM(F77:G77)</f>
        <v>0</v>
      </c>
      <c r="I77" s="329">
        <v>0</v>
      </c>
      <c r="J77" s="367">
        <v>0</v>
      </c>
      <c r="K77" s="328">
        <v>0</v>
      </c>
      <c r="L77" s="328">
        <v>0</v>
      </c>
      <c r="M77" s="328">
        <v>0</v>
      </c>
      <c r="N77" s="330">
        <v>0</v>
      </c>
      <c r="O77" s="455">
        <f>SUM(I77:N77)</f>
        <v>0</v>
      </c>
      <c r="P77" s="459">
        <f>H77+O77</f>
        <v>0</v>
      </c>
      <c r="Q77" s="302"/>
    </row>
    <row r="78" spans="3:17" ht="17.25" customHeight="1">
      <c r="C78" s="323"/>
      <c r="D78" s="326"/>
      <c r="E78" s="327" t="s">
        <v>840</v>
      </c>
      <c r="F78" s="328">
        <v>0</v>
      </c>
      <c r="G78" s="330">
        <v>0</v>
      </c>
      <c r="H78" s="457">
        <f>SUM(F78:G78)</f>
        <v>0</v>
      </c>
      <c r="I78" s="329">
        <v>0</v>
      </c>
      <c r="J78" s="367">
        <v>0</v>
      </c>
      <c r="K78" s="328">
        <v>0</v>
      </c>
      <c r="L78" s="328">
        <v>0</v>
      </c>
      <c r="M78" s="328">
        <v>0</v>
      </c>
      <c r="N78" s="330">
        <v>0</v>
      </c>
      <c r="O78" s="455">
        <f>SUM(I78:N78)</f>
        <v>0</v>
      </c>
      <c r="P78" s="459">
        <f>H78+O78</f>
        <v>0</v>
      </c>
      <c r="Q78" s="302"/>
    </row>
    <row r="79" spans="3:17" ht="17.25" customHeight="1">
      <c r="C79" s="323"/>
      <c r="D79" s="326"/>
      <c r="E79" s="327" t="s">
        <v>841</v>
      </c>
      <c r="F79" s="328">
        <v>0</v>
      </c>
      <c r="G79" s="330">
        <v>0</v>
      </c>
      <c r="H79" s="457">
        <f>SUM(F79:G79)</f>
        <v>0</v>
      </c>
      <c r="I79" s="329">
        <v>0</v>
      </c>
      <c r="J79" s="367">
        <v>0</v>
      </c>
      <c r="K79" s="328">
        <v>0</v>
      </c>
      <c r="L79" s="328">
        <v>0</v>
      </c>
      <c r="M79" s="328">
        <v>0</v>
      </c>
      <c r="N79" s="330">
        <v>0</v>
      </c>
      <c r="O79" s="455">
        <f>SUM(I79:N79)</f>
        <v>0</v>
      </c>
      <c r="P79" s="459">
        <f>H79+O79</f>
        <v>0</v>
      </c>
      <c r="Q79" s="302"/>
    </row>
    <row r="80" spans="3:17" ht="17.25" customHeight="1">
      <c r="C80" s="323"/>
      <c r="D80" s="324" t="s">
        <v>842</v>
      </c>
      <c r="E80" s="331"/>
      <c r="F80" s="455">
        <f aca="true" t="shared" si="22" ref="F80:P80">SUM(F81:F82)</f>
        <v>0</v>
      </c>
      <c r="G80" s="456">
        <f t="shared" si="22"/>
        <v>0</v>
      </c>
      <c r="H80" s="457">
        <f t="shared" si="22"/>
        <v>0</v>
      </c>
      <c r="I80" s="458">
        <f t="shared" si="22"/>
        <v>0</v>
      </c>
      <c r="J80" s="478">
        <f t="shared" si="22"/>
        <v>0</v>
      </c>
      <c r="K80" s="455">
        <f t="shared" si="22"/>
        <v>0</v>
      </c>
      <c r="L80" s="455">
        <f t="shared" si="22"/>
        <v>47420</v>
      </c>
      <c r="M80" s="455">
        <f t="shared" si="22"/>
        <v>194704</v>
      </c>
      <c r="N80" s="456">
        <f t="shared" si="22"/>
        <v>0</v>
      </c>
      <c r="O80" s="455">
        <f t="shared" si="22"/>
        <v>242124</v>
      </c>
      <c r="P80" s="459">
        <f t="shared" si="22"/>
        <v>242124</v>
      </c>
      <c r="Q80" s="302"/>
    </row>
    <row r="81" spans="3:17" ht="17.25" customHeight="1">
      <c r="C81" s="323"/>
      <c r="D81" s="326"/>
      <c r="E81" s="332" t="s">
        <v>843</v>
      </c>
      <c r="F81" s="328">
        <v>0</v>
      </c>
      <c r="G81" s="330">
        <v>0</v>
      </c>
      <c r="H81" s="457">
        <f>SUM(F81:G81)</f>
        <v>0</v>
      </c>
      <c r="I81" s="329">
        <v>0</v>
      </c>
      <c r="J81" s="367">
        <v>0</v>
      </c>
      <c r="K81" s="328">
        <v>0</v>
      </c>
      <c r="L81" s="328">
        <v>47420</v>
      </c>
      <c r="M81" s="328">
        <v>194704</v>
      </c>
      <c r="N81" s="330">
        <v>0</v>
      </c>
      <c r="O81" s="455">
        <f>SUM(I81:N81)</f>
        <v>242124</v>
      </c>
      <c r="P81" s="459">
        <f>H81+O81</f>
        <v>242124</v>
      </c>
      <c r="Q81" s="302"/>
    </row>
    <row r="82" spans="3:17" ht="17.25" customHeight="1">
      <c r="C82" s="323"/>
      <c r="D82" s="326"/>
      <c r="E82" s="332" t="s">
        <v>844</v>
      </c>
      <c r="F82" s="328">
        <v>0</v>
      </c>
      <c r="G82" s="330">
        <v>0</v>
      </c>
      <c r="H82" s="457">
        <f>SUM(F82:G82)</f>
        <v>0</v>
      </c>
      <c r="I82" s="329">
        <v>0</v>
      </c>
      <c r="J82" s="367">
        <v>0</v>
      </c>
      <c r="K82" s="328">
        <v>0</v>
      </c>
      <c r="L82" s="328">
        <v>0</v>
      </c>
      <c r="M82" s="328">
        <v>0</v>
      </c>
      <c r="N82" s="330">
        <v>0</v>
      </c>
      <c r="O82" s="455">
        <f>SUM(I82:N82)</f>
        <v>0</v>
      </c>
      <c r="P82" s="459">
        <f>H82+O82</f>
        <v>0</v>
      </c>
      <c r="Q82" s="302"/>
    </row>
    <row r="83" spans="3:17" ht="17.25" customHeight="1">
      <c r="C83" s="323"/>
      <c r="D83" s="324" t="s">
        <v>827</v>
      </c>
      <c r="E83" s="325"/>
      <c r="F83" s="455">
        <f aca="true" t="shared" si="23" ref="F83:P83">SUM(F84:F86)</f>
        <v>0</v>
      </c>
      <c r="G83" s="456">
        <f t="shared" si="23"/>
        <v>0</v>
      </c>
      <c r="H83" s="457">
        <f t="shared" si="23"/>
        <v>0</v>
      </c>
      <c r="I83" s="458">
        <f t="shared" si="23"/>
        <v>0</v>
      </c>
      <c r="J83" s="478">
        <f t="shared" si="23"/>
        <v>0</v>
      </c>
      <c r="K83" s="455">
        <f t="shared" si="23"/>
        <v>0</v>
      </c>
      <c r="L83" s="455">
        <f t="shared" si="23"/>
        <v>0</v>
      </c>
      <c r="M83" s="455">
        <f t="shared" si="23"/>
        <v>0</v>
      </c>
      <c r="N83" s="456">
        <f t="shared" si="23"/>
        <v>0</v>
      </c>
      <c r="O83" s="455">
        <f t="shared" si="23"/>
        <v>0</v>
      </c>
      <c r="P83" s="459">
        <f t="shared" si="23"/>
        <v>0</v>
      </c>
      <c r="Q83" s="302"/>
    </row>
    <row r="84" spans="3:17" ht="17.25" customHeight="1">
      <c r="C84" s="323"/>
      <c r="D84" s="326"/>
      <c r="E84" s="327" t="s">
        <v>845</v>
      </c>
      <c r="F84" s="328">
        <v>0</v>
      </c>
      <c r="G84" s="330">
        <v>0</v>
      </c>
      <c r="H84" s="457">
        <f>SUM(F84:G84)</f>
        <v>0</v>
      </c>
      <c r="I84" s="329">
        <v>0</v>
      </c>
      <c r="J84" s="367">
        <v>0</v>
      </c>
      <c r="K84" s="328">
        <v>0</v>
      </c>
      <c r="L84" s="328">
        <v>0</v>
      </c>
      <c r="M84" s="328">
        <v>0</v>
      </c>
      <c r="N84" s="330">
        <v>0</v>
      </c>
      <c r="O84" s="455">
        <f>SUM(I84:N84)</f>
        <v>0</v>
      </c>
      <c r="P84" s="459">
        <f>H84+O84</f>
        <v>0</v>
      </c>
      <c r="Q84" s="302"/>
    </row>
    <row r="85" spans="3:17" ht="24.75" customHeight="1">
      <c r="C85" s="323"/>
      <c r="D85" s="326"/>
      <c r="E85" s="333" t="s">
        <v>846</v>
      </c>
      <c r="F85" s="328">
        <v>0</v>
      </c>
      <c r="G85" s="330">
        <v>0</v>
      </c>
      <c r="H85" s="457">
        <f>SUM(F85:G85)</f>
        <v>0</v>
      </c>
      <c r="I85" s="329">
        <v>0</v>
      </c>
      <c r="J85" s="367">
        <v>0</v>
      </c>
      <c r="K85" s="328">
        <v>0</v>
      </c>
      <c r="L85" s="328">
        <v>0</v>
      </c>
      <c r="M85" s="328">
        <v>0</v>
      </c>
      <c r="N85" s="330">
        <v>0</v>
      </c>
      <c r="O85" s="455">
        <f>SUM(I85:N85)</f>
        <v>0</v>
      </c>
      <c r="P85" s="459">
        <f>H85+O85</f>
        <v>0</v>
      </c>
      <c r="Q85" s="302"/>
    </row>
    <row r="86" spans="3:17" ht="24.75" customHeight="1">
      <c r="C86" s="323"/>
      <c r="D86" s="332"/>
      <c r="E86" s="333" t="s">
        <v>847</v>
      </c>
      <c r="F86" s="328">
        <v>0</v>
      </c>
      <c r="G86" s="330">
        <v>0</v>
      </c>
      <c r="H86" s="457">
        <f>SUM(F86:G86)</f>
        <v>0</v>
      </c>
      <c r="I86" s="329">
        <v>0</v>
      </c>
      <c r="J86" s="367">
        <v>0</v>
      </c>
      <c r="K86" s="328">
        <v>0</v>
      </c>
      <c r="L86" s="328">
        <v>0</v>
      </c>
      <c r="M86" s="328">
        <v>0</v>
      </c>
      <c r="N86" s="330">
        <v>0</v>
      </c>
      <c r="O86" s="455">
        <f>SUM(I86:N86)</f>
        <v>0</v>
      </c>
      <c r="P86" s="459">
        <f>H86+O86</f>
        <v>0</v>
      </c>
      <c r="Q86" s="302"/>
    </row>
    <row r="87" spans="3:17" ht="17.25" customHeight="1">
      <c r="C87" s="323"/>
      <c r="D87" s="324" t="s">
        <v>848</v>
      </c>
      <c r="E87" s="325"/>
      <c r="F87" s="455">
        <f aca="true" t="shared" si="24" ref="F87:P87">SUM(F88:F90)</f>
        <v>0</v>
      </c>
      <c r="G87" s="456">
        <f t="shared" si="24"/>
        <v>0</v>
      </c>
      <c r="H87" s="457">
        <f t="shared" si="24"/>
        <v>0</v>
      </c>
      <c r="I87" s="458">
        <f t="shared" si="24"/>
        <v>0</v>
      </c>
      <c r="J87" s="456">
        <f t="shared" si="24"/>
        <v>0</v>
      </c>
      <c r="K87" s="455">
        <f t="shared" si="24"/>
        <v>0</v>
      </c>
      <c r="L87" s="455">
        <f t="shared" si="24"/>
        <v>15250</v>
      </c>
      <c r="M87" s="455">
        <f t="shared" si="24"/>
        <v>0</v>
      </c>
      <c r="N87" s="456">
        <f t="shared" si="24"/>
        <v>0</v>
      </c>
      <c r="O87" s="455">
        <f t="shared" si="24"/>
        <v>15250</v>
      </c>
      <c r="P87" s="459">
        <f t="shared" si="24"/>
        <v>15250</v>
      </c>
      <c r="Q87" s="302"/>
    </row>
    <row r="88" spans="3:17" ht="17.25" customHeight="1">
      <c r="C88" s="323"/>
      <c r="D88" s="326"/>
      <c r="E88" s="334" t="s">
        <v>526</v>
      </c>
      <c r="F88" s="328">
        <v>0</v>
      </c>
      <c r="G88" s="330">
        <v>0</v>
      </c>
      <c r="H88" s="457">
        <f>SUM(F88:G88)</f>
        <v>0</v>
      </c>
      <c r="I88" s="329">
        <v>0</v>
      </c>
      <c r="J88" s="330">
        <v>0</v>
      </c>
      <c r="K88" s="328">
        <v>0</v>
      </c>
      <c r="L88" s="328">
        <v>15250</v>
      </c>
      <c r="M88" s="328">
        <v>0</v>
      </c>
      <c r="N88" s="330">
        <v>0</v>
      </c>
      <c r="O88" s="455">
        <f>SUM(I88:N88)</f>
        <v>15250</v>
      </c>
      <c r="P88" s="459">
        <f>H88+O88</f>
        <v>15250</v>
      </c>
      <c r="Q88" s="302"/>
    </row>
    <row r="89" spans="3:17" ht="17.25" customHeight="1">
      <c r="C89" s="323"/>
      <c r="D89" s="335"/>
      <c r="E89" s="332" t="s">
        <v>527</v>
      </c>
      <c r="F89" s="328">
        <v>0</v>
      </c>
      <c r="G89" s="330">
        <v>0</v>
      </c>
      <c r="H89" s="457">
        <f>SUM(F89:G89)</f>
        <v>0</v>
      </c>
      <c r="I89" s="329">
        <v>0</v>
      </c>
      <c r="J89" s="330">
        <v>0</v>
      </c>
      <c r="K89" s="328">
        <v>0</v>
      </c>
      <c r="L89" s="328">
        <v>0</v>
      </c>
      <c r="M89" s="328">
        <v>0</v>
      </c>
      <c r="N89" s="330">
        <v>0</v>
      </c>
      <c r="O89" s="455">
        <f>SUM(I89:N89)</f>
        <v>0</v>
      </c>
      <c r="P89" s="459">
        <f>H89+O89</f>
        <v>0</v>
      </c>
      <c r="Q89" s="302"/>
    </row>
    <row r="90" spans="3:17" ht="17.25" customHeight="1">
      <c r="C90" s="323"/>
      <c r="D90" s="336"/>
      <c r="E90" s="327" t="s">
        <v>528</v>
      </c>
      <c r="F90" s="328">
        <v>0</v>
      </c>
      <c r="G90" s="330">
        <v>0</v>
      </c>
      <c r="H90" s="457">
        <f>SUM(F90:G90)</f>
        <v>0</v>
      </c>
      <c r="I90" s="329">
        <v>0</v>
      </c>
      <c r="J90" s="330">
        <v>0</v>
      </c>
      <c r="K90" s="328">
        <v>0</v>
      </c>
      <c r="L90" s="328">
        <v>0</v>
      </c>
      <c r="M90" s="328">
        <v>0</v>
      </c>
      <c r="N90" s="330">
        <v>0</v>
      </c>
      <c r="O90" s="455">
        <f>SUM(I90:N90)</f>
        <v>0</v>
      </c>
      <c r="P90" s="459">
        <f>H90+O90</f>
        <v>0</v>
      </c>
      <c r="Q90" s="302"/>
    </row>
    <row r="91" spans="3:17" ht="17.25" customHeight="1">
      <c r="C91" s="323"/>
      <c r="D91" s="326" t="s">
        <v>1161</v>
      </c>
      <c r="E91" s="337"/>
      <c r="F91" s="328">
        <v>0</v>
      </c>
      <c r="G91" s="330">
        <v>0</v>
      </c>
      <c r="H91" s="457">
        <f>SUM(F91:G91)</f>
        <v>0</v>
      </c>
      <c r="I91" s="329">
        <v>0</v>
      </c>
      <c r="J91" s="330">
        <v>0</v>
      </c>
      <c r="K91" s="328">
        <v>0</v>
      </c>
      <c r="L91" s="328">
        <v>0</v>
      </c>
      <c r="M91" s="328">
        <v>0</v>
      </c>
      <c r="N91" s="330">
        <v>0</v>
      </c>
      <c r="O91" s="455">
        <f>SUM(I91:N91)</f>
        <v>0</v>
      </c>
      <c r="P91" s="459">
        <f>H91+O91</f>
        <v>0</v>
      </c>
      <c r="Q91" s="302"/>
    </row>
    <row r="92" spans="3:17" ht="17.25" customHeight="1">
      <c r="C92" s="338"/>
      <c r="D92" s="339" t="s">
        <v>1174</v>
      </c>
      <c r="E92" s="340"/>
      <c r="F92" s="341">
        <v>0</v>
      </c>
      <c r="G92" s="343">
        <v>0</v>
      </c>
      <c r="H92" s="465">
        <f>SUM(F92:G92)</f>
        <v>0</v>
      </c>
      <c r="I92" s="342">
        <v>0</v>
      </c>
      <c r="J92" s="343">
        <v>0</v>
      </c>
      <c r="K92" s="341">
        <v>0</v>
      </c>
      <c r="L92" s="341">
        <v>0</v>
      </c>
      <c r="M92" s="341">
        <v>0</v>
      </c>
      <c r="N92" s="343">
        <v>0</v>
      </c>
      <c r="O92" s="465">
        <f>SUM(I92:N92)</f>
        <v>0</v>
      </c>
      <c r="P92" s="469">
        <f>H92+O92</f>
        <v>0</v>
      </c>
      <c r="Q92" s="302"/>
    </row>
    <row r="93" spans="3:17" ht="17.25" customHeight="1">
      <c r="C93" s="321" t="s">
        <v>1163</v>
      </c>
      <c r="D93" s="344"/>
      <c r="E93" s="345"/>
      <c r="F93" s="450">
        <f aca="true" t="shared" si="25" ref="F93:P93">SUM(F94:F99)</f>
        <v>0</v>
      </c>
      <c r="G93" s="451">
        <f t="shared" si="25"/>
        <v>0</v>
      </c>
      <c r="H93" s="452">
        <f t="shared" si="25"/>
        <v>0</v>
      </c>
      <c r="I93" s="453">
        <f t="shared" si="25"/>
        <v>0</v>
      </c>
      <c r="J93" s="477">
        <f t="shared" si="25"/>
        <v>0</v>
      </c>
      <c r="K93" s="450">
        <f t="shared" si="25"/>
        <v>0</v>
      </c>
      <c r="L93" s="450">
        <f t="shared" si="25"/>
        <v>0</v>
      </c>
      <c r="M93" s="450">
        <f t="shared" si="25"/>
        <v>0</v>
      </c>
      <c r="N93" s="451">
        <f t="shared" si="25"/>
        <v>0</v>
      </c>
      <c r="O93" s="450">
        <f t="shared" si="25"/>
        <v>0</v>
      </c>
      <c r="P93" s="454">
        <f t="shared" si="25"/>
        <v>0</v>
      </c>
      <c r="Q93" s="302"/>
    </row>
    <row r="94" spans="3:17" ht="17.25" customHeight="1">
      <c r="C94" s="323"/>
      <c r="D94" s="327" t="s">
        <v>1164</v>
      </c>
      <c r="E94" s="331"/>
      <c r="F94" s="346"/>
      <c r="G94" s="347"/>
      <c r="H94" s="466"/>
      <c r="I94" s="348"/>
      <c r="J94" s="367">
        <v>0</v>
      </c>
      <c r="K94" s="328">
        <v>0</v>
      </c>
      <c r="L94" s="328">
        <v>0</v>
      </c>
      <c r="M94" s="328">
        <v>0</v>
      </c>
      <c r="N94" s="330">
        <v>0</v>
      </c>
      <c r="O94" s="455">
        <f aca="true" t="shared" si="26" ref="O94:O99">SUM(I94:N94)</f>
        <v>0</v>
      </c>
      <c r="P94" s="459">
        <f aca="true" t="shared" si="27" ref="P94:P99">H94+O94</f>
        <v>0</v>
      </c>
      <c r="Q94" s="302"/>
    </row>
    <row r="95" spans="3:17" ht="17.25" customHeight="1">
      <c r="C95" s="323"/>
      <c r="D95" s="327" t="s">
        <v>1165</v>
      </c>
      <c r="E95" s="331"/>
      <c r="F95" s="328">
        <v>0</v>
      </c>
      <c r="G95" s="330">
        <v>0</v>
      </c>
      <c r="H95" s="457">
        <f>SUM(F95:G95)</f>
        <v>0</v>
      </c>
      <c r="I95" s="329">
        <v>0</v>
      </c>
      <c r="J95" s="367">
        <v>0</v>
      </c>
      <c r="K95" s="328">
        <v>0</v>
      </c>
      <c r="L95" s="328">
        <v>0</v>
      </c>
      <c r="M95" s="328">
        <v>0</v>
      </c>
      <c r="N95" s="330">
        <v>0</v>
      </c>
      <c r="O95" s="455">
        <f t="shared" si="26"/>
        <v>0</v>
      </c>
      <c r="P95" s="459">
        <f t="shared" si="27"/>
        <v>0</v>
      </c>
      <c r="Q95" s="302"/>
    </row>
    <row r="96" spans="3:17" ht="17.25" customHeight="1">
      <c r="C96" s="323"/>
      <c r="D96" s="327" t="s">
        <v>1166</v>
      </c>
      <c r="E96" s="331"/>
      <c r="F96" s="328">
        <v>0</v>
      </c>
      <c r="G96" s="330">
        <v>0</v>
      </c>
      <c r="H96" s="457">
        <f>SUM(F96:G96)</f>
        <v>0</v>
      </c>
      <c r="I96" s="329">
        <v>0</v>
      </c>
      <c r="J96" s="367">
        <v>0</v>
      </c>
      <c r="K96" s="328">
        <v>0</v>
      </c>
      <c r="L96" s="328">
        <v>0</v>
      </c>
      <c r="M96" s="328">
        <v>0</v>
      </c>
      <c r="N96" s="330">
        <v>0</v>
      </c>
      <c r="O96" s="455">
        <f t="shared" si="26"/>
        <v>0</v>
      </c>
      <c r="P96" s="459">
        <f t="shared" si="27"/>
        <v>0</v>
      </c>
      <c r="Q96" s="302"/>
    </row>
    <row r="97" spans="3:17" ht="17.25" customHeight="1">
      <c r="C97" s="323"/>
      <c r="D97" s="327" t="s">
        <v>1167</v>
      </c>
      <c r="E97" s="331"/>
      <c r="F97" s="349"/>
      <c r="G97" s="330">
        <v>0</v>
      </c>
      <c r="H97" s="457">
        <f>SUM(F97:G97)</f>
        <v>0</v>
      </c>
      <c r="I97" s="348"/>
      <c r="J97" s="367">
        <v>0</v>
      </c>
      <c r="K97" s="328">
        <v>0</v>
      </c>
      <c r="L97" s="328">
        <v>0</v>
      </c>
      <c r="M97" s="328">
        <v>0</v>
      </c>
      <c r="N97" s="330">
        <v>0</v>
      </c>
      <c r="O97" s="455">
        <f t="shared" si="26"/>
        <v>0</v>
      </c>
      <c r="P97" s="459">
        <f t="shared" si="27"/>
        <v>0</v>
      </c>
      <c r="Q97" s="302"/>
    </row>
    <row r="98" spans="3:17" ht="17.25" customHeight="1">
      <c r="C98" s="323"/>
      <c r="D98" s="327" t="s">
        <v>1168</v>
      </c>
      <c r="E98" s="331"/>
      <c r="F98" s="351"/>
      <c r="G98" s="349"/>
      <c r="H98" s="467"/>
      <c r="I98" s="352"/>
      <c r="J98" s="367">
        <v>0</v>
      </c>
      <c r="K98" s="328">
        <v>0</v>
      </c>
      <c r="L98" s="328">
        <v>0</v>
      </c>
      <c r="M98" s="328">
        <v>0</v>
      </c>
      <c r="N98" s="330">
        <v>0</v>
      </c>
      <c r="O98" s="455">
        <f t="shared" si="26"/>
        <v>0</v>
      </c>
      <c r="P98" s="459">
        <f t="shared" si="27"/>
        <v>0</v>
      </c>
      <c r="Q98" s="302"/>
    </row>
    <row r="99" spans="3:17" ht="25.5" customHeight="1">
      <c r="C99" s="353"/>
      <c r="D99" s="1658" t="s">
        <v>693</v>
      </c>
      <c r="E99" s="1659"/>
      <c r="F99" s="341">
        <v>0</v>
      </c>
      <c r="G99" s="343">
        <v>0</v>
      </c>
      <c r="H99" s="457">
        <f>SUM(F99:G99)</f>
        <v>0</v>
      </c>
      <c r="I99" s="354"/>
      <c r="J99" s="368">
        <v>0</v>
      </c>
      <c r="K99" s="341">
        <v>0</v>
      </c>
      <c r="L99" s="341">
        <v>0</v>
      </c>
      <c r="M99" s="341">
        <v>0</v>
      </c>
      <c r="N99" s="343">
        <v>0</v>
      </c>
      <c r="O99" s="470">
        <f t="shared" si="26"/>
        <v>0</v>
      </c>
      <c r="P99" s="469">
        <f t="shared" si="27"/>
        <v>0</v>
      </c>
      <c r="Q99" s="302"/>
    </row>
    <row r="100" spans="3:17" ht="17.25" customHeight="1">
      <c r="C100" s="323" t="s">
        <v>1169</v>
      </c>
      <c r="D100" s="325"/>
      <c r="E100" s="325"/>
      <c r="F100" s="451">
        <f>SUM(F101:F103)</f>
        <v>0</v>
      </c>
      <c r="G100" s="451">
        <f>SUM(G101:G103)</f>
        <v>0</v>
      </c>
      <c r="H100" s="452">
        <f>SUM(H101:H103)</f>
        <v>0</v>
      </c>
      <c r="I100" s="460"/>
      <c r="J100" s="477">
        <f aca="true" t="shared" si="28" ref="J100:P100">SUM(J101:J103)</f>
        <v>0</v>
      </c>
      <c r="K100" s="450">
        <f t="shared" si="28"/>
        <v>0</v>
      </c>
      <c r="L100" s="450">
        <f t="shared" si="28"/>
        <v>0</v>
      </c>
      <c r="M100" s="450">
        <f t="shared" si="28"/>
        <v>2052763</v>
      </c>
      <c r="N100" s="451">
        <f t="shared" si="28"/>
        <v>335904</v>
      </c>
      <c r="O100" s="450">
        <f t="shared" si="28"/>
        <v>2388667</v>
      </c>
      <c r="P100" s="454">
        <f t="shared" si="28"/>
        <v>2388667</v>
      </c>
      <c r="Q100" s="302"/>
    </row>
    <row r="101" spans="3:17" ht="17.25" customHeight="1">
      <c r="C101" s="323"/>
      <c r="D101" s="334" t="s">
        <v>708</v>
      </c>
      <c r="E101" s="334"/>
      <c r="F101" s="330">
        <v>0</v>
      </c>
      <c r="G101" s="330">
        <v>0</v>
      </c>
      <c r="H101" s="457">
        <f>SUM(F101:G101)</f>
        <v>0</v>
      </c>
      <c r="I101" s="355"/>
      <c r="J101" s="367">
        <v>0</v>
      </c>
      <c r="K101" s="328">
        <v>0</v>
      </c>
      <c r="L101" s="328">
        <v>0</v>
      </c>
      <c r="M101" s="328">
        <v>0</v>
      </c>
      <c r="N101" s="330">
        <v>0</v>
      </c>
      <c r="O101" s="455">
        <f>SUM(I101:N101)</f>
        <v>0</v>
      </c>
      <c r="P101" s="459">
        <f>H101+O101</f>
        <v>0</v>
      </c>
      <c r="Q101" s="302"/>
    </row>
    <row r="102" spans="3:17" ht="17.25" customHeight="1">
      <c r="C102" s="323"/>
      <c r="D102" s="334" t="s">
        <v>709</v>
      </c>
      <c r="E102" s="334"/>
      <c r="F102" s="328">
        <v>0</v>
      </c>
      <c r="G102" s="330">
        <v>0</v>
      </c>
      <c r="H102" s="457">
        <f>SUM(F102:G102)</f>
        <v>0</v>
      </c>
      <c r="I102" s="356"/>
      <c r="J102" s="367">
        <v>0</v>
      </c>
      <c r="K102" s="328">
        <v>0</v>
      </c>
      <c r="L102" s="328">
        <v>0</v>
      </c>
      <c r="M102" s="328">
        <v>2052763</v>
      </c>
      <c r="N102" s="330">
        <v>335904</v>
      </c>
      <c r="O102" s="455">
        <f>SUM(I102:N102)</f>
        <v>2388667</v>
      </c>
      <c r="P102" s="459">
        <f>H102+O102</f>
        <v>2388667</v>
      </c>
      <c r="Q102" s="302"/>
    </row>
    <row r="103" spans="3:17" ht="17.25" customHeight="1">
      <c r="C103" s="323"/>
      <c r="D103" s="357" t="s">
        <v>710</v>
      </c>
      <c r="E103" s="357"/>
      <c r="F103" s="358">
        <v>0</v>
      </c>
      <c r="G103" s="366">
        <v>0</v>
      </c>
      <c r="H103" s="468">
        <f>SUM(F103:G103)</f>
        <v>0</v>
      </c>
      <c r="I103" s="359"/>
      <c r="J103" s="369">
        <v>0</v>
      </c>
      <c r="K103" s="361">
        <v>0</v>
      </c>
      <c r="L103" s="361">
        <v>0</v>
      </c>
      <c r="M103" s="361">
        <v>0</v>
      </c>
      <c r="N103" s="360">
        <v>0</v>
      </c>
      <c r="O103" s="471">
        <f>SUM(I103:N103)</f>
        <v>0</v>
      </c>
      <c r="P103" s="472">
        <f>H103+O103</f>
        <v>0</v>
      </c>
      <c r="Q103" s="302"/>
    </row>
    <row r="104" spans="3:17" ht="17.25" customHeight="1" thickBot="1">
      <c r="C104" s="403" t="s">
        <v>1173</v>
      </c>
      <c r="D104" s="404"/>
      <c r="E104" s="404"/>
      <c r="F104" s="461">
        <f aca="true" t="shared" si="29" ref="F104:P104">F73+F93+F100</f>
        <v>0</v>
      </c>
      <c r="G104" s="462">
        <f t="shared" si="29"/>
        <v>0</v>
      </c>
      <c r="H104" s="463">
        <f t="shared" si="29"/>
        <v>0</v>
      </c>
      <c r="I104" s="464">
        <f t="shared" si="29"/>
        <v>0</v>
      </c>
      <c r="J104" s="479">
        <f t="shared" si="29"/>
        <v>0</v>
      </c>
      <c r="K104" s="461">
        <f t="shared" si="29"/>
        <v>0</v>
      </c>
      <c r="L104" s="461">
        <f t="shared" si="29"/>
        <v>62670</v>
      </c>
      <c r="M104" s="461">
        <f t="shared" si="29"/>
        <v>2289121</v>
      </c>
      <c r="N104" s="462">
        <f t="shared" si="29"/>
        <v>335904</v>
      </c>
      <c r="O104" s="461">
        <f t="shared" si="29"/>
        <v>2687695</v>
      </c>
      <c r="P104" s="473">
        <f t="shared" si="29"/>
        <v>2687695</v>
      </c>
      <c r="Q104" s="302"/>
    </row>
    <row r="105" spans="3:16" ht="17.25" customHeight="1">
      <c r="C105" s="377" t="s">
        <v>806</v>
      </c>
      <c r="D105" s="372"/>
      <c r="E105" s="372"/>
      <c r="F105" s="372"/>
      <c r="G105" s="372"/>
      <c r="H105" s="372"/>
      <c r="I105" s="372"/>
      <c r="J105" s="372"/>
      <c r="K105" s="372"/>
      <c r="L105" s="372"/>
      <c r="M105" s="372"/>
      <c r="N105" s="372"/>
      <c r="O105" s="372"/>
      <c r="P105" s="373"/>
    </row>
    <row r="106" spans="3:17" ht="17.25" customHeight="1">
      <c r="C106" s="321" t="s">
        <v>835</v>
      </c>
      <c r="D106" s="322"/>
      <c r="E106" s="322"/>
      <c r="F106" s="450">
        <f aca="true" t="shared" si="30" ref="F106:P106">F107+F113+F116+F120+F124+F125</f>
        <v>0</v>
      </c>
      <c r="G106" s="451">
        <f t="shared" si="30"/>
        <v>0</v>
      </c>
      <c r="H106" s="452">
        <f t="shared" si="30"/>
        <v>0</v>
      </c>
      <c r="I106" s="453">
        <f t="shared" si="30"/>
        <v>0</v>
      </c>
      <c r="J106" s="477">
        <f t="shared" si="30"/>
        <v>0</v>
      </c>
      <c r="K106" s="450">
        <f t="shared" si="30"/>
        <v>0</v>
      </c>
      <c r="L106" s="450">
        <f t="shared" si="30"/>
        <v>3134</v>
      </c>
      <c r="M106" s="450">
        <f t="shared" si="30"/>
        <v>11817</v>
      </c>
      <c r="N106" s="451">
        <f t="shared" si="30"/>
        <v>0</v>
      </c>
      <c r="O106" s="450">
        <f t="shared" si="30"/>
        <v>14951</v>
      </c>
      <c r="P106" s="454">
        <f t="shared" si="30"/>
        <v>14951</v>
      </c>
      <c r="Q106" s="302"/>
    </row>
    <row r="107" spans="3:17" ht="17.25" customHeight="1">
      <c r="C107" s="323"/>
      <c r="D107" s="324" t="s">
        <v>836</v>
      </c>
      <c r="E107" s="325"/>
      <c r="F107" s="455">
        <f aca="true" t="shared" si="31" ref="F107:P107">SUM(F108:F112)</f>
        <v>0</v>
      </c>
      <c r="G107" s="456">
        <f t="shared" si="31"/>
        <v>0</v>
      </c>
      <c r="H107" s="457">
        <f t="shared" si="31"/>
        <v>0</v>
      </c>
      <c r="I107" s="458">
        <f t="shared" si="31"/>
        <v>0</v>
      </c>
      <c r="J107" s="478">
        <f t="shared" si="31"/>
        <v>0</v>
      </c>
      <c r="K107" s="455">
        <f t="shared" si="31"/>
        <v>0</v>
      </c>
      <c r="L107" s="455">
        <f t="shared" si="31"/>
        <v>0</v>
      </c>
      <c r="M107" s="455">
        <f t="shared" si="31"/>
        <v>2082</v>
      </c>
      <c r="N107" s="456">
        <f t="shared" si="31"/>
        <v>0</v>
      </c>
      <c r="O107" s="455">
        <f t="shared" si="31"/>
        <v>2082</v>
      </c>
      <c r="P107" s="459">
        <f t="shared" si="31"/>
        <v>2082</v>
      </c>
      <c r="Q107" s="302"/>
    </row>
    <row r="108" spans="3:17" ht="17.25" customHeight="1">
      <c r="C108" s="323"/>
      <c r="D108" s="326"/>
      <c r="E108" s="327" t="s">
        <v>837</v>
      </c>
      <c r="F108" s="328">
        <v>0</v>
      </c>
      <c r="G108" s="330">
        <v>0</v>
      </c>
      <c r="H108" s="457">
        <f>SUM(F108:G108)</f>
        <v>0</v>
      </c>
      <c r="I108" s="329">
        <v>0</v>
      </c>
      <c r="J108" s="367">
        <v>0</v>
      </c>
      <c r="K108" s="328">
        <v>0</v>
      </c>
      <c r="L108" s="328">
        <v>0</v>
      </c>
      <c r="M108" s="328">
        <v>2082</v>
      </c>
      <c r="N108" s="330">
        <v>0</v>
      </c>
      <c r="O108" s="455">
        <f>SUM(I108:N108)</f>
        <v>2082</v>
      </c>
      <c r="P108" s="459">
        <f>H108+O108</f>
        <v>2082</v>
      </c>
      <c r="Q108" s="302"/>
    </row>
    <row r="109" spans="3:17" ht="17.25" customHeight="1">
      <c r="C109" s="323"/>
      <c r="D109" s="326"/>
      <c r="E109" s="327" t="s">
        <v>838</v>
      </c>
      <c r="F109" s="328">
        <v>0</v>
      </c>
      <c r="G109" s="330">
        <v>0</v>
      </c>
      <c r="H109" s="457">
        <f>SUM(F109:G109)</f>
        <v>0</v>
      </c>
      <c r="I109" s="329">
        <v>0</v>
      </c>
      <c r="J109" s="367">
        <v>0</v>
      </c>
      <c r="K109" s="328">
        <v>0</v>
      </c>
      <c r="L109" s="328">
        <v>0</v>
      </c>
      <c r="M109" s="328">
        <v>0</v>
      </c>
      <c r="N109" s="330">
        <v>0</v>
      </c>
      <c r="O109" s="455">
        <f>SUM(I109:N109)</f>
        <v>0</v>
      </c>
      <c r="P109" s="459">
        <f>H109+O109</f>
        <v>0</v>
      </c>
      <c r="Q109" s="302"/>
    </row>
    <row r="110" spans="3:17" ht="17.25" customHeight="1">
      <c r="C110" s="323"/>
      <c r="D110" s="326"/>
      <c r="E110" s="327" t="s">
        <v>839</v>
      </c>
      <c r="F110" s="328">
        <v>0</v>
      </c>
      <c r="G110" s="330">
        <v>0</v>
      </c>
      <c r="H110" s="457">
        <f>SUM(F110:G110)</f>
        <v>0</v>
      </c>
      <c r="I110" s="329">
        <v>0</v>
      </c>
      <c r="J110" s="367">
        <v>0</v>
      </c>
      <c r="K110" s="328">
        <v>0</v>
      </c>
      <c r="L110" s="328">
        <v>0</v>
      </c>
      <c r="M110" s="328">
        <v>0</v>
      </c>
      <c r="N110" s="330">
        <v>0</v>
      </c>
      <c r="O110" s="455">
        <f>SUM(I110:N110)</f>
        <v>0</v>
      </c>
      <c r="P110" s="459">
        <f>H110+O110</f>
        <v>0</v>
      </c>
      <c r="Q110" s="302"/>
    </row>
    <row r="111" spans="3:17" ht="17.25" customHeight="1">
      <c r="C111" s="323"/>
      <c r="D111" s="326"/>
      <c r="E111" s="327" t="s">
        <v>840</v>
      </c>
      <c r="F111" s="328">
        <v>0</v>
      </c>
      <c r="G111" s="330">
        <v>0</v>
      </c>
      <c r="H111" s="457">
        <f>SUM(F111:G111)</f>
        <v>0</v>
      </c>
      <c r="I111" s="329">
        <v>0</v>
      </c>
      <c r="J111" s="367">
        <v>0</v>
      </c>
      <c r="K111" s="328">
        <v>0</v>
      </c>
      <c r="L111" s="328">
        <v>0</v>
      </c>
      <c r="M111" s="328">
        <v>0</v>
      </c>
      <c r="N111" s="330">
        <v>0</v>
      </c>
      <c r="O111" s="455">
        <f>SUM(I111:N111)</f>
        <v>0</v>
      </c>
      <c r="P111" s="459">
        <f>H111+O111</f>
        <v>0</v>
      </c>
      <c r="Q111" s="302"/>
    </row>
    <row r="112" spans="3:17" ht="17.25" customHeight="1">
      <c r="C112" s="323"/>
      <c r="D112" s="326"/>
      <c r="E112" s="327" t="s">
        <v>841</v>
      </c>
      <c r="F112" s="328">
        <v>0</v>
      </c>
      <c r="G112" s="330">
        <v>0</v>
      </c>
      <c r="H112" s="457">
        <f>SUM(F112:G112)</f>
        <v>0</v>
      </c>
      <c r="I112" s="329">
        <v>0</v>
      </c>
      <c r="J112" s="367">
        <v>0</v>
      </c>
      <c r="K112" s="328">
        <v>0</v>
      </c>
      <c r="L112" s="328">
        <v>0</v>
      </c>
      <c r="M112" s="328">
        <v>0</v>
      </c>
      <c r="N112" s="330">
        <v>0</v>
      </c>
      <c r="O112" s="455">
        <f>SUM(I112:N112)</f>
        <v>0</v>
      </c>
      <c r="P112" s="459">
        <f>H112+O112</f>
        <v>0</v>
      </c>
      <c r="Q112" s="302"/>
    </row>
    <row r="113" spans="3:17" ht="17.25" customHeight="1">
      <c r="C113" s="323"/>
      <c r="D113" s="324" t="s">
        <v>842</v>
      </c>
      <c r="E113" s="331"/>
      <c r="F113" s="455">
        <f aca="true" t="shared" si="32" ref="F113:P113">SUM(F114:F115)</f>
        <v>0</v>
      </c>
      <c r="G113" s="456">
        <f t="shared" si="32"/>
        <v>0</v>
      </c>
      <c r="H113" s="457">
        <f t="shared" si="32"/>
        <v>0</v>
      </c>
      <c r="I113" s="458">
        <f t="shared" si="32"/>
        <v>0</v>
      </c>
      <c r="J113" s="478">
        <f t="shared" si="32"/>
        <v>0</v>
      </c>
      <c r="K113" s="455">
        <f t="shared" si="32"/>
        <v>0</v>
      </c>
      <c r="L113" s="455">
        <f t="shared" si="32"/>
        <v>2372</v>
      </c>
      <c r="M113" s="455">
        <f t="shared" si="32"/>
        <v>9735</v>
      </c>
      <c r="N113" s="456">
        <f t="shared" si="32"/>
        <v>0</v>
      </c>
      <c r="O113" s="455">
        <f t="shared" si="32"/>
        <v>12107</v>
      </c>
      <c r="P113" s="459">
        <f t="shared" si="32"/>
        <v>12107</v>
      </c>
      <c r="Q113" s="302"/>
    </row>
    <row r="114" spans="3:17" ht="17.25" customHeight="1">
      <c r="C114" s="323"/>
      <c r="D114" s="326"/>
      <c r="E114" s="332" t="s">
        <v>843</v>
      </c>
      <c r="F114" s="328">
        <v>0</v>
      </c>
      <c r="G114" s="330">
        <v>0</v>
      </c>
      <c r="H114" s="457">
        <f>SUM(F114:G114)</f>
        <v>0</v>
      </c>
      <c r="I114" s="329">
        <v>0</v>
      </c>
      <c r="J114" s="367">
        <v>0</v>
      </c>
      <c r="K114" s="328">
        <v>0</v>
      </c>
      <c r="L114" s="328">
        <v>2372</v>
      </c>
      <c r="M114" s="328">
        <v>9735</v>
      </c>
      <c r="N114" s="330">
        <v>0</v>
      </c>
      <c r="O114" s="455">
        <f>SUM(I114:N114)</f>
        <v>12107</v>
      </c>
      <c r="P114" s="459">
        <f>H114+O114</f>
        <v>12107</v>
      </c>
      <c r="Q114" s="302"/>
    </row>
    <row r="115" spans="3:17" ht="17.25" customHeight="1">
      <c r="C115" s="323"/>
      <c r="D115" s="326"/>
      <c r="E115" s="332" t="s">
        <v>844</v>
      </c>
      <c r="F115" s="328">
        <v>0</v>
      </c>
      <c r="G115" s="330">
        <v>0</v>
      </c>
      <c r="H115" s="457">
        <f>SUM(F115:G115)</f>
        <v>0</v>
      </c>
      <c r="I115" s="329">
        <v>0</v>
      </c>
      <c r="J115" s="367">
        <v>0</v>
      </c>
      <c r="K115" s="328">
        <v>0</v>
      </c>
      <c r="L115" s="328">
        <v>0</v>
      </c>
      <c r="M115" s="328">
        <v>0</v>
      </c>
      <c r="N115" s="330">
        <v>0</v>
      </c>
      <c r="O115" s="455">
        <f>SUM(I115:N115)</f>
        <v>0</v>
      </c>
      <c r="P115" s="459">
        <f>H115+O115</f>
        <v>0</v>
      </c>
      <c r="Q115" s="302"/>
    </row>
    <row r="116" spans="3:17" ht="17.25" customHeight="1">
      <c r="C116" s="323"/>
      <c r="D116" s="324" t="s">
        <v>827</v>
      </c>
      <c r="E116" s="325"/>
      <c r="F116" s="455">
        <f aca="true" t="shared" si="33" ref="F116:P116">SUM(F117:F119)</f>
        <v>0</v>
      </c>
      <c r="G116" s="456">
        <f t="shared" si="33"/>
        <v>0</v>
      </c>
      <c r="H116" s="457">
        <f t="shared" si="33"/>
        <v>0</v>
      </c>
      <c r="I116" s="458">
        <f t="shared" si="33"/>
        <v>0</v>
      </c>
      <c r="J116" s="478">
        <f t="shared" si="33"/>
        <v>0</v>
      </c>
      <c r="K116" s="455">
        <f t="shared" si="33"/>
        <v>0</v>
      </c>
      <c r="L116" s="455">
        <f t="shared" si="33"/>
        <v>0</v>
      </c>
      <c r="M116" s="455">
        <f t="shared" si="33"/>
        <v>0</v>
      </c>
      <c r="N116" s="456">
        <f t="shared" si="33"/>
        <v>0</v>
      </c>
      <c r="O116" s="455">
        <f t="shared" si="33"/>
        <v>0</v>
      </c>
      <c r="P116" s="459">
        <f t="shared" si="33"/>
        <v>0</v>
      </c>
      <c r="Q116" s="302"/>
    </row>
    <row r="117" spans="3:17" ht="17.25" customHeight="1">
      <c r="C117" s="323"/>
      <c r="D117" s="326"/>
      <c r="E117" s="327" t="s">
        <v>845</v>
      </c>
      <c r="F117" s="328">
        <v>0</v>
      </c>
      <c r="G117" s="330">
        <v>0</v>
      </c>
      <c r="H117" s="457">
        <f>SUM(F117:G117)</f>
        <v>0</v>
      </c>
      <c r="I117" s="329">
        <v>0</v>
      </c>
      <c r="J117" s="367">
        <v>0</v>
      </c>
      <c r="K117" s="328">
        <v>0</v>
      </c>
      <c r="L117" s="328">
        <v>0</v>
      </c>
      <c r="M117" s="328">
        <v>0</v>
      </c>
      <c r="N117" s="330">
        <v>0</v>
      </c>
      <c r="O117" s="455">
        <f>SUM(I117:N117)</f>
        <v>0</v>
      </c>
      <c r="P117" s="459">
        <f>H117+O117</f>
        <v>0</v>
      </c>
      <c r="Q117" s="302"/>
    </row>
    <row r="118" spans="3:17" ht="24.75" customHeight="1">
      <c r="C118" s="323"/>
      <c r="D118" s="326"/>
      <c r="E118" s="333" t="s">
        <v>846</v>
      </c>
      <c r="F118" s="328">
        <v>0</v>
      </c>
      <c r="G118" s="330">
        <v>0</v>
      </c>
      <c r="H118" s="457">
        <f>SUM(F118:G118)</f>
        <v>0</v>
      </c>
      <c r="I118" s="329">
        <v>0</v>
      </c>
      <c r="J118" s="367">
        <v>0</v>
      </c>
      <c r="K118" s="328">
        <v>0</v>
      </c>
      <c r="L118" s="328">
        <v>0</v>
      </c>
      <c r="M118" s="328">
        <v>0</v>
      </c>
      <c r="N118" s="330">
        <v>0</v>
      </c>
      <c r="O118" s="455">
        <f>SUM(I118:N118)</f>
        <v>0</v>
      </c>
      <c r="P118" s="459">
        <f>H118+O118</f>
        <v>0</v>
      </c>
      <c r="Q118" s="302"/>
    </row>
    <row r="119" spans="3:17" ht="24.75" customHeight="1">
      <c r="C119" s="323"/>
      <c r="D119" s="332"/>
      <c r="E119" s="333" t="s">
        <v>847</v>
      </c>
      <c r="F119" s="328">
        <v>0</v>
      </c>
      <c r="G119" s="330">
        <v>0</v>
      </c>
      <c r="H119" s="457">
        <f>SUM(F119:G119)</f>
        <v>0</v>
      </c>
      <c r="I119" s="329">
        <v>0</v>
      </c>
      <c r="J119" s="367">
        <v>0</v>
      </c>
      <c r="K119" s="328">
        <v>0</v>
      </c>
      <c r="L119" s="328">
        <v>0</v>
      </c>
      <c r="M119" s="328">
        <v>0</v>
      </c>
      <c r="N119" s="330">
        <v>0</v>
      </c>
      <c r="O119" s="455">
        <f>SUM(I119:N119)</f>
        <v>0</v>
      </c>
      <c r="P119" s="459">
        <f>H119+O119</f>
        <v>0</v>
      </c>
      <c r="Q119" s="302"/>
    </row>
    <row r="120" spans="3:17" ht="17.25" customHeight="1">
      <c r="C120" s="323"/>
      <c r="D120" s="324" t="s">
        <v>848</v>
      </c>
      <c r="E120" s="325"/>
      <c r="F120" s="455">
        <f aca="true" t="shared" si="34" ref="F120:P120">SUM(F121:F123)</f>
        <v>0</v>
      </c>
      <c r="G120" s="456">
        <f t="shared" si="34"/>
        <v>0</v>
      </c>
      <c r="H120" s="457">
        <f t="shared" si="34"/>
        <v>0</v>
      </c>
      <c r="I120" s="458">
        <f t="shared" si="34"/>
        <v>0</v>
      </c>
      <c r="J120" s="456">
        <f t="shared" si="34"/>
        <v>0</v>
      </c>
      <c r="K120" s="455">
        <f t="shared" si="34"/>
        <v>0</v>
      </c>
      <c r="L120" s="455">
        <f t="shared" si="34"/>
        <v>762</v>
      </c>
      <c r="M120" s="455">
        <f t="shared" si="34"/>
        <v>0</v>
      </c>
      <c r="N120" s="456">
        <f t="shared" si="34"/>
        <v>0</v>
      </c>
      <c r="O120" s="455">
        <f t="shared" si="34"/>
        <v>762</v>
      </c>
      <c r="P120" s="459">
        <f t="shared" si="34"/>
        <v>762</v>
      </c>
      <c r="Q120" s="302"/>
    </row>
    <row r="121" spans="3:17" ht="17.25" customHeight="1">
      <c r="C121" s="323"/>
      <c r="D121" s="326"/>
      <c r="E121" s="334" t="s">
        <v>526</v>
      </c>
      <c r="F121" s="328">
        <v>0</v>
      </c>
      <c r="G121" s="330">
        <v>0</v>
      </c>
      <c r="H121" s="457">
        <f>SUM(F121:G121)</f>
        <v>0</v>
      </c>
      <c r="I121" s="329">
        <v>0</v>
      </c>
      <c r="J121" s="330">
        <v>0</v>
      </c>
      <c r="K121" s="328">
        <v>0</v>
      </c>
      <c r="L121" s="328">
        <v>762</v>
      </c>
      <c r="M121" s="328">
        <v>0</v>
      </c>
      <c r="N121" s="330">
        <v>0</v>
      </c>
      <c r="O121" s="455">
        <f>SUM(I121:N121)</f>
        <v>762</v>
      </c>
      <c r="P121" s="459">
        <f>H121+O121</f>
        <v>762</v>
      </c>
      <c r="Q121" s="302"/>
    </row>
    <row r="122" spans="3:17" ht="17.25" customHeight="1">
      <c r="C122" s="323"/>
      <c r="D122" s="335"/>
      <c r="E122" s="332" t="s">
        <v>527</v>
      </c>
      <c r="F122" s="328">
        <v>0</v>
      </c>
      <c r="G122" s="330">
        <v>0</v>
      </c>
      <c r="H122" s="457">
        <f>SUM(F122:G122)</f>
        <v>0</v>
      </c>
      <c r="I122" s="329">
        <v>0</v>
      </c>
      <c r="J122" s="330">
        <v>0</v>
      </c>
      <c r="K122" s="328">
        <v>0</v>
      </c>
      <c r="L122" s="328">
        <v>0</v>
      </c>
      <c r="M122" s="328">
        <v>0</v>
      </c>
      <c r="N122" s="330">
        <v>0</v>
      </c>
      <c r="O122" s="455">
        <f>SUM(I122:N122)</f>
        <v>0</v>
      </c>
      <c r="P122" s="459">
        <f>H122+O122</f>
        <v>0</v>
      </c>
      <c r="Q122" s="302"/>
    </row>
    <row r="123" spans="3:17" ht="17.25" customHeight="1">
      <c r="C123" s="323"/>
      <c r="D123" s="336"/>
      <c r="E123" s="327" t="s">
        <v>528</v>
      </c>
      <c r="F123" s="328">
        <v>0</v>
      </c>
      <c r="G123" s="330">
        <v>0</v>
      </c>
      <c r="H123" s="457">
        <f>SUM(F123:G123)</f>
        <v>0</v>
      </c>
      <c r="I123" s="329">
        <v>0</v>
      </c>
      <c r="J123" s="330">
        <v>0</v>
      </c>
      <c r="K123" s="328">
        <v>0</v>
      </c>
      <c r="L123" s="328">
        <v>0</v>
      </c>
      <c r="M123" s="328">
        <v>0</v>
      </c>
      <c r="N123" s="330">
        <v>0</v>
      </c>
      <c r="O123" s="455">
        <f>SUM(I123:N123)</f>
        <v>0</v>
      </c>
      <c r="P123" s="459">
        <f>H123+O123</f>
        <v>0</v>
      </c>
      <c r="Q123" s="302"/>
    </row>
    <row r="124" spans="3:17" ht="17.25" customHeight="1">
      <c r="C124" s="323"/>
      <c r="D124" s="326" t="s">
        <v>1161</v>
      </c>
      <c r="E124" s="337"/>
      <c r="F124" s="328">
        <v>0</v>
      </c>
      <c r="G124" s="330">
        <v>0</v>
      </c>
      <c r="H124" s="457">
        <f>SUM(F124:G124)</f>
        <v>0</v>
      </c>
      <c r="I124" s="329">
        <v>0</v>
      </c>
      <c r="J124" s="330">
        <v>0</v>
      </c>
      <c r="K124" s="328">
        <v>0</v>
      </c>
      <c r="L124" s="328">
        <v>0</v>
      </c>
      <c r="M124" s="328">
        <v>0</v>
      </c>
      <c r="N124" s="330">
        <v>0</v>
      </c>
      <c r="O124" s="455">
        <f>SUM(I124:N124)</f>
        <v>0</v>
      </c>
      <c r="P124" s="459">
        <f>H124+O124</f>
        <v>0</v>
      </c>
      <c r="Q124" s="302"/>
    </row>
    <row r="125" spans="3:17" ht="17.25" customHeight="1">
      <c r="C125" s="338"/>
      <c r="D125" s="339" t="s">
        <v>1174</v>
      </c>
      <c r="E125" s="340"/>
      <c r="F125" s="341">
        <v>0</v>
      </c>
      <c r="G125" s="343">
        <v>0</v>
      </c>
      <c r="H125" s="465">
        <f>SUM(F125:G125)</f>
        <v>0</v>
      </c>
      <c r="I125" s="342">
        <v>0</v>
      </c>
      <c r="J125" s="343">
        <v>0</v>
      </c>
      <c r="K125" s="341">
        <v>0</v>
      </c>
      <c r="L125" s="341">
        <v>0</v>
      </c>
      <c r="M125" s="341">
        <v>0</v>
      </c>
      <c r="N125" s="343">
        <v>0</v>
      </c>
      <c r="O125" s="465">
        <f>SUM(I125:N125)</f>
        <v>0</v>
      </c>
      <c r="P125" s="469">
        <f>H125+O125</f>
        <v>0</v>
      </c>
      <c r="Q125" s="302"/>
    </row>
    <row r="126" spans="3:17" ht="17.25" customHeight="1">
      <c r="C126" s="321" t="s">
        <v>1163</v>
      </c>
      <c r="D126" s="344"/>
      <c r="E126" s="345"/>
      <c r="F126" s="450">
        <f aca="true" t="shared" si="35" ref="F126:P126">SUM(F127:F132)</f>
        <v>0</v>
      </c>
      <c r="G126" s="451">
        <f t="shared" si="35"/>
        <v>0</v>
      </c>
      <c r="H126" s="452">
        <f t="shared" si="35"/>
        <v>0</v>
      </c>
      <c r="I126" s="453">
        <f t="shared" si="35"/>
        <v>0</v>
      </c>
      <c r="J126" s="477">
        <f t="shared" si="35"/>
        <v>0</v>
      </c>
      <c r="K126" s="450">
        <f t="shared" si="35"/>
        <v>0</v>
      </c>
      <c r="L126" s="450">
        <f t="shared" si="35"/>
        <v>0</v>
      </c>
      <c r="M126" s="450">
        <f t="shared" si="35"/>
        <v>0</v>
      </c>
      <c r="N126" s="451">
        <f t="shared" si="35"/>
        <v>0</v>
      </c>
      <c r="O126" s="450">
        <f t="shared" si="35"/>
        <v>0</v>
      </c>
      <c r="P126" s="454">
        <f t="shared" si="35"/>
        <v>0</v>
      </c>
      <c r="Q126" s="302"/>
    </row>
    <row r="127" spans="3:17" ht="17.25" customHeight="1">
      <c r="C127" s="323"/>
      <c r="D127" s="327" t="s">
        <v>1164</v>
      </c>
      <c r="E127" s="331"/>
      <c r="F127" s="346"/>
      <c r="G127" s="347"/>
      <c r="H127" s="466"/>
      <c r="I127" s="348"/>
      <c r="J127" s="367">
        <v>0</v>
      </c>
      <c r="K127" s="328">
        <v>0</v>
      </c>
      <c r="L127" s="328">
        <v>0</v>
      </c>
      <c r="M127" s="328">
        <v>0</v>
      </c>
      <c r="N127" s="330">
        <v>0</v>
      </c>
      <c r="O127" s="455">
        <f aca="true" t="shared" si="36" ref="O127:O132">SUM(I127:N127)</f>
        <v>0</v>
      </c>
      <c r="P127" s="459">
        <f aca="true" t="shared" si="37" ref="P127:P132">H127+O127</f>
        <v>0</v>
      </c>
      <c r="Q127" s="302"/>
    </row>
    <row r="128" spans="3:17" ht="17.25" customHeight="1">
      <c r="C128" s="323"/>
      <c r="D128" s="327" t="s">
        <v>1165</v>
      </c>
      <c r="E128" s="331"/>
      <c r="F128" s="328">
        <v>0</v>
      </c>
      <c r="G128" s="330">
        <v>0</v>
      </c>
      <c r="H128" s="457">
        <f>SUM(F128:G128)</f>
        <v>0</v>
      </c>
      <c r="I128" s="329">
        <v>0</v>
      </c>
      <c r="J128" s="367">
        <v>0</v>
      </c>
      <c r="K128" s="328">
        <v>0</v>
      </c>
      <c r="L128" s="328">
        <v>0</v>
      </c>
      <c r="M128" s="328">
        <v>0</v>
      </c>
      <c r="N128" s="330">
        <v>0</v>
      </c>
      <c r="O128" s="455">
        <f t="shared" si="36"/>
        <v>0</v>
      </c>
      <c r="P128" s="459">
        <f t="shared" si="37"/>
        <v>0</v>
      </c>
      <c r="Q128" s="302"/>
    </row>
    <row r="129" spans="3:17" ht="17.25" customHeight="1">
      <c r="C129" s="323"/>
      <c r="D129" s="327" t="s">
        <v>1166</v>
      </c>
      <c r="E129" s="331"/>
      <c r="F129" s="328">
        <v>0</v>
      </c>
      <c r="G129" s="330">
        <v>0</v>
      </c>
      <c r="H129" s="457">
        <f>SUM(F129:G129)</f>
        <v>0</v>
      </c>
      <c r="I129" s="329">
        <v>0</v>
      </c>
      <c r="J129" s="367">
        <v>0</v>
      </c>
      <c r="K129" s="328">
        <v>0</v>
      </c>
      <c r="L129" s="328">
        <v>0</v>
      </c>
      <c r="M129" s="328">
        <v>0</v>
      </c>
      <c r="N129" s="330">
        <v>0</v>
      </c>
      <c r="O129" s="455">
        <f t="shared" si="36"/>
        <v>0</v>
      </c>
      <c r="P129" s="459">
        <f t="shared" si="37"/>
        <v>0</v>
      </c>
      <c r="Q129" s="302"/>
    </row>
    <row r="130" spans="3:17" ht="17.25" customHeight="1">
      <c r="C130" s="323"/>
      <c r="D130" s="327" t="s">
        <v>1167</v>
      </c>
      <c r="E130" s="331"/>
      <c r="F130" s="349"/>
      <c r="G130" s="330">
        <v>0</v>
      </c>
      <c r="H130" s="457">
        <f>SUM(F130:G130)</f>
        <v>0</v>
      </c>
      <c r="I130" s="348"/>
      <c r="J130" s="367">
        <v>0</v>
      </c>
      <c r="K130" s="328">
        <v>0</v>
      </c>
      <c r="L130" s="328">
        <v>0</v>
      </c>
      <c r="M130" s="328">
        <v>0</v>
      </c>
      <c r="N130" s="330">
        <v>0</v>
      </c>
      <c r="O130" s="455">
        <f t="shared" si="36"/>
        <v>0</v>
      </c>
      <c r="P130" s="459">
        <f t="shared" si="37"/>
        <v>0</v>
      </c>
      <c r="Q130" s="302"/>
    </row>
    <row r="131" spans="3:17" ht="17.25" customHeight="1">
      <c r="C131" s="323"/>
      <c r="D131" s="327" t="s">
        <v>1168</v>
      </c>
      <c r="E131" s="331"/>
      <c r="F131" s="351"/>
      <c r="G131" s="349"/>
      <c r="H131" s="467"/>
      <c r="I131" s="352"/>
      <c r="J131" s="367">
        <v>0</v>
      </c>
      <c r="K131" s="328">
        <v>0</v>
      </c>
      <c r="L131" s="328">
        <v>0</v>
      </c>
      <c r="M131" s="328">
        <v>0</v>
      </c>
      <c r="N131" s="330">
        <v>0</v>
      </c>
      <c r="O131" s="455">
        <f t="shared" si="36"/>
        <v>0</v>
      </c>
      <c r="P131" s="459">
        <f t="shared" si="37"/>
        <v>0</v>
      </c>
      <c r="Q131" s="302"/>
    </row>
    <row r="132" spans="3:17" ht="25.5" customHeight="1">
      <c r="C132" s="353"/>
      <c r="D132" s="1658" t="s">
        <v>693</v>
      </c>
      <c r="E132" s="1659"/>
      <c r="F132" s="341">
        <v>0</v>
      </c>
      <c r="G132" s="343">
        <v>0</v>
      </c>
      <c r="H132" s="457">
        <f>SUM(F132:G132)</f>
        <v>0</v>
      </c>
      <c r="I132" s="354"/>
      <c r="J132" s="368">
        <v>0</v>
      </c>
      <c r="K132" s="341">
        <v>0</v>
      </c>
      <c r="L132" s="341">
        <v>0</v>
      </c>
      <c r="M132" s="341">
        <v>0</v>
      </c>
      <c r="N132" s="343">
        <v>0</v>
      </c>
      <c r="O132" s="470">
        <f t="shared" si="36"/>
        <v>0</v>
      </c>
      <c r="P132" s="469">
        <f t="shared" si="37"/>
        <v>0</v>
      </c>
      <c r="Q132" s="302"/>
    </row>
    <row r="133" spans="3:17" ht="17.25" customHeight="1">
      <c r="C133" s="323" t="s">
        <v>1169</v>
      </c>
      <c r="D133" s="325"/>
      <c r="E133" s="325"/>
      <c r="F133" s="451">
        <f>SUM(F134:F136)</f>
        <v>0</v>
      </c>
      <c r="G133" s="451">
        <f>SUM(G134:G136)</f>
        <v>0</v>
      </c>
      <c r="H133" s="452">
        <f>SUM(H134:H136)</f>
        <v>0</v>
      </c>
      <c r="I133" s="460"/>
      <c r="J133" s="477">
        <f aca="true" t="shared" si="38" ref="J133:P133">SUM(J134:J136)</f>
        <v>0</v>
      </c>
      <c r="K133" s="450">
        <f t="shared" si="38"/>
        <v>0</v>
      </c>
      <c r="L133" s="450">
        <f t="shared" si="38"/>
        <v>0</v>
      </c>
      <c r="M133" s="450">
        <f t="shared" si="38"/>
        <v>102638</v>
      </c>
      <c r="N133" s="451">
        <f t="shared" si="38"/>
        <v>16795</v>
      </c>
      <c r="O133" s="450">
        <f t="shared" si="38"/>
        <v>119433</v>
      </c>
      <c r="P133" s="454">
        <f t="shared" si="38"/>
        <v>119433</v>
      </c>
      <c r="Q133" s="302"/>
    </row>
    <row r="134" spans="3:17" ht="17.25" customHeight="1">
      <c r="C134" s="323"/>
      <c r="D134" s="334" t="s">
        <v>708</v>
      </c>
      <c r="E134" s="334"/>
      <c r="F134" s="330">
        <v>0</v>
      </c>
      <c r="G134" s="330">
        <v>0</v>
      </c>
      <c r="H134" s="457">
        <f>SUM(F134:G134)</f>
        <v>0</v>
      </c>
      <c r="I134" s="355"/>
      <c r="J134" s="367">
        <v>0</v>
      </c>
      <c r="K134" s="328">
        <v>0</v>
      </c>
      <c r="L134" s="328">
        <v>0</v>
      </c>
      <c r="M134" s="328">
        <v>0</v>
      </c>
      <c r="N134" s="330">
        <v>0</v>
      </c>
      <c r="O134" s="455">
        <f>SUM(I134:N134)</f>
        <v>0</v>
      </c>
      <c r="P134" s="459">
        <f>H134+O134</f>
        <v>0</v>
      </c>
      <c r="Q134" s="302"/>
    </row>
    <row r="135" spans="3:17" ht="17.25" customHeight="1">
      <c r="C135" s="323"/>
      <c r="D135" s="334" t="s">
        <v>709</v>
      </c>
      <c r="E135" s="334"/>
      <c r="F135" s="328">
        <v>0</v>
      </c>
      <c r="G135" s="330">
        <v>0</v>
      </c>
      <c r="H135" s="457">
        <f>SUM(F135:G135)</f>
        <v>0</v>
      </c>
      <c r="I135" s="356"/>
      <c r="J135" s="367">
        <v>0</v>
      </c>
      <c r="K135" s="328">
        <v>0</v>
      </c>
      <c r="L135" s="328">
        <v>0</v>
      </c>
      <c r="M135" s="328">
        <v>102638</v>
      </c>
      <c r="N135" s="330">
        <v>16795</v>
      </c>
      <c r="O135" s="455">
        <f>SUM(I135:N135)</f>
        <v>119433</v>
      </c>
      <c r="P135" s="459">
        <f>H135+O135</f>
        <v>119433</v>
      </c>
      <c r="Q135" s="302"/>
    </row>
    <row r="136" spans="3:17" ht="17.25" customHeight="1">
      <c r="C136" s="323"/>
      <c r="D136" s="357" t="s">
        <v>710</v>
      </c>
      <c r="E136" s="357"/>
      <c r="F136" s="358">
        <v>0</v>
      </c>
      <c r="G136" s="366">
        <v>0</v>
      </c>
      <c r="H136" s="468">
        <f>SUM(F136:G136)</f>
        <v>0</v>
      </c>
      <c r="I136" s="359"/>
      <c r="J136" s="369">
        <v>0</v>
      </c>
      <c r="K136" s="361">
        <v>0</v>
      </c>
      <c r="L136" s="361">
        <v>0</v>
      </c>
      <c r="M136" s="361">
        <v>0</v>
      </c>
      <c r="N136" s="360">
        <v>0</v>
      </c>
      <c r="O136" s="471">
        <f>SUM(I136:N136)</f>
        <v>0</v>
      </c>
      <c r="P136" s="472">
        <f>H136+O136</f>
        <v>0</v>
      </c>
      <c r="Q136" s="302"/>
    </row>
    <row r="137" spans="3:17" ht="17.25" customHeight="1" thickBot="1">
      <c r="C137" s="403" t="s">
        <v>1173</v>
      </c>
      <c r="D137" s="404"/>
      <c r="E137" s="404"/>
      <c r="F137" s="461">
        <f aca="true" t="shared" si="39" ref="F137:P137">F106+F126+F133</f>
        <v>0</v>
      </c>
      <c r="G137" s="462">
        <f t="shared" si="39"/>
        <v>0</v>
      </c>
      <c r="H137" s="463">
        <f t="shared" si="39"/>
        <v>0</v>
      </c>
      <c r="I137" s="464">
        <f t="shared" si="39"/>
        <v>0</v>
      </c>
      <c r="J137" s="479">
        <f t="shared" si="39"/>
        <v>0</v>
      </c>
      <c r="K137" s="461">
        <f t="shared" si="39"/>
        <v>0</v>
      </c>
      <c r="L137" s="461">
        <f t="shared" si="39"/>
        <v>3134</v>
      </c>
      <c r="M137" s="461">
        <f t="shared" si="39"/>
        <v>114455</v>
      </c>
      <c r="N137" s="462">
        <f t="shared" si="39"/>
        <v>16795</v>
      </c>
      <c r="O137" s="461">
        <f t="shared" si="39"/>
        <v>134384</v>
      </c>
      <c r="P137" s="473">
        <f t="shared" si="39"/>
        <v>134384</v>
      </c>
      <c r="Q137" s="302"/>
    </row>
    <row r="138" ht="13.5">
      <c r="Q138" s="302"/>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47"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3.xml><?xml version="1.0" encoding="utf-8"?>
<worksheet xmlns="http://schemas.openxmlformats.org/spreadsheetml/2006/main" xmlns:r="http://schemas.openxmlformats.org/officeDocument/2006/relationships">
  <sheetPr codeName="Sheet34">
    <tabColor indexed="13"/>
  </sheetPr>
  <dimension ref="A1:P42"/>
  <sheetViews>
    <sheetView zoomScaleSheetLayoutView="90" workbookViewId="0" topLeftCell="A1">
      <selection activeCell="A2" sqref="A2"/>
    </sheetView>
  </sheetViews>
  <sheetFormatPr defaultColWidth="9.00390625" defaultRowHeight="12" customHeight="1" zeroHeight="1"/>
  <cols>
    <col min="1" max="2" width="1.625" style="302" customWidth="1"/>
    <col min="3" max="4" width="3.625" style="302" customWidth="1"/>
    <col min="5" max="5" width="22.625" style="302" customWidth="1"/>
    <col min="6" max="16" width="13.125" style="302" customWidth="1"/>
    <col min="17" max="17" width="3.625" style="302" customWidth="1"/>
    <col min="18" max="16384" width="13.875" style="302" hidden="1" customWidth="1"/>
  </cols>
  <sheetData>
    <row r="1" spans="1:16" s="303" customFormat="1" ht="13.5">
      <c r="A1" s="302" t="s">
        <v>1111</v>
      </c>
      <c r="B1" s="302"/>
      <c r="C1" s="302"/>
      <c r="D1" s="302"/>
      <c r="E1" s="302"/>
      <c r="F1" s="302"/>
      <c r="G1" s="302"/>
      <c r="H1" s="302"/>
      <c r="I1" s="304" t="s">
        <v>828</v>
      </c>
      <c r="J1" s="302"/>
      <c r="K1" s="302"/>
      <c r="L1" s="302"/>
      <c r="M1" s="302"/>
      <c r="N1" s="302"/>
      <c r="O1" s="302"/>
      <c r="P1" s="302"/>
    </row>
    <row r="2" spans="1:16" s="303" customFormat="1" ht="13.5">
      <c r="A2" s="302"/>
      <c r="B2" s="302"/>
      <c r="C2" s="302"/>
      <c r="D2" s="302"/>
      <c r="E2" s="302"/>
      <c r="F2" s="302"/>
      <c r="G2" s="302"/>
      <c r="H2" s="302"/>
      <c r="I2" s="306" t="s">
        <v>1605</v>
      </c>
      <c r="J2" s="302"/>
      <c r="K2" s="302"/>
      <c r="L2" s="302"/>
      <c r="M2" s="302"/>
      <c r="N2" s="374" t="s">
        <v>1175</v>
      </c>
      <c r="O2" s="374" t="s">
        <v>800</v>
      </c>
      <c r="P2" s="302"/>
    </row>
    <row r="3" spans="1:16" s="303" customFormat="1" ht="13.5">
      <c r="A3" s="302"/>
      <c r="B3" s="302" t="s">
        <v>807</v>
      </c>
      <c r="C3" s="302"/>
      <c r="D3" s="302"/>
      <c r="E3" s="302"/>
      <c r="F3" s="302"/>
      <c r="G3" s="302"/>
      <c r="H3" s="302"/>
      <c r="I3" s="302"/>
      <c r="J3" s="302"/>
      <c r="K3" s="302"/>
      <c r="L3" s="302"/>
      <c r="M3" s="32"/>
      <c r="N3" s="375" t="s">
        <v>1177</v>
      </c>
      <c r="O3" s="375" t="s">
        <v>1178</v>
      </c>
      <c r="P3" s="302"/>
    </row>
    <row r="4" spans="1:16" s="303" customFormat="1" ht="13.5">
      <c r="A4" s="302"/>
      <c r="B4" s="302" t="s">
        <v>695</v>
      </c>
      <c r="C4" s="302"/>
      <c r="D4" s="302"/>
      <c r="E4" s="302"/>
      <c r="F4" s="302"/>
      <c r="G4" s="302"/>
      <c r="H4" s="302"/>
      <c r="I4" s="305"/>
      <c r="J4" s="302"/>
      <c r="K4" s="302"/>
      <c r="L4" s="302"/>
      <c r="M4" s="302"/>
      <c r="N4" s="302"/>
      <c r="O4" s="302"/>
      <c r="P4" s="302"/>
    </row>
    <row r="5" spans="1:16" s="303" customFormat="1" ht="14.25" thickBot="1">
      <c r="A5" s="302"/>
      <c r="B5" s="302"/>
      <c r="C5" s="302" t="s">
        <v>820</v>
      </c>
      <c r="D5" s="302"/>
      <c r="E5" s="302"/>
      <c r="F5" s="302"/>
      <c r="G5" s="302"/>
      <c r="H5" s="302"/>
      <c r="I5" s="302"/>
      <c r="J5" s="302"/>
      <c r="K5" s="302"/>
      <c r="L5" s="302"/>
      <c r="M5" s="302"/>
      <c r="N5" s="302"/>
      <c r="O5" s="302"/>
      <c r="P5" s="302"/>
    </row>
    <row r="6" spans="3:16" ht="15.75" customHeight="1">
      <c r="C6" s="307" t="s">
        <v>808</v>
      </c>
      <c r="D6" s="308"/>
      <c r="E6" s="308"/>
      <c r="F6" s="309" t="s">
        <v>831</v>
      </c>
      <c r="G6" s="310"/>
      <c r="H6" s="311"/>
      <c r="I6" s="312" t="s">
        <v>832</v>
      </c>
      <c r="J6" s="310"/>
      <c r="K6" s="310"/>
      <c r="L6" s="310"/>
      <c r="M6" s="310"/>
      <c r="N6" s="310"/>
      <c r="O6" s="310"/>
      <c r="P6" s="313" t="s">
        <v>404</v>
      </c>
    </row>
    <row r="7" spans="3:16" ht="15.75" customHeight="1">
      <c r="C7" s="314"/>
      <c r="D7" s="315"/>
      <c r="E7" s="315"/>
      <c r="F7" s="316" t="s">
        <v>809</v>
      </c>
      <c r="G7" s="317" t="s">
        <v>810</v>
      </c>
      <c r="H7" s="318" t="s">
        <v>131</v>
      </c>
      <c r="I7" s="319" t="s">
        <v>834</v>
      </c>
      <c r="J7" s="317" t="s">
        <v>712</v>
      </c>
      <c r="K7" s="316" t="s">
        <v>713</v>
      </c>
      <c r="L7" s="316" t="s">
        <v>1126</v>
      </c>
      <c r="M7" s="316" t="s">
        <v>1127</v>
      </c>
      <c r="N7" s="317" t="s">
        <v>1128</v>
      </c>
      <c r="O7" s="378" t="s">
        <v>711</v>
      </c>
      <c r="P7" s="320"/>
    </row>
    <row r="8" spans="3:16" ht="15.75" customHeight="1">
      <c r="C8" s="376" t="s">
        <v>811</v>
      </c>
      <c r="D8" s="379"/>
      <c r="E8" s="380"/>
      <c r="F8" s="379"/>
      <c r="G8" s="379"/>
      <c r="H8" s="379"/>
      <c r="I8" s="379"/>
      <c r="J8" s="379"/>
      <c r="K8" s="379"/>
      <c r="L8" s="379"/>
      <c r="M8" s="379"/>
      <c r="N8" s="379"/>
      <c r="O8" s="379"/>
      <c r="P8" s="381"/>
    </row>
    <row r="9" spans="3:16" ht="15.75" customHeight="1">
      <c r="C9" s="323"/>
      <c r="D9" s="382" t="s">
        <v>812</v>
      </c>
      <c r="E9" s="383"/>
      <c r="F9" s="480">
        <f aca="true" t="shared" si="0" ref="F9:P9">SUM(F10:F16)</f>
        <v>36</v>
      </c>
      <c r="G9" s="475">
        <f t="shared" si="0"/>
        <v>90</v>
      </c>
      <c r="H9" s="452">
        <f t="shared" si="0"/>
        <v>126</v>
      </c>
      <c r="I9" s="453">
        <f t="shared" si="0"/>
        <v>0</v>
      </c>
      <c r="J9" s="481">
        <f t="shared" si="0"/>
        <v>2473</v>
      </c>
      <c r="K9" s="475">
        <f t="shared" si="0"/>
        <v>3804</v>
      </c>
      <c r="L9" s="475">
        <f t="shared" si="0"/>
        <v>6217</v>
      </c>
      <c r="M9" s="475">
        <f t="shared" si="0"/>
        <v>5299</v>
      </c>
      <c r="N9" s="475">
        <f t="shared" si="0"/>
        <v>6280</v>
      </c>
      <c r="O9" s="452">
        <f t="shared" si="0"/>
        <v>24073</v>
      </c>
      <c r="P9" s="454">
        <f t="shared" si="0"/>
        <v>24199</v>
      </c>
    </row>
    <row r="10" spans="3:16" ht="15.75" customHeight="1">
      <c r="C10" s="323"/>
      <c r="D10" s="384"/>
      <c r="E10" s="333" t="s">
        <v>813</v>
      </c>
      <c r="F10" s="363">
        <v>0</v>
      </c>
      <c r="G10" s="363">
        <v>0</v>
      </c>
      <c r="H10" s="474">
        <f aca="true" t="shared" si="1" ref="H10:H16">SUM(F10:G10)</f>
        <v>0</v>
      </c>
      <c r="I10" s="355"/>
      <c r="J10" s="385">
        <v>516</v>
      </c>
      <c r="K10" s="365">
        <v>1323</v>
      </c>
      <c r="L10" s="365">
        <v>2853</v>
      </c>
      <c r="M10" s="365">
        <v>2788</v>
      </c>
      <c r="N10" s="365">
        <v>3515</v>
      </c>
      <c r="O10" s="474">
        <f aca="true" t="shared" si="2" ref="O10:O16">SUM(I10:N10)</f>
        <v>10995</v>
      </c>
      <c r="P10" s="476">
        <f aca="true" t="shared" si="3" ref="P10:P16">H10+O10</f>
        <v>10995</v>
      </c>
    </row>
    <row r="11" spans="3:16" ht="15.75" customHeight="1">
      <c r="C11" s="323"/>
      <c r="D11" s="386"/>
      <c r="E11" s="333" t="s">
        <v>709</v>
      </c>
      <c r="F11" s="363">
        <v>0</v>
      </c>
      <c r="G11" s="363">
        <v>0</v>
      </c>
      <c r="H11" s="474">
        <f t="shared" si="1"/>
        <v>0</v>
      </c>
      <c r="I11" s="355"/>
      <c r="J11" s="385">
        <v>1088</v>
      </c>
      <c r="K11" s="365">
        <v>1417</v>
      </c>
      <c r="L11" s="365">
        <v>2042</v>
      </c>
      <c r="M11" s="365">
        <v>1338</v>
      </c>
      <c r="N11" s="365">
        <v>1111</v>
      </c>
      <c r="O11" s="474">
        <f t="shared" si="2"/>
        <v>6996</v>
      </c>
      <c r="P11" s="476">
        <f t="shared" si="3"/>
        <v>6996</v>
      </c>
    </row>
    <row r="12" spans="3:16" ht="15.75" customHeight="1">
      <c r="C12" s="323"/>
      <c r="D12" s="384"/>
      <c r="E12" s="333" t="s">
        <v>814</v>
      </c>
      <c r="F12" s="363">
        <v>0</v>
      </c>
      <c r="G12" s="363">
        <v>0</v>
      </c>
      <c r="H12" s="474">
        <f t="shared" si="1"/>
        <v>0</v>
      </c>
      <c r="I12" s="355"/>
      <c r="J12" s="385">
        <v>36</v>
      </c>
      <c r="K12" s="365">
        <v>55</v>
      </c>
      <c r="L12" s="365">
        <v>88</v>
      </c>
      <c r="M12" s="365">
        <v>223</v>
      </c>
      <c r="N12" s="365">
        <v>1005</v>
      </c>
      <c r="O12" s="474">
        <f t="shared" si="2"/>
        <v>1407</v>
      </c>
      <c r="P12" s="476">
        <f t="shared" si="3"/>
        <v>1407</v>
      </c>
    </row>
    <row r="13" spans="3:16" ht="21">
      <c r="C13" s="323"/>
      <c r="D13" s="384"/>
      <c r="E13" s="333" t="s">
        <v>1101</v>
      </c>
      <c r="F13" s="363">
        <v>0</v>
      </c>
      <c r="G13" s="363">
        <v>0</v>
      </c>
      <c r="H13" s="474">
        <f t="shared" si="1"/>
        <v>0</v>
      </c>
      <c r="I13" s="355"/>
      <c r="J13" s="385">
        <v>0</v>
      </c>
      <c r="K13" s="365">
        <v>0</v>
      </c>
      <c r="L13" s="365">
        <v>0</v>
      </c>
      <c r="M13" s="365">
        <v>0</v>
      </c>
      <c r="N13" s="365">
        <v>0</v>
      </c>
      <c r="O13" s="474">
        <f t="shared" si="2"/>
        <v>0</v>
      </c>
      <c r="P13" s="476">
        <f t="shared" si="3"/>
        <v>0</v>
      </c>
    </row>
    <row r="14" spans="3:16" ht="15.75" customHeight="1">
      <c r="C14" s="323"/>
      <c r="D14" s="384"/>
      <c r="E14" s="333" t="s">
        <v>815</v>
      </c>
      <c r="F14" s="365">
        <v>36</v>
      </c>
      <c r="G14" s="365">
        <v>87</v>
      </c>
      <c r="H14" s="474">
        <f t="shared" si="1"/>
        <v>123</v>
      </c>
      <c r="I14" s="364">
        <v>0</v>
      </c>
      <c r="J14" s="385">
        <v>757</v>
      </c>
      <c r="K14" s="365">
        <v>889</v>
      </c>
      <c r="L14" s="365">
        <v>1079</v>
      </c>
      <c r="M14" s="365">
        <v>849</v>
      </c>
      <c r="N14" s="365">
        <v>569</v>
      </c>
      <c r="O14" s="474">
        <f t="shared" si="2"/>
        <v>4143</v>
      </c>
      <c r="P14" s="476">
        <f t="shared" si="3"/>
        <v>4266</v>
      </c>
    </row>
    <row r="15" spans="3:16" ht="20.25">
      <c r="C15" s="323"/>
      <c r="D15" s="384"/>
      <c r="E15" s="333" t="s">
        <v>1102</v>
      </c>
      <c r="F15" s="387">
        <v>0</v>
      </c>
      <c r="G15" s="387">
        <v>3</v>
      </c>
      <c r="H15" s="483">
        <f t="shared" si="1"/>
        <v>3</v>
      </c>
      <c r="I15" s="388">
        <v>0</v>
      </c>
      <c r="J15" s="389">
        <v>76</v>
      </c>
      <c r="K15" s="387">
        <v>120</v>
      </c>
      <c r="L15" s="387">
        <v>155</v>
      </c>
      <c r="M15" s="387">
        <v>101</v>
      </c>
      <c r="N15" s="387">
        <v>80</v>
      </c>
      <c r="O15" s="483">
        <f t="shared" si="2"/>
        <v>532</v>
      </c>
      <c r="P15" s="485">
        <f t="shared" si="3"/>
        <v>535</v>
      </c>
    </row>
    <row r="16" spans="3:16" ht="20.25">
      <c r="C16" s="323"/>
      <c r="D16" s="390"/>
      <c r="E16" s="391" t="s">
        <v>1103</v>
      </c>
      <c r="F16" s="341">
        <v>0</v>
      </c>
      <c r="G16" s="341">
        <v>0</v>
      </c>
      <c r="H16" s="465">
        <f t="shared" si="1"/>
        <v>0</v>
      </c>
      <c r="I16" s="342">
        <v>0</v>
      </c>
      <c r="J16" s="392">
        <v>0</v>
      </c>
      <c r="K16" s="341">
        <v>0</v>
      </c>
      <c r="L16" s="341">
        <v>0</v>
      </c>
      <c r="M16" s="341">
        <v>0</v>
      </c>
      <c r="N16" s="341">
        <v>0</v>
      </c>
      <c r="O16" s="465">
        <f t="shared" si="2"/>
        <v>0</v>
      </c>
      <c r="P16" s="469">
        <f t="shared" si="3"/>
        <v>0</v>
      </c>
    </row>
    <row r="17" spans="3:16" ht="15.75" customHeight="1">
      <c r="C17" s="323"/>
      <c r="D17" s="393" t="s">
        <v>816</v>
      </c>
      <c r="E17" s="394"/>
      <c r="F17" s="455">
        <f aca="true" t="shared" si="4" ref="F17:P17">SUM(F18:F24)</f>
        <v>35</v>
      </c>
      <c r="G17" s="455">
        <f t="shared" si="4"/>
        <v>65</v>
      </c>
      <c r="H17" s="457">
        <f t="shared" si="4"/>
        <v>100</v>
      </c>
      <c r="I17" s="458">
        <f t="shared" si="4"/>
        <v>0</v>
      </c>
      <c r="J17" s="481">
        <f t="shared" si="4"/>
        <v>1079</v>
      </c>
      <c r="K17" s="455">
        <f t="shared" si="4"/>
        <v>1680</v>
      </c>
      <c r="L17" s="455">
        <f t="shared" si="4"/>
        <v>2702</v>
      </c>
      <c r="M17" s="455">
        <f t="shared" si="4"/>
        <v>1975</v>
      </c>
      <c r="N17" s="455">
        <f t="shared" si="4"/>
        <v>1949</v>
      </c>
      <c r="O17" s="457">
        <f t="shared" si="4"/>
        <v>9385</v>
      </c>
      <c r="P17" s="459">
        <f t="shared" si="4"/>
        <v>9485</v>
      </c>
    </row>
    <row r="18" spans="3:16" ht="15.75" customHeight="1">
      <c r="C18" s="323"/>
      <c r="D18" s="384"/>
      <c r="E18" s="333" t="s">
        <v>813</v>
      </c>
      <c r="F18" s="363">
        <v>0</v>
      </c>
      <c r="G18" s="363">
        <v>0</v>
      </c>
      <c r="H18" s="474">
        <f aca="true" t="shared" si="5" ref="H18:H24">SUM(F18:G18)</f>
        <v>0</v>
      </c>
      <c r="I18" s="355"/>
      <c r="J18" s="385">
        <v>270</v>
      </c>
      <c r="K18" s="365">
        <v>677</v>
      </c>
      <c r="L18" s="365">
        <v>1490</v>
      </c>
      <c r="M18" s="365">
        <v>1049</v>
      </c>
      <c r="N18" s="365">
        <v>1161</v>
      </c>
      <c r="O18" s="474">
        <f aca="true" t="shared" si="6" ref="O18:O24">SUM(I18:N18)</f>
        <v>4647</v>
      </c>
      <c r="P18" s="476">
        <f aca="true" t="shared" si="7" ref="P18:P24">H18+O18</f>
        <v>4647</v>
      </c>
    </row>
    <row r="19" spans="3:16" ht="15.75" customHeight="1">
      <c r="C19" s="323"/>
      <c r="D19" s="386"/>
      <c r="E19" s="333" t="s">
        <v>709</v>
      </c>
      <c r="F19" s="363">
        <v>0</v>
      </c>
      <c r="G19" s="363">
        <v>0</v>
      </c>
      <c r="H19" s="474">
        <f t="shared" si="5"/>
        <v>0</v>
      </c>
      <c r="I19" s="355"/>
      <c r="J19" s="385">
        <v>233</v>
      </c>
      <c r="K19" s="365">
        <v>281</v>
      </c>
      <c r="L19" s="365">
        <v>371</v>
      </c>
      <c r="M19" s="365">
        <v>232</v>
      </c>
      <c r="N19" s="365">
        <v>183</v>
      </c>
      <c r="O19" s="474">
        <f t="shared" si="6"/>
        <v>1300</v>
      </c>
      <c r="P19" s="476">
        <f t="shared" si="7"/>
        <v>1300</v>
      </c>
    </row>
    <row r="20" spans="3:16" ht="15.75" customHeight="1">
      <c r="C20" s="323"/>
      <c r="D20" s="384"/>
      <c r="E20" s="333" t="s">
        <v>814</v>
      </c>
      <c r="F20" s="363">
        <v>0</v>
      </c>
      <c r="G20" s="363">
        <v>0</v>
      </c>
      <c r="H20" s="474">
        <f t="shared" si="5"/>
        <v>0</v>
      </c>
      <c r="I20" s="355"/>
      <c r="J20" s="385">
        <v>20</v>
      </c>
      <c r="K20" s="365">
        <v>12</v>
      </c>
      <c r="L20" s="365">
        <v>7</v>
      </c>
      <c r="M20" s="365">
        <v>48</v>
      </c>
      <c r="N20" s="365">
        <v>156</v>
      </c>
      <c r="O20" s="474">
        <f t="shared" si="6"/>
        <v>243</v>
      </c>
      <c r="P20" s="476">
        <f t="shared" si="7"/>
        <v>243</v>
      </c>
    </row>
    <row r="21" spans="3:16" ht="21">
      <c r="C21" s="323"/>
      <c r="D21" s="384"/>
      <c r="E21" s="333" t="s">
        <v>1101</v>
      </c>
      <c r="F21" s="363">
        <v>0</v>
      </c>
      <c r="G21" s="363">
        <v>0</v>
      </c>
      <c r="H21" s="474">
        <f t="shared" si="5"/>
        <v>0</v>
      </c>
      <c r="I21" s="355"/>
      <c r="J21" s="385">
        <v>0</v>
      </c>
      <c r="K21" s="365">
        <v>0</v>
      </c>
      <c r="L21" s="365">
        <v>0</v>
      </c>
      <c r="M21" s="365">
        <v>0</v>
      </c>
      <c r="N21" s="365">
        <v>0</v>
      </c>
      <c r="O21" s="474">
        <f t="shared" si="6"/>
        <v>0</v>
      </c>
      <c r="P21" s="476">
        <f t="shared" si="7"/>
        <v>0</v>
      </c>
    </row>
    <row r="22" spans="3:16" ht="15.75" customHeight="1">
      <c r="C22" s="323"/>
      <c r="D22" s="384"/>
      <c r="E22" s="333" t="s">
        <v>815</v>
      </c>
      <c r="F22" s="365">
        <v>35</v>
      </c>
      <c r="G22" s="365">
        <v>62</v>
      </c>
      <c r="H22" s="474">
        <f t="shared" si="5"/>
        <v>97</v>
      </c>
      <c r="I22" s="364">
        <v>0</v>
      </c>
      <c r="J22" s="385">
        <v>550</v>
      </c>
      <c r="K22" s="365">
        <v>685</v>
      </c>
      <c r="L22" s="365">
        <v>831</v>
      </c>
      <c r="M22" s="365">
        <v>624</v>
      </c>
      <c r="N22" s="365">
        <v>440</v>
      </c>
      <c r="O22" s="474">
        <f t="shared" si="6"/>
        <v>3130</v>
      </c>
      <c r="P22" s="476">
        <f t="shared" si="7"/>
        <v>3227</v>
      </c>
    </row>
    <row r="23" spans="3:16" ht="20.25">
      <c r="C23" s="323"/>
      <c r="D23" s="384"/>
      <c r="E23" s="333" t="s">
        <v>1102</v>
      </c>
      <c r="F23" s="387">
        <v>0</v>
      </c>
      <c r="G23" s="387">
        <v>3</v>
      </c>
      <c r="H23" s="483">
        <f t="shared" si="5"/>
        <v>3</v>
      </c>
      <c r="I23" s="388">
        <v>0</v>
      </c>
      <c r="J23" s="389">
        <v>6</v>
      </c>
      <c r="K23" s="387">
        <v>25</v>
      </c>
      <c r="L23" s="387">
        <v>3</v>
      </c>
      <c r="M23" s="387">
        <v>22</v>
      </c>
      <c r="N23" s="387">
        <v>9</v>
      </c>
      <c r="O23" s="483">
        <f t="shared" si="6"/>
        <v>65</v>
      </c>
      <c r="P23" s="485">
        <f t="shared" si="7"/>
        <v>68</v>
      </c>
    </row>
    <row r="24" spans="3:16" ht="21" thickBot="1">
      <c r="C24" s="395"/>
      <c r="D24" s="396"/>
      <c r="E24" s="397" t="s">
        <v>1103</v>
      </c>
      <c r="F24" s="398">
        <v>0</v>
      </c>
      <c r="G24" s="398">
        <v>0</v>
      </c>
      <c r="H24" s="484">
        <f t="shared" si="5"/>
        <v>0</v>
      </c>
      <c r="I24" s="406">
        <v>0</v>
      </c>
      <c r="J24" s="407">
        <v>0</v>
      </c>
      <c r="K24" s="398">
        <v>0</v>
      </c>
      <c r="L24" s="398">
        <v>0</v>
      </c>
      <c r="M24" s="398">
        <v>0</v>
      </c>
      <c r="N24" s="398">
        <v>0</v>
      </c>
      <c r="O24" s="484">
        <f t="shared" si="6"/>
        <v>0</v>
      </c>
      <c r="P24" s="486">
        <f t="shared" si="7"/>
        <v>0</v>
      </c>
    </row>
    <row r="25" spans="3:16" ht="15.75" customHeight="1">
      <c r="C25" s="353" t="s">
        <v>817</v>
      </c>
      <c r="D25" s="399"/>
      <c r="E25" s="400"/>
      <c r="F25" s="399"/>
      <c r="G25" s="399"/>
      <c r="H25" s="399"/>
      <c r="I25" s="399"/>
      <c r="J25" s="399"/>
      <c r="K25" s="399"/>
      <c r="L25" s="399"/>
      <c r="M25" s="399"/>
      <c r="N25" s="399"/>
      <c r="O25" s="399"/>
      <c r="P25" s="401"/>
    </row>
    <row r="26" spans="3:16" ht="15.75" customHeight="1">
      <c r="C26" s="323"/>
      <c r="D26" s="382" t="s">
        <v>818</v>
      </c>
      <c r="E26" s="383"/>
      <c r="F26" s="480">
        <f aca="true" t="shared" si="8" ref="F26:P26">SUM(F27:F33)</f>
        <v>104320</v>
      </c>
      <c r="G26" s="475">
        <f t="shared" si="8"/>
        <v>333130</v>
      </c>
      <c r="H26" s="452">
        <f t="shared" si="8"/>
        <v>437450</v>
      </c>
      <c r="I26" s="453">
        <f t="shared" si="8"/>
        <v>0</v>
      </c>
      <c r="J26" s="481">
        <f t="shared" si="8"/>
        <v>49921225</v>
      </c>
      <c r="K26" s="475">
        <f t="shared" si="8"/>
        <v>82999410</v>
      </c>
      <c r="L26" s="475">
        <f t="shared" si="8"/>
        <v>147162890</v>
      </c>
      <c r="M26" s="475">
        <f t="shared" si="8"/>
        <v>127779320</v>
      </c>
      <c r="N26" s="475">
        <f t="shared" si="8"/>
        <v>161310998</v>
      </c>
      <c r="O26" s="452">
        <f t="shared" si="8"/>
        <v>569173843</v>
      </c>
      <c r="P26" s="454">
        <f t="shared" si="8"/>
        <v>569611293</v>
      </c>
    </row>
    <row r="27" spans="3:16" ht="15.75" customHeight="1">
      <c r="C27" s="323"/>
      <c r="D27" s="384"/>
      <c r="E27" s="333" t="s">
        <v>813</v>
      </c>
      <c r="F27" s="363">
        <v>0</v>
      </c>
      <c r="G27" s="363">
        <v>0</v>
      </c>
      <c r="H27" s="474">
        <f aca="true" t="shared" si="9" ref="H27:H33">SUM(F27:G27)</f>
        <v>0</v>
      </c>
      <c r="I27" s="355"/>
      <c r="J27" s="385">
        <v>14461000</v>
      </c>
      <c r="K27" s="365">
        <v>37052390</v>
      </c>
      <c r="L27" s="365">
        <v>79168560</v>
      </c>
      <c r="M27" s="365">
        <v>78609260</v>
      </c>
      <c r="N27" s="365">
        <v>98887360</v>
      </c>
      <c r="O27" s="474">
        <f aca="true" t="shared" si="10" ref="O27:O33">SUM(I27:N27)</f>
        <v>308178570</v>
      </c>
      <c r="P27" s="476">
        <f aca="true" t="shared" si="11" ref="P27:P33">H27+O27</f>
        <v>308178570</v>
      </c>
    </row>
    <row r="28" spans="3:16" ht="15.75" customHeight="1">
      <c r="C28" s="323"/>
      <c r="D28" s="386"/>
      <c r="E28" s="333" t="s">
        <v>709</v>
      </c>
      <c r="F28" s="363">
        <v>0</v>
      </c>
      <c r="G28" s="363">
        <v>0</v>
      </c>
      <c r="H28" s="474">
        <f t="shared" si="9"/>
        <v>0</v>
      </c>
      <c r="I28" s="355"/>
      <c r="J28" s="385">
        <v>29543130</v>
      </c>
      <c r="K28" s="365">
        <v>38026590</v>
      </c>
      <c r="L28" s="365">
        <v>54657320</v>
      </c>
      <c r="M28" s="365">
        <v>35372520</v>
      </c>
      <c r="N28" s="365">
        <v>29087300</v>
      </c>
      <c r="O28" s="474">
        <f t="shared" si="10"/>
        <v>186686860</v>
      </c>
      <c r="P28" s="476">
        <f t="shared" si="11"/>
        <v>186686860</v>
      </c>
    </row>
    <row r="29" spans="3:16" ht="15.75" customHeight="1">
      <c r="C29" s="323"/>
      <c r="D29" s="384"/>
      <c r="E29" s="333" t="s">
        <v>814</v>
      </c>
      <c r="F29" s="363">
        <v>0</v>
      </c>
      <c r="G29" s="363">
        <v>0</v>
      </c>
      <c r="H29" s="474">
        <f t="shared" si="9"/>
        <v>0</v>
      </c>
      <c r="I29" s="355"/>
      <c r="J29" s="385">
        <v>1076130</v>
      </c>
      <c r="K29" s="365">
        <v>1405780</v>
      </c>
      <c r="L29" s="365">
        <v>2275520</v>
      </c>
      <c r="M29" s="365">
        <v>5711210</v>
      </c>
      <c r="N29" s="365">
        <v>27688310</v>
      </c>
      <c r="O29" s="474">
        <f t="shared" si="10"/>
        <v>38156950</v>
      </c>
      <c r="P29" s="476">
        <f t="shared" si="11"/>
        <v>38156950</v>
      </c>
    </row>
    <row r="30" spans="3:16" ht="21">
      <c r="C30" s="323"/>
      <c r="D30" s="384"/>
      <c r="E30" s="333" t="s">
        <v>1101</v>
      </c>
      <c r="F30" s="363">
        <v>0</v>
      </c>
      <c r="G30" s="363">
        <v>0</v>
      </c>
      <c r="H30" s="474">
        <f t="shared" si="9"/>
        <v>0</v>
      </c>
      <c r="I30" s="355"/>
      <c r="J30" s="385">
        <v>0</v>
      </c>
      <c r="K30" s="365">
        <v>0</v>
      </c>
      <c r="L30" s="365">
        <v>0</v>
      </c>
      <c r="M30" s="365">
        <v>0</v>
      </c>
      <c r="N30" s="365">
        <v>0</v>
      </c>
      <c r="O30" s="474">
        <f t="shared" si="10"/>
        <v>0</v>
      </c>
      <c r="P30" s="476">
        <f t="shared" si="11"/>
        <v>0</v>
      </c>
    </row>
    <row r="31" spans="3:16" ht="15.75" customHeight="1">
      <c r="C31" s="323"/>
      <c r="D31" s="384"/>
      <c r="E31" s="333" t="s">
        <v>815</v>
      </c>
      <c r="F31" s="365">
        <v>104320</v>
      </c>
      <c r="G31" s="365">
        <v>314320</v>
      </c>
      <c r="H31" s="474">
        <f t="shared" si="9"/>
        <v>418640</v>
      </c>
      <c r="I31" s="364">
        <v>0</v>
      </c>
      <c r="J31" s="385">
        <v>4476525</v>
      </c>
      <c r="K31" s="365">
        <v>5924170</v>
      </c>
      <c r="L31" s="365">
        <v>9727830</v>
      </c>
      <c r="M31" s="365">
        <v>7544140</v>
      </c>
      <c r="N31" s="365">
        <v>5258548</v>
      </c>
      <c r="O31" s="474">
        <f t="shared" si="10"/>
        <v>32931213</v>
      </c>
      <c r="P31" s="476">
        <f t="shared" si="11"/>
        <v>33349853</v>
      </c>
    </row>
    <row r="32" spans="3:16" ht="20.25">
      <c r="C32" s="323"/>
      <c r="D32" s="384"/>
      <c r="E32" s="333" t="s">
        <v>1102</v>
      </c>
      <c r="F32" s="387">
        <v>0</v>
      </c>
      <c r="G32" s="387">
        <v>18810</v>
      </c>
      <c r="H32" s="483">
        <f t="shared" si="9"/>
        <v>18810</v>
      </c>
      <c r="I32" s="388">
        <v>0</v>
      </c>
      <c r="J32" s="389">
        <v>364440</v>
      </c>
      <c r="K32" s="387">
        <v>590480</v>
      </c>
      <c r="L32" s="387">
        <v>1333660</v>
      </c>
      <c r="M32" s="387">
        <v>542190</v>
      </c>
      <c r="N32" s="387">
        <v>389480</v>
      </c>
      <c r="O32" s="483">
        <f t="shared" si="10"/>
        <v>3220250</v>
      </c>
      <c r="P32" s="485">
        <f t="shared" si="11"/>
        <v>3239060</v>
      </c>
    </row>
    <row r="33" spans="3:16" ht="20.25">
      <c r="C33" s="323"/>
      <c r="D33" s="390"/>
      <c r="E33" s="391" t="s">
        <v>1103</v>
      </c>
      <c r="F33" s="341">
        <v>0</v>
      </c>
      <c r="G33" s="341">
        <v>0</v>
      </c>
      <c r="H33" s="465">
        <f t="shared" si="9"/>
        <v>0</v>
      </c>
      <c r="I33" s="342">
        <v>0</v>
      </c>
      <c r="J33" s="392">
        <v>0</v>
      </c>
      <c r="K33" s="341">
        <v>0</v>
      </c>
      <c r="L33" s="341">
        <v>0</v>
      </c>
      <c r="M33" s="341">
        <v>0</v>
      </c>
      <c r="N33" s="341">
        <v>0</v>
      </c>
      <c r="O33" s="465">
        <f t="shared" si="10"/>
        <v>0</v>
      </c>
      <c r="P33" s="469">
        <f t="shared" si="11"/>
        <v>0</v>
      </c>
    </row>
    <row r="34" spans="3:16" ht="15.75" customHeight="1">
      <c r="C34" s="323"/>
      <c r="D34" s="393" t="s">
        <v>816</v>
      </c>
      <c r="E34" s="394"/>
      <c r="F34" s="455">
        <f aca="true" t="shared" si="12" ref="F34:P34">SUM(F35:F41)</f>
        <v>70110</v>
      </c>
      <c r="G34" s="455">
        <f t="shared" si="12"/>
        <v>167820</v>
      </c>
      <c r="H34" s="457">
        <f t="shared" si="12"/>
        <v>237930</v>
      </c>
      <c r="I34" s="458">
        <f t="shared" si="12"/>
        <v>0</v>
      </c>
      <c r="J34" s="481">
        <f t="shared" si="12"/>
        <v>14880010</v>
      </c>
      <c r="K34" s="455">
        <f t="shared" si="12"/>
        <v>26673820</v>
      </c>
      <c r="L34" s="455">
        <f t="shared" si="12"/>
        <v>49599440</v>
      </c>
      <c r="M34" s="455">
        <f t="shared" si="12"/>
        <v>33724610</v>
      </c>
      <c r="N34" s="455">
        <f t="shared" si="12"/>
        <v>34808850</v>
      </c>
      <c r="O34" s="457">
        <f t="shared" si="12"/>
        <v>159686730</v>
      </c>
      <c r="P34" s="459">
        <f t="shared" si="12"/>
        <v>159924660</v>
      </c>
    </row>
    <row r="35" spans="3:16" ht="15.75" customHeight="1">
      <c r="C35" s="323"/>
      <c r="D35" s="384"/>
      <c r="E35" s="333" t="s">
        <v>813</v>
      </c>
      <c r="F35" s="363">
        <v>0</v>
      </c>
      <c r="G35" s="363">
        <v>0</v>
      </c>
      <c r="H35" s="474">
        <f aca="true" t="shared" si="13" ref="H35:H41">SUM(F35:G35)</f>
        <v>0</v>
      </c>
      <c r="I35" s="355"/>
      <c r="J35" s="385">
        <v>6539760</v>
      </c>
      <c r="K35" s="365">
        <v>16634450</v>
      </c>
      <c r="L35" s="365">
        <v>35923990</v>
      </c>
      <c r="M35" s="365">
        <v>24610590</v>
      </c>
      <c r="N35" s="365">
        <v>25605040</v>
      </c>
      <c r="O35" s="474">
        <f aca="true" t="shared" si="14" ref="O35:O41">SUM(I35:N35)</f>
        <v>109313830</v>
      </c>
      <c r="P35" s="476">
        <f aca="true" t="shared" si="15" ref="P35:P41">H35+O35</f>
        <v>109313830</v>
      </c>
    </row>
    <row r="36" spans="3:16" ht="15.75" customHeight="1">
      <c r="C36" s="323"/>
      <c r="D36" s="386"/>
      <c r="E36" s="333" t="s">
        <v>709</v>
      </c>
      <c r="F36" s="363">
        <v>0</v>
      </c>
      <c r="G36" s="363">
        <v>0</v>
      </c>
      <c r="H36" s="474">
        <f t="shared" si="13"/>
        <v>0</v>
      </c>
      <c r="I36" s="355"/>
      <c r="J36" s="385">
        <v>4997860</v>
      </c>
      <c r="K36" s="365">
        <v>5783670</v>
      </c>
      <c r="L36" s="365">
        <v>7179500</v>
      </c>
      <c r="M36" s="365">
        <v>3749090</v>
      </c>
      <c r="N36" s="365">
        <v>3582440</v>
      </c>
      <c r="O36" s="474">
        <f t="shared" si="14"/>
        <v>25292560</v>
      </c>
      <c r="P36" s="476">
        <f t="shared" si="15"/>
        <v>25292560</v>
      </c>
    </row>
    <row r="37" spans="3:16" ht="15.75" customHeight="1">
      <c r="C37" s="323"/>
      <c r="D37" s="384"/>
      <c r="E37" s="333" t="s">
        <v>814</v>
      </c>
      <c r="F37" s="363">
        <v>0</v>
      </c>
      <c r="G37" s="363">
        <v>0</v>
      </c>
      <c r="H37" s="474">
        <f t="shared" si="13"/>
        <v>0</v>
      </c>
      <c r="I37" s="355"/>
      <c r="J37" s="385">
        <v>701500</v>
      </c>
      <c r="K37" s="365">
        <v>419750</v>
      </c>
      <c r="L37" s="365">
        <v>80570</v>
      </c>
      <c r="M37" s="365">
        <v>1062330</v>
      </c>
      <c r="N37" s="365">
        <v>2499920</v>
      </c>
      <c r="O37" s="474">
        <f t="shared" si="14"/>
        <v>4764070</v>
      </c>
      <c r="P37" s="476">
        <f t="shared" si="15"/>
        <v>4764070</v>
      </c>
    </row>
    <row r="38" spans="3:16" ht="21">
      <c r="C38" s="323"/>
      <c r="D38" s="384"/>
      <c r="E38" s="333" t="s">
        <v>1101</v>
      </c>
      <c r="F38" s="363">
        <v>0</v>
      </c>
      <c r="G38" s="363">
        <v>0</v>
      </c>
      <c r="H38" s="474">
        <f t="shared" si="13"/>
        <v>0</v>
      </c>
      <c r="I38" s="355"/>
      <c r="J38" s="385">
        <v>0</v>
      </c>
      <c r="K38" s="365">
        <v>0</v>
      </c>
      <c r="L38" s="365">
        <v>0</v>
      </c>
      <c r="M38" s="365">
        <v>0</v>
      </c>
      <c r="N38" s="365">
        <v>0</v>
      </c>
      <c r="O38" s="474">
        <f t="shared" si="14"/>
        <v>0</v>
      </c>
      <c r="P38" s="476">
        <f t="shared" si="15"/>
        <v>0</v>
      </c>
    </row>
    <row r="39" spans="3:16" ht="15.75" customHeight="1">
      <c r="C39" s="323"/>
      <c r="D39" s="384"/>
      <c r="E39" s="333" t="s">
        <v>815</v>
      </c>
      <c r="F39" s="365">
        <v>70110</v>
      </c>
      <c r="G39" s="365">
        <v>145970</v>
      </c>
      <c r="H39" s="474">
        <f t="shared" si="13"/>
        <v>216080</v>
      </c>
      <c r="I39" s="364">
        <v>0</v>
      </c>
      <c r="J39" s="385">
        <v>2625430</v>
      </c>
      <c r="K39" s="365">
        <v>3681850</v>
      </c>
      <c r="L39" s="365">
        <v>6387780</v>
      </c>
      <c r="M39" s="365">
        <v>4202260</v>
      </c>
      <c r="N39" s="365">
        <v>3108020</v>
      </c>
      <c r="O39" s="474">
        <f t="shared" si="14"/>
        <v>20005340</v>
      </c>
      <c r="P39" s="476">
        <f t="shared" si="15"/>
        <v>20221420</v>
      </c>
    </row>
    <row r="40" spans="3:16" ht="20.25">
      <c r="C40" s="323"/>
      <c r="D40" s="386"/>
      <c r="E40" s="333" t="s">
        <v>1102</v>
      </c>
      <c r="F40" s="387">
        <v>0</v>
      </c>
      <c r="G40" s="387">
        <v>21850</v>
      </c>
      <c r="H40" s="483">
        <f t="shared" si="13"/>
        <v>21850</v>
      </c>
      <c r="I40" s="388">
        <v>0</v>
      </c>
      <c r="J40" s="389">
        <v>15460</v>
      </c>
      <c r="K40" s="387">
        <v>154100</v>
      </c>
      <c r="L40" s="387">
        <v>27600</v>
      </c>
      <c r="M40" s="387">
        <v>100340</v>
      </c>
      <c r="N40" s="387">
        <v>13430</v>
      </c>
      <c r="O40" s="474">
        <f t="shared" si="14"/>
        <v>310930</v>
      </c>
      <c r="P40" s="476">
        <f t="shared" si="15"/>
        <v>332780</v>
      </c>
    </row>
    <row r="41" spans="3:16" ht="20.25">
      <c r="C41" s="353"/>
      <c r="D41" s="402"/>
      <c r="E41" s="408" t="s">
        <v>1103</v>
      </c>
      <c r="F41" s="387">
        <v>0</v>
      </c>
      <c r="G41" s="387">
        <v>0</v>
      </c>
      <c r="H41" s="483">
        <f t="shared" si="13"/>
        <v>0</v>
      </c>
      <c r="I41" s="342">
        <v>0</v>
      </c>
      <c r="J41" s="392">
        <v>0</v>
      </c>
      <c r="K41" s="341">
        <v>0</v>
      </c>
      <c r="L41" s="341">
        <v>0</v>
      </c>
      <c r="M41" s="341">
        <v>0</v>
      </c>
      <c r="N41" s="341">
        <v>0</v>
      </c>
      <c r="O41" s="465">
        <f t="shared" si="14"/>
        <v>0</v>
      </c>
      <c r="P41" s="469">
        <f t="shared" si="15"/>
        <v>0</v>
      </c>
    </row>
    <row r="42" spans="3:16" ht="15.75" customHeight="1" thickBot="1">
      <c r="C42" s="403" t="s">
        <v>819</v>
      </c>
      <c r="D42" s="404"/>
      <c r="E42" s="405"/>
      <c r="F42" s="462">
        <f aca="true" t="shared" si="16" ref="F42:P42">F26+F34</f>
        <v>174430</v>
      </c>
      <c r="G42" s="461">
        <f t="shared" si="16"/>
        <v>500950</v>
      </c>
      <c r="H42" s="463">
        <f t="shared" si="16"/>
        <v>675380</v>
      </c>
      <c r="I42" s="464">
        <f t="shared" si="16"/>
        <v>0</v>
      </c>
      <c r="J42" s="482">
        <f t="shared" si="16"/>
        <v>64801235</v>
      </c>
      <c r="K42" s="461">
        <f t="shared" si="16"/>
        <v>109673230</v>
      </c>
      <c r="L42" s="461">
        <f t="shared" si="16"/>
        <v>196762330</v>
      </c>
      <c r="M42" s="461">
        <f t="shared" si="16"/>
        <v>161503930</v>
      </c>
      <c r="N42" s="461">
        <f t="shared" si="16"/>
        <v>196119848</v>
      </c>
      <c r="O42" s="463">
        <f t="shared" si="16"/>
        <v>728860573</v>
      </c>
      <c r="P42" s="473">
        <f t="shared" si="16"/>
        <v>729535953</v>
      </c>
    </row>
    <row r="43" ht="12" customHeight="1"/>
    <row r="44" ht="12" customHeight="1"/>
    <row r="45" ht="12" customHeight="1"/>
    <row r="46" ht="12" customHeight="1"/>
    <row r="47" ht="12" customHeight="1"/>
    <row r="48" ht="12" customHeight="1"/>
    <row r="49" ht="12" customHeight="1"/>
  </sheetData>
  <sheetProtection password="C7C4" sheet="1" objects="1" scenarios="1"/>
  <printOptions horizontalCentered="1"/>
  <pageMargins left="0.3937007874015748" right="0.3937007874015748" top="0.7086614173228347" bottom="0.5118110236220472" header="0.5118110236220472" footer="0.31496062992125984"/>
  <pageSetup firstPageNumber="51" useFirstPageNumber="1" horizontalDpi="600" verticalDpi="600" orientation="landscape" paperSize="9" scale="78" r:id="rId2"/>
  <headerFooter alignWithMargins="0">
    <oddFooter>&amp;C- &amp;P -</oddFooter>
  </headerFooter>
  <drawing r:id="rId1"/>
</worksheet>
</file>

<file path=xl/worksheets/sheet24.xml><?xml version="1.0" encoding="utf-8"?>
<worksheet xmlns="http://schemas.openxmlformats.org/spreadsheetml/2006/main" xmlns:r="http://schemas.openxmlformats.org/officeDocument/2006/relationships">
  <sheetPr codeName="Sheet35">
    <tabColor indexed="13"/>
  </sheetPr>
  <dimension ref="A1:P42"/>
  <sheetViews>
    <sheetView zoomScaleSheetLayoutView="90" workbookViewId="0" topLeftCell="A1">
      <selection activeCell="A2" sqref="A2"/>
    </sheetView>
  </sheetViews>
  <sheetFormatPr defaultColWidth="9.00390625" defaultRowHeight="12" customHeight="1" zeroHeight="1"/>
  <cols>
    <col min="1" max="2" width="1.625" style="302" customWidth="1"/>
    <col min="3" max="4" width="3.625" style="302" customWidth="1"/>
    <col min="5" max="5" width="22.625" style="302" customWidth="1"/>
    <col min="6" max="16" width="13.125" style="302" customWidth="1"/>
    <col min="17" max="17" width="3.625" style="302" customWidth="1"/>
    <col min="18" max="16384" width="13.875" style="302" hidden="1" customWidth="1"/>
  </cols>
  <sheetData>
    <row r="1" spans="1:16" s="303" customFormat="1" ht="13.5">
      <c r="A1" s="302" t="s">
        <v>1112</v>
      </c>
      <c r="B1" s="302"/>
      <c r="C1" s="302"/>
      <c r="D1" s="302"/>
      <c r="E1" s="302"/>
      <c r="F1" s="302"/>
      <c r="G1" s="302"/>
      <c r="H1" s="302"/>
      <c r="I1" s="304" t="s">
        <v>828</v>
      </c>
      <c r="J1" s="302"/>
      <c r="K1" s="302"/>
      <c r="L1" s="302"/>
      <c r="M1" s="302"/>
      <c r="N1" s="302"/>
      <c r="O1" s="302"/>
      <c r="P1" s="302"/>
    </row>
    <row r="2" spans="1:16" s="303" customFormat="1" ht="13.5">
      <c r="A2" s="302"/>
      <c r="B2" s="302"/>
      <c r="C2" s="302"/>
      <c r="D2" s="302"/>
      <c r="E2" s="302"/>
      <c r="F2" s="302"/>
      <c r="G2" s="302"/>
      <c r="H2" s="302"/>
      <c r="I2" s="306" t="s">
        <v>1605</v>
      </c>
      <c r="J2" s="302"/>
      <c r="K2" s="302"/>
      <c r="L2" s="302"/>
      <c r="M2" s="302"/>
      <c r="N2" s="374" t="s">
        <v>1175</v>
      </c>
      <c r="O2" s="374" t="s">
        <v>800</v>
      </c>
      <c r="P2" s="302"/>
    </row>
    <row r="3" spans="1:16" s="303" customFormat="1" ht="13.5">
      <c r="A3" s="302"/>
      <c r="B3" s="302" t="s">
        <v>807</v>
      </c>
      <c r="C3" s="302"/>
      <c r="D3" s="302"/>
      <c r="E3" s="302"/>
      <c r="F3" s="302"/>
      <c r="G3" s="302"/>
      <c r="H3" s="302"/>
      <c r="I3" s="302"/>
      <c r="J3" s="302"/>
      <c r="K3" s="302"/>
      <c r="L3" s="302"/>
      <c r="M3" s="32"/>
      <c r="N3" s="375" t="s">
        <v>1177</v>
      </c>
      <c r="O3" s="375" t="s">
        <v>1178</v>
      </c>
      <c r="P3" s="302"/>
    </row>
    <row r="4" spans="1:16" s="303" customFormat="1" ht="13.5">
      <c r="A4" s="302"/>
      <c r="B4" s="302" t="s">
        <v>695</v>
      </c>
      <c r="C4" s="302"/>
      <c r="D4" s="302"/>
      <c r="E4" s="302"/>
      <c r="F4" s="302"/>
      <c r="G4" s="302"/>
      <c r="H4" s="302"/>
      <c r="I4" s="305"/>
      <c r="J4" s="302"/>
      <c r="K4" s="302"/>
      <c r="L4" s="302"/>
      <c r="M4" s="302"/>
      <c r="N4" s="302"/>
      <c r="O4" s="302"/>
      <c r="P4" s="302"/>
    </row>
    <row r="5" spans="1:16" s="303" customFormat="1" ht="14.25" thickBot="1">
      <c r="A5" s="302"/>
      <c r="B5" s="302"/>
      <c r="C5" s="302" t="s">
        <v>1113</v>
      </c>
      <c r="D5" s="302"/>
      <c r="E5" s="302"/>
      <c r="F5" s="302"/>
      <c r="G5" s="302"/>
      <c r="H5" s="302"/>
      <c r="I5" s="302"/>
      <c r="J5" s="302"/>
      <c r="K5" s="302"/>
      <c r="L5" s="302"/>
      <c r="M5" s="302"/>
      <c r="N5" s="302"/>
      <c r="O5" s="302"/>
      <c r="P5" s="302"/>
    </row>
    <row r="6" spans="3:16" ht="15.75" customHeight="1">
      <c r="C6" s="307" t="s">
        <v>808</v>
      </c>
      <c r="D6" s="308"/>
      <c r="E6" s="308"/>
      <c r="F6" s="309" t="s">
        <v>831</v>
      </c>
      <c r="G6" s="310"/>
      <c r="H6" s="311"/>
      <c r="I6" s="312" t="s">
        <v>832</v>
      </c>
      <c r="J6" s="310"/>
      <c r="K6" s="310"/>
      <c r="L6" s="310"/>
      <c r="M6" s="310"/>
      <c r="N6" s="310"/>
      <c r="O6" s="310"/>
      <c r="P6" s="313" t="s">
        <v>404</v>
      </c>
    </row>
    <row r="7" spans="3:16" ht="15.75" customHeight="1">
      <c r="C7" s="314"/>
      <c r="D7" s="315"/>
      <c r="E7" s="315"/>
      <c r="F7" s="316" t="s">
        <v>1104</v>
      </c>
      <c r="G7" s="317" t="s">
        <v>1105</v>
      </c>
      <c r="H7" s="318" t="s">
        <v>131</v>
      </c>
      <c r="I7" s="319" t="s">
        <v>834</v>
      </c>
      <c r="J7" s="317" t="s">
        <v>712</v>
      </c>
      <c r="K7" s="316" t="s">
        <v>713</v>
      </c>
      <c r="L7" s="316" t="s">
        <v>1126</v>
      </c>
      <c r="M7" s="316" t="s">
        <v>1127</v>
      </c>
      <c r="N7" s="317" t="s">
        <v>1128</v>
      </c>
      <c r="O7" s="378" t="s">
        <v>711</v>
      </c>
      <c r="P7" s="320"/>
    </row>
    <row r="8" spans="3:16" ht="15.75" customHeight="1">
      <c r="C8" s="376" t="s">
        <v>811</v>
      </c>
      <c r="D8" s="379"/>
      <c r="E8" s="380"/>
      <c r="F8" s="379"/>
      <c r="G8" s="379"/>
      <c r="H8" s="379"/>
      <c r="I8" s="379"/>
      <c r="J8" s="379"/>
      <c r="K8" s="379"/>
      <c r="L8" s="379"/>
      <c r="M8" s="379"/>
      <c r="N8" s="379"/>
      <c r="O8" s="379"/>
      <c r="P8" s="381"/>
    </row>
    <row r="9" spans="3:16" ht="15.75" customHeight="1">
      <c r="C9" s="323"/>
      <c r="D9" s="382" t="s">
        <v>812</v>
      </c>
      <c r="E9" s="383"/>
      <c r="F9" s="480">
        <f aca="true" t="shared" si="0" ref="F9:P9">SUM(F10:F16)</f>
        <v>0</v>
      </c>
      <c r="G9" s="475">
        <f t="shared" si="0"/>
        <v>12</v>
      </c>
      <c r="H9" s="452">
        <f t="shared" si="0"/>
        <v>12</v>
      </c>
      <c r="I9" s="453">
        <f t="shared" si="0"/>
        <v>0</v>
      </c>
      <c r="J9" s="481">
        <f t="shared" si="0"/>
        <v>0</v>
      </c>
      <c r="K9" s="475">
        <f t="shared" si="0"/>
        <v>89</v>
      </c>
      <c r="L9" s="475">
        <f t="shared" si="0"/>
        <v>51</v>
      </c>
      <c r="M9" s="475">
        <f t="shared" si="0"/>
        <v>106</v>
      </c>
      <c r="N9" s="475">
        <f t="shared" si="0"/>
        <v>109</v>
      </c>
      <c r="O9" s="452">
        <f t="shared" si="0"/>
        <v>355</v>
      </c>
      <c r="P9" s="454">
        <f t="shared" si="0"/>
        <v>367</v>
      </c>
    </row>
    <row r="10" spans="3:16" ht="15.75" customHeight="1">
      <c r="C10" s="323"/>
      <c r="D10" s="384"/>
      <c r="E10" s="333" t="s">
        <v>813</v>
      </c>
      <c r="F10" s="363">
        <v>0</v>
      </c>
      <c r="G10" s="363">
        <v>0</v>
      </c>
      <c r="H10" s="474">
        <f aca="true" t="shared" si="1" ref="H10:H16">SUM(F10:G10)</f>
        <v>0</v>
      </c>
      <c r="I10" s="355"/>
      <c r="J10" s="385">
        <v>0</v>
      </c>
      <c r="K10" s="365">
        <v>0</v>
      </c>
      <c r="L10" s="365">
        <v>0</v>
      </c>
      <c r="M10" s="365">
        <v>6</v>
      </c>
      <c r="N10" s="365">
        <v>42</v>
      </c>
      <c r="O10" s="474">
        <f aca="true" t="shared" si="2" ref="O10:O16">SUM(I10:N10)</f>
        <v>48</v>
      </c>
      <c r="P10" s="476">
        <f aca="true" t="shared" si="3" ref="P10:P16">H10+O10</f>
        <v>48</v>
      </c>
    </row>
    <row r="11" spans="3:16" ht="15.75" customHeight="1">
      <c r="C11" s="323"/>
      <c r="D11" s="386"/>
      <c r="E11" s="333" t="s">
        <v>709</v>
      </c>
      <c r="F11" s="363">
        <v>0</v>
      </c>
      <c r="G11" s="363">
        <v>0</v>
      </c>
      <c r="H11" s="474">
        <f t="shared" si="1"/>
        <v>0</v>
      </c>
      <c r="I11" s="355"/>
      <c r="J11" s="385">
        <v>0</v>
      </c>
      <c r="K11" s="365">
        <v>36</v>
      </c>
      <c r="L11" s="365">
        <v>12</v>
      </c>
      <c r="M11" s="365">
        <v>21</v>
      </c>
      <c r="N11" s="365">
        <v>48</v>
      </c>
      <c r="O11" s="474">
        <f t="shared" si="2"/>
        <v>117</v>
      </c>
      <c r="P11" s="476">
        <f t="shared" si="3"/>
        <v>117</v>
      </c>
    </row>
    <row r="12" spans="3:16" ht="15.75" customHeight="1">
      <c r="C12" s="323"/>
      <c r="D12" s="384"/>
      <c r="E12" s="333" t="s">
        <v>814</v>
      </c>
      <c r="F12" s="363">
        <v>0</v>
      </c>
      <c r="G12" s="363">
        <v>0</v>
      </c>
      <c r="H12" s="474">
        <f t="shared" si="1"/>
        <v>0</v>
      </c>
      <c r="I12" s="355"/>
      <c r="J12" s="385">
        <v>0</v>
      </c>
      <c r="K12" s="365">
        <v>7</v>
      </c>
      <c r="L12" s="365">
        <v>0</v>
      </c>
      <c r="M12" s="365">
        <v>16</v>
      </c>
      <c r="N12" s="365">
        <v>9</v>
      </c>
      <c r="O12" s="474">
        <f t="shared" si="2"/>
        <v>32</v>
      </c>
      <c r="P12" s="476">
        <f t="shared" si="3"/>
        <v>32</v>
      </c>
    </row>
    <row r="13" spans="3:16" ht="21">
      <c r="C13" s="323"/>
      <c r="D13" s="384"/>
      <c r="E13" s="333" t="s">
        <v>1106</v>
      </c>
      <c r="F13" s="363">
        <v>0</v>
      </c>
      <c r="G13" s="363">
        <v>0</v>
      </c>
      <c r="H13" s="474">
        <f t="shared" si="1"/>
        <v>0</v>
      </c>
      <c r="I13" s="355"/>
      <c r="J13" s="385">
        <v>0</v>
      </c>
      <c r="K13" s="365">
        <v>0</v>
      </c>
      <c r="L13" s="365">
        <v>0</v>
      </c>
      <c r="M13" s="365">
        <v>0</v>
      </c>
      <c r="N13" s="365">
        <v>0</v>
      </c>
      <c r="O13" s="474">
        <f t="shared" si="2"/>
        <v>0</v>
      </c>
      <c r="P13" s="476">
        <f t="shared" si="3"/>
        <v>0</v>
      </c>
    </row>
    <row r="14" spans="3:16" ht="15.75" customHeight="1">
      <c r="C14" s="323"/>
      <c r="D14" s="384"/>
      <c r="E14" s="333" t="s">
        <v>815</v>
      </c>
      <c r="F14" s="365">
        <v>0</v>
      </c>
      <c r="G14" s="365">
        <v>12</v>
      </c>
      <c r="H14" s="474">
        <f t="shared" si="1"/>
        <v>12</v>
      </c>
      <c r="I14" s="364">
        <v>0</v>
      </c>
      <c r="J14" s="385">
        <v>0</v>
      </c>
      <c r="K14" s="365">
        <v>35</v>
      </c>
      <c r="L14" s="365">
        <v>39</v>
      </c>
      <c r="M14" s="365">
        <v>54</v>
      </c>
      <c r="N14" s="365">
        <v>1</v>
      </c>
      <c r="O14" s="474">
        <f t="shared" si="2"/>
        <v>129</v>
      </c>
      <c r="P14" s="476">
        <f t="shared" si="3"/>
        <v>141</v>
      </c>
    </row>
    <row r="15" spans="3:16" ht="20.25">
      <c r="C15" s="323"/>
      <c r="D15" s="384"/>
      <c r="E15" s="333" t="s">
        <v>1107</v>
      </c>
      <c r="F15" s="387">
        <v>0</v>
      </c>
      <c r="G15" s="387">
        <v>0</v>
      </c>
      <c r="H15" s="483">
        <f t="shared" si="1"/>
        <v>0</v>
      </c>
      <c r="I15" s="388">
        <v>0</v>
      </c>
      <c r="J15" s="389">
        <v>0</v>
      </c>
      <c r="K15" s="387">
        <v>11</v>
      </c>
      <c r="L15" s="387">
        <v>0</v>
      </c>
      <c r="M15" s="387">
        <v>9</v>
      </c>
      <c r="N15" s="387">
        <v>9</v>
      </c>
      <c r="O15" s="483">
        <f t="shared" si="2"/>
        <v>29</v>
      </c>
      <c r="P15" s="485">
        <f t="shared" si="3"/>
        <v>29</v>
      </c>
    </row>
    <row r="16" spans="3:16" ht="20.25">
      <c r="C16" s="323"/>
      <c r="D16" s="390"/>
      <c r="E16" s="391" t="s">
        <v>1108</v>
      </c>
      <c r="F16" s="341">
        <v>0</v>
      </c>
      <c r="G16" s="341">
        <v>0</v>
      </c>
      <c r="H16" s="465">
        <f t="shared" si="1"/>
        <v>0</v>
      </c>
      <c r="I16" s="342">
        <v>0</v>
      </c>
      <c r="J16" s="392">
        <v>0</v>
      </c>
      <c r="K16" s="341">
        <v>0</v>
      </c>
      <c r="L16" s="341">
        <v>0</v>
      </c>
      <c r="M16" s="341">
        <v>0</v>
      </c>
      <c r="N16" s="341">
        <v>0</v>
      </c>
      <c r="O16" s="465">
        <f t="shared" si="2"/>
        <v>0</v>
      </c>
      <c r="P16" s="469">
        <f t="shared" si="3"/>
        <v>0</v>
      </c>
    </row>
    <row r="17" spans="3:16" ht="15.75" customHeight="1">
      <c r="C17" s="323"/>
      <c r="D17" s="393" t="s">
        <v>816</v>
      </c>
      <c r="E17" s="394"/>
      <c r="F17" s="455">
        <f aca="true" t="shared" si="4" ref="F17:P17">SUM(F18:F24)</f>
        <v>0</v>
      </c>
      <c r="G17" s="455">
        <f t="shared" si="4"/>
        <v>12</v>
      </c>
      <c r="H17" s="457">
        <f t="shared" si="4"/>
        <v>12</v>
      </c>
      <c r="I17" s="458">
        <f t="shared" si="4"/>
        <v>0</v>
      </c>
      <c r="J17" s="481">
        <f t="shared" si="4"/>
        <v>0</v>
      </c>
      <c r="K17" s="455">
        <f t="shared" si="4"/>
        <v>23</v>
      </c>
      <c r="L17" s="455">
        <f t="shared" si="4"/>
        <v>36</v>
      </c>
      <c r="M17" s="455">
        <f t="shared" si="4"/>
        <v>39</v>
      </c>
      <c r="N17" s="455">
        <f t="shared" si="4"/>
        <v>12</v>
      </c>
      <c r="O17" s="457">
        <f t="shared" si="4"/>
        <v>110</v>
      </c>
      <c r="P17" s="459">
        <f t="shared" si="4"/>
        <v>122</v>
      </c>
    </row>
    <row r="18" spans="3:16" ht="15.75" customHeight="1">
      <c r="C18" s="323"/>
      <c r="D18" s="384"/>
      <c r="E18" s="333" t="s">
        <v>813</v>
      </c>
      <c r="F18" s="363">
        <v>0</v>
      </c>
      <c r="G18" s="363">
        <v>0</v>
      </c>
      <c r="H18" s="474">
        <f aca="true" t="shared" si="5" ref="H18:H24">SUM(F18:G18)</f>
        <v>0</v>
      </c>
      <c r="I18" s="355"/>
      <c r="J18" s="385">
        <v>0</v>
      </c>
      <c r="K18" s="365">
        <v>0</v>
      </c>
      <c r="L18" s="365">
        <v>0</v>
      </c>
      <c r="M18" s="365">
        <v>0</v>
      </c>
      <c r="N18" s="365">
        <v>12</v>
      </c>
      <c r="O18" s="474">
        <f aca="true" t="shared" si="6" ref="O18:O24">SUM(I18:N18)</f>
        <v>12</v>
      </c>
      <c r="P18" s="476">
        <f aca="true" t="shared" si="7" ref="P18:P24">H18+O18</f>
        <v>12</v>
      </c>
    </row>
    <row r="19" spans="3:16" ht="15.75" customHeight="1">
      <c r="C19" s="323"/>
      <c r="D19" s="386"/>
      <c r="E19" s="333" t="s">
        <v>709</v>
      </c>
      <c r="F19" s="363">
        <v>0</v>
      </c>
      <c r="G19" s="363">
        <v>0</v>
      </c>
      <c r="H19" s="474">
        <f t="shared" si="5"/>
        <v>0</v>
      </c>
      <c r="I19" s="355"/>
      <c r="J19" s="385">
        <v>0</v>
      </c>
      <c r="K19" s="365">
        <v>0</v>
      </c>
      <c r="L19" s="365">
        <v>0</v>
      </c>
      <c r="M19" s="365">
        <v>0</v>
      </c>
      <c r="N19" s="365">
        <v>0</v>
      </c>
      <c r="O19" s="474">
        <f t="shared" si="6"/>
        <v>0</v>
      </c>
      <c r="P19" s="476">
        <f t="shared" si="7"/>
        <v>0</v>
      </c>
    </row>
    <row r="20" spans="3:16" ht="15.75" customHeight="1">
      <c r="C20" s="323"/>
      <c r="D20" s="384"/>
      <c r="E20" s="333" t="s">
        <v>814</v>
      </c>
      <c r="F20" s="363">
        <v>0</v>
      </c>
      <c r="G20" s="363">
        <v>0</v>
      </c>
      <c r="H20" s="474">
        <f t="shared" si="5"/>
        <v>0</v>
      </c>
      <c r="I20" s="355"/>
      <c r="J20" s="385">
        <v>0</v>
      </c>
      <c r="K20" s="365">
        <v>0</v>
      </c>
      <c r="L20" s="365">
        <v>0</v>
      </c>
      <c r="M20" s="365">
        <v>0</v>
      </c>
      <c r="N20" s="365">
        <v>0</v>
      </c>
      <c r="O20" s="474">
        <f t="shared" si="6"/>
        <v>0</v>
      </c>
      <c r="P20" s="476">
        <f t="shared" si="7"/>
        <v>0</v>
      </c>
    </row>
    <row r="21" spans="3:16" ht="21">
      <c r="C21" s="323"/>
      <c r="D21" s="384"/>
      <c r="E21" s="333" t="s">
        <v>1109</v>
      </c>
      <c r="F21" s="363">
        <v>0</v>
      </c>
      <c r="G21" s="363">
        <v>0</v>
      </c>
      <c r="H21" s="474">
        <f t="shared" si="5"/>
        <v>0</v>
      </c>
      <c r="I21" s="355"/>
      <c r="J21" s="385">
        <v>0</v>
      </c>
      <c r="K21" s="365">
        <v>0</v>
      </c>
      <c r="L21" s="365">
        <v>0</v>
      </c>
      <c r="M21" s="365">
        <v>0</v>
      </c>
      <c r="N21" s="365">
        <v>0</v>
      </c>
      <c r="O21" s="474">
        <f t="shared" si="6"/>
        <v>0</v>
      </c>
      <c r="P21" s="476">
        <f t="shared" si="7"/>
        <v>0</v>
      </c>
    </row>
    <row r="22" spans="3:16" ht="15.75" customHeight="1">
      <c r="C22" s="323"/>
      <c r="D22" s="384"/>
      <c r="E22" s="333" t="s">
        <v>815</v>
      </c>
      <c r="F22" s="365">
        <v>0</v>
      </c>
      <c r="G22" s="365">
        <v>12</v>
      </c>
      <c r="H22" s="474">
        <f t="shared" si="5"/>
        <v>12</v>
      </c>
      <c r="I22" s="364">
        <v>0</v>
      </c>
      <c r="J22" s="385">
        <v>0</v>
      </c>
      <c r="K22" s="365">
        <v>23</v>
      </c>
      <c r="L22" s="365">
        <v>36</v>
      </c>
      <c r="M22" s="365">
        <v>39</v>
      </c>
      <c r="N22" s="365">
        <v>0</v>
      </c>
      <c r="O22" s="474">
        <f t="shared" si="6"/>
        <v>98</v>
      </c>
      <c r="P22" s="476">
        <f t="shared" si="7"/>
        <v>110</v>
      </c>
    </row>
    <row r="23" spans="3:16" ht="20.25">
      <c r="C23" s="323"/>
      <c r="D23" s="384"/>
      <c r="E23" s="333" t="s">
        <v>1107</v>
      </c>
      <c r="F23" s="387">
        <v>0</v>
      </c>
      <c r="G23" s="387">
        <v>0</v>
      </c>
      <c r="H23" s="483">
        <f t="shared" si="5"/>
        <v>0</v>
      </c>
      <c r="I23" s="388">
        <v>0</v>
      </c>
      <c r="J23" s="389">
        <v>0</v>
      </c>
      <c r="K23" s="387">
        <v>0</v>
      </c>
      <c r="L23" s="387">
        <v>0</v>
      </c>
      <c r="M23" s="387">
        <v>0</v>
      </c>
      <c r="N23" s="387">
        <v>0</v>
      </c>
      <c r="O23" s="483">
        <f t="shared" si="6"/>
        <v>0</v>
      </c>
      <c r="P23" s="485">
        <f t="shared" si="7"/>
        <v>0</v>
      </c>
    </row>
    <row r="24" spans="3:16" ht="21" thickBot="1">
      <c r="C24" s="395"/>
      <c r="D24" s="396"/>
      <c r="E24" s="397" t="s">
        <v>1108</v>
      </c>
      <c r="F24" s="398">
        <v>0</v>
      </c>
      <c r="G24" s="398">
        <v>0</v>
      </c>
      <c r="H24" s="484">
        <f t="shared" si="5"/>
        <v>0</v>
      </c>
      <c r="I24" s="406">
        <v>0</v>
      </c>
      <c r="J24" s="407">
        <v>0</v>
      </c>
      <c r="K24" s="398">
        <v>0</v>
      </c>
      <c r="L24" s="398">
        <v>0</v>
      </c>
      <c r="M24" s="398">
        <v>0</v>
      </c>
      <c r="N24" s="398">
        <v>0</v>
      </c>
      <c r="O24" s="484">
        <f t="shared" si="6"/>
        <v>0</v>
      </c>
      <c r="P24" s="486">
        <f t="shared" si="7"/>
        <v>0</v>
      </c>
    </row>
    <row r="25" spans="3:16" ht="15.75" customHeight="1">
      <c r="C25" s="353" t="s">
        <v>817</v>
      </c>
      <c r="D25" s="399"/>
      <c r="E25" s="400"/>
      <c r="F25" s="399"/>
      <c r="G25" s="399"/>
      <c r="H25" s="399"/>
      <c r="I25" s="399"/>
      <c r="J25" s="399"/>
      <c r="K25" s="399"/>
      <c r="L25" s="399"/>
      <c r="M25" s="399"/>
      <c r="N25" s="399"/>
      <c r="O25" s="399"/>
      <c r="P25" s="401"/>
    </row>
    <row r="26" spans="3:16" ht="15.75" customHeight="1">
      <c r="C26" s="323"/>
      <c r="D26" s="382" t="s">
        <v>818</v>
      </c>
      <c r="E26" s="383"/>
      <c r="F26" s="480">
        <f aca="true" t="shared" si="8" ref="F26:P26">SUM(F27:F33)</f>
        <v>0</v>
      </c>
      <c r="G26" s="475">
        <f t="shared" si="8"/>
        <v>25740</v>
      </c>
      <c r="H26" s="452">
        <f t="shared" si="8"/>
        <v>25740</v>
      </c>
      <c r="I26" s="453">
        <f t="shared" si="8"/>
        <v>0</v>
      </c>
      <c r="J26" s="481">
        <f t="shared" si="8"/>
        <v>0</v>
      </c>
      <c r="K26" s="475">
        <f t="shared" si="8"/>
        <v>1594270</v>
      </c>
      <c r="L26" s="475">
        <f t="shared" si="8"/>
        <v>775170</v>
      </c>
      <c r="M26" s="475">
        <f t="shared" si="8"/>
        <v>1540900</v>
      </c>
      <c r="N26" s="475">
        <f t="shared" si="8"/>
        <v>2682040</v>
      </c>
      <c r="O26" s="452">
        <f t="shared" si="8"/>
        <v>6592380</v>
      </c>
      <c r="P26" s="454">
        <f t="shared" si="8"/>
        <v>6618120</v>
      </c>
    </row>
    <row r="27" spans="3:16" ht="15.75" customHeight="1">
      <c r="C27" s="323"/>
      <c r="D27" s="384"/>
      <c r="E27" s="333" t="s">
        <v>813</v>
      </c>
      <c r="F27" s="363">
        <v>0</v>
      </c>
      <c r="G27" s="363">
        <v>0</v>
      </c>
      <c r="H27" s="474">
        <f aca="true" t="shared" si="9" ref="H27:H33">SUM(F27:G27)</f>
        <v>0</v>
      </c>
      <c r="I27" s="355"/>
      <c r="J27" s="385">
        <v>0</v>
      </c>
      <c r="K27" s="365">
        <v>0</v>
      </c>
      <c r="L27" s="365">
        <v>0</v>
      </c>
      <c r="M27" s="365">
        <v>179190</v>
      </c>
      <c r="N27" s="365">
        <v>1157430</v>
      </c>
      <c r="O27" s="474">
        <f aca="true" t="shared" si="10" ref="O27:O33">SUM(I27:N27)</f>
        <v>1336620</v>
      </c>
      <c r="P27" s="476">
        <f aca="true" t="shared" si="11" ref="P27:P33">H27+O27</f>
        <v>1336620</v>
      </c>
    </row>
    <row r="28" spans="3:16" ht="15.75" customHeight="1">
      <c r="C28" s="323"/>
      <c r="D28" s="386"/>
      <c r="E28" s="333" t="s">
        <v>709</v>
      </c>
      <c r="F28" s="363">
        <v>0</v>
      </c>
      <c r="G28" s="363">
        <v>0</v>
      </c>
      <c r="H28" s="474">
        <f t="shared" si="9"/>
        <v>0</v>
      </c>
      <c r="I28" s="355"/>
      <c r="J28" s="385">
        <v>0</v>
      </c>
      <c r="K28" s="365">
        <v>1066230</v>
      </c>
      <c r="L28" s="365">
        <v>343530</v>
      </c>
      <c r="M28" s="365">
        <v>562410</v>
      </c>
      <c r="N28" s="365">
        <v>1219980</v>
      </c>
      <c r="O28" s="474">
        <f t="shared" si="10"/>
        <v>3192150</v>
      </c>
      <c r="P28" s="476">
        <f t="shared" si="11"/>
        <v>3192150</v>
      </c>
    </row>
    <row r="29" spans="3:16" ht="15.75" customHeight="1">
      <c r="C29" s="323"/>
      <c r="D29" s="384"/>
      <c r="E29" s="333" t="s">
        <v>814</v>
      </c>
      <c r="F29" s="363">
        <v>0</v>
      </c>
      <c r="G29" s="363">
        <v>0</v>
      </c>
      <c r="H29" s="474">
        <f t="shared" si="9"/>
        <v>0</v>
      </c>
      <c r="I29" s="355"/>
      <c r="J29" s="385">
        <v>0</v>
      </c>
      <c r="K29" s="365">
        <v>201960</v>
      </c>
      <c r="L29" s="365">
        <v>0</v>
      </c>
      <c r="M29" s="365">
        <v>472230</v>
      </c>
      <c r="N29" s="365">
        <v>242550</v>
      </c>
      <c r="O29" s="474">
        <f t="shared" si="10"/>
        <v>916740</v>
      </c>
      <c r="P29" s="476">
        <f t="shared" si="11"/>
        <v>916740</v>
      </c>
    </row>
    <row r="30" spans="3:16" ht="21">
      <c r="C30" s="323"/>
      <c r="D30" s="384"/>
      <c r="E30" s="333" t="s">
        <v>1110</v>
      </c>
      <c r="F30" s="363">
        <v>0</v>
      </c>
      <c r="G30" s="363">
        <v>0</v>
      </c>
      <c r="H30" s="474">
        <f t="shared" si="9"/>
        <v>0</v>
      </c>
      <c r="I30" s="355"/>
      <c r="J30" s="385">
        <v>0</v>
      </c>
      <c r="K30" s="365">
        <v>0</v>
      </c>
      <c r="L30" s="365">
        <v>0</v>
      </c>
      <c r="M30" s="365">
        <v>0</v>
      </c>
      <c r="N30" s="365">
        <v>0</v>
      </c>
      <c r="O30" s="474">
        <f t="shared" si="10"/>
        <v>0</v>
      </c>
      <c r="P30" s="476">
        <f t="shared" si="11"/>
        <v>0</v>
      </c>
    </row>
    <row r="31" spans="3:16" ht="15.75" customHeight="1">
      <c r="C31" s="323"/>
      <c r="D31" s="384"/>
      <c r="E31" s="333" t="s">
        <v>815</v>
      </c>
      <c r="F31" s="365">
        <v>0</v>
      </c>
      <c r="G31" s="365">
        <v>25740</v>
      </c>
      <c r="H31" s="474">
        <f t="shared" si="9"/>
        <v>25740</v>
      </c>
      <c r="I31" s="364">
        <v>0</v>
      </c>
      <c r="J31" s="385">
        <v>0</v>
      </c>
      <c r="K31" s="365">
        <v>261360</v>
      </c>
      <c r="L31" s="365">
        <v>431640</v>
      </c>
      <c r="M31" s="365">
        <v>272150</v>
      </c>
      <c r="N31" s="365">
        <v>2970</v>
      </c>
      <c r="O31" s="474">
        <f t="shared" si="10"/>
        <v>968120</v>
      </c>
      <c r="P31" s="476">
        <f t="shared" si="11"/>
        <v>993860</v>
      </c>
    </row>
    <row r="32" spans="3:16" ht="20.25">
      <c r="C32" s="323"/>
      <c r="D32" s="384"/>
      <c r="E32" s="333" t="s">
        <v>1107</v>
      </c>
      <c r="F32" s="387">
        <v>0</v>
      </c>
      <c r="G32" s="387">
        <v>0</v>
      </c>
      <c r="H32" s="483">
        <f t="shared" si="9"/>
        <v>0</v>
      </c>
      <c r="I32" s="388">
        <v>0</v>
      </c>
      <c r="J32" s="389">
        <v>0</v>
      </c>
      <c r="K32" s="387">
        <v>64720</v>
      </c>
      <c r="L32" s="387">
        <v>0</v>
      </c>
      <c r="M32" s="387">
        <v>54920</v>
      </c>
      <c r="N32" s="387">
        <v>59110</v>
      </c>
      <c r="O32" s="483">
        <f t="shared" si="10"/>
        <v>178750</v>
      </c>
      <c r="P32" s="485">
        <f t="shared" si="11"/>
        <v>178750</v>
      </c>
    </row>
    <row r="33" spans="3:16" ht="20.25">
      <c r="C33" s="323"/>
      <c r="D33" s="390"/>
      <c r="E33" s="391" t="s">
        <v>1108</v>
      </c>
      <c r="F33" s="341">
        <v>0</v>
      </c>
      <c r="G33" s="341">
        <v>0</v>
      </c>
      <c r="H33" s="465">
        <f t="shared" si="9"/>
        <v>0</v>
      </c>
      <c r="I33" s="342">
        <v>0</v>
      </c>
      <c r="J33" s="392">
        <v>0</v>
      </c>
      <c r="K33" s="341">
        <v>0</v>
      </c>
      <c r="L33" s="341">
        <v>0</v>
      </c>
      <c r="M33" s="341">
        <v>0</v>
      </c>
      <c r="N33" s="341">
        <v>0</v>
      </c>
      <c r="O33" s="465">
        <f t="shared" si="10"/>
        <v>0</v>
      </c>
      <c r="P33" s="469">
        <f t="shared" si="11"/>
        <v>0</v>
      </c>
    </row>
    <row r="34" spans="3:16" ht="15.75" customHeight="1">
      <c r="C34" s="323"/>
      <c r="D34" s="393" t="s">
        <v>816</v>
      </c>
      <c r="E34" s="394"/>
      <c r="F34" s="455">
        <f aca="true" t="shared" si="12" ref="F34:P34">SUM(F35:F41)</f>
        <v>0</v>
      </c>
      <c r="G34" s="455">
        <f t="shared" si="12"/>
        <v>18980</v>
      </c>
      <c r="H34" s="457">
        <f t="shared" si="12"/>
        <v>18980</v>
      </c>
      <c r="I34" s="458">
        <f t="shared" si="12"/>
        <v>0</v>
      </c>
      <c r="J34" s="481">
        <f t="shared" si="12"/>
        <v>0</v>
      </c>
      <c r="K34" s="455">
        <f t="shared" si="12"/>
        <v>91890</v>
      </c>
      <c r="L34" s="455">
        <f t="shared" si="12"/>
        <v>247220</v>
      </c>
      <c r="M34" s="455">
        <f t="shared" si="12"/>
        <v>161160</v>
      </c>
      <c r="N34" s="455">
        <f t="shared" si="12"/>
        <v>266450</v>
      </c>
      <c r="O34" s="457">
        <f t="shared" si="12"/>
        <v>766720</v>
      </c>
      <c r="P34" s="459">
        <f t="shared" si="12"/>
        <v>785700</v>
      </c>
    </row>
    <row r="35" spans="3:16" ht="15.75" customHeight="1">
      <c r="C35" s="323"/>
      <c r="D35" s="384"/>
      <c r="E35" s="333" t="s">
        <v>813</v>
      </c>
      <c r="F35" s="363">
        <v>0</v>
      </c>
      <c r="G35" s="363">
        <v>0</v>
      </c>
      <c r="H35" s="474">
        <f aca="true" t="shared" si="13" ref="H35:H41">SUM(F35:G35)</f>
        <v>0</v>
      </c>
      <c r="I35" s="355"/>
      <c r="J35" s="385">
        <v>0</v>
      </c>
      <c r="K35" s="365">
        <v>0</v>
      </c>
      <c r="L35" s="365">
        <v>0</v>
      </c>
      <c r="M35" s="365">
        <v>0</v>
      </c>
      <c r="N35" s="365">
        <v>266450</v>
      </c>
      <c r="O35" s="474">
        <f aca="true" t="shared" si="14" ref="O35:O41">SUM(I35:N35)</f>
        <v>266450</v>
      </c>
      <c r="P35" s="476">
        <f aca="true" t="shared" si="15" ref="P35:P41">H35+O35</f>
        <v>266450</v>
      </c>
    </row>
    <row r="36" spans="3:16" ht="15.75" customHeight="1">
      <c r="C36" s="323"/>
      <c r="D36" s="386"/>
      <c r="E36" s="333" t="s">
        <v>709</v>
      </c>
      <c r="F36" s="363">
        <v>0</v>
      </c>
      <c r="G36" s="363">
        <v>0</v>
      </c>
      <c r="H36" s="474">
        <f t="shared" si="13"/>
        <v>0</v>
      </c>
      <c r="I36" s="355"/>
      <c r="J36" s="385">
        <v>0</v>
      </c>
      <c r="K36" s="365">
        <v>0</v>
      </c>
      <c r="L36" s="365">
        <v>0</v>
      </c>
      <c r="M36" s="365">
        <v>0</v>
      </c>
      <c r="N36" s="365">
        <v>0</v>
      </c>
      <c r="O36" s="474">
        <f t="shared" si="14"/>
        <v>0</v>
      </c>
      <c r="P36" s="476">
        <f t="shared" si="15"/>
        <v>0</v>
      </c>
    </row>
    <row r="37" spans="3:16" ht="15.75" customHeight="1">
      <c r="C37" s="323"/>
      <c r="D37" s="384"/>
      <c r="E37" s="333" t="s">
        <v>814</v>
      </c>
      <c r="F37" s="363">
        <v>0</v>
      </c>
      <c r="G37" s="363">
        <v>0</v>
      </c>
      <c r="H37" s="474">
        <f t="shared" si="13"/>
        <v>0</v>
      </c>
      <c r="I37" s="355"/>
      <c r="J37" s="385">
        <v>0</v>
      </c>
      <c r="K37" s="365">
        <v>0</v>
      </c>
      <c r="L37" s="365">
        <v>0</v>
      </c>
      <c r="M37" s="365">
        <v>0</v>
      </c>
      <c r="N37" s="365">
        <v>0</v>
      </c>
      <c r="O37" s="474">
        <f t="shared" si="14"/>
        <v>0</v>
      </c>
      <c r="P37" s="476">
        <f t="shared" si="15"/>
        <v>0</v>
      </c>
    </row>
    <row r="38" spans="3:16" ht="21">
      <c r="C38" s="323"/>
      <c r="D38" s="384"/>
      <c r="E38" s="333" t="s">
        <v>1109</v>
      </c>
      <c r="F38" s="363">
        <v>0</v>
      </c>
      <c r="G38" s="363">
        <v>0</v>
      </c>
      <c r="H38" s="474">
        <f t="shared" si="13"/>
        <v>0</v>
      </c>
      <c r="I38" s="355"/>
      <c r="J38" s="385">
        <v>0</v>
      </c>
      <c r="K38" s="365">
        <v>0</v>
      </c>
      <c r="L38" s="365">
        <v>0</v>
      </c>
      <c r="M38" s="365">
        <v>0</v>
      </c>
      <c r="N38" s="365">
        <v>0</v>
      </c>
      <c r="O38" s="474">
        <f t="shared" si="14"/>
        <v>0</v>
      </c>
      <c r="P38" s="476">
        <f t="shared" si="15"/>
        <v>0</v>
      </c>
    </row>
    <row r="39" spans="3:16" ht="15.75" customHeight="1">
      <c r="C39" s="323"/>
      <c r="D39" s="384"/>
      <c r="E39" s="333" t="s">
        <v>815</v>
      </c>
      <c r="F39" s="365">
        <v>0</v>
      </c>
      <c r="G39" s="365">
        <v>18980</v>
      </c>
      <c r="H39" s="474">
        <f t="shared" si="13"/>
        <v>18980</v>
      </c>
      <c r="I39" s="364">
        <v>0</v>
      </c>
      <c r="J39" s="385">
        <v>0</v>
      </c>
      <c r="K39" s="365">
        <v>91890</v>
      </c>
      <c r="L39" s="365">
        <v>247220</v>
      </c>
      <c r="M39" s="365">
        <v>161160</v>
      </c>
      <c r="N39" s="365">
        <v>0</v>
      </c>
      <c r="O39" s="474">
        <f t="shared" si="14"/>
        <v>500270</v>
      </c>
      <c r="P39" s="476">
        <f t="shared" si="15"/>
        <v>519250</v>
      </c>
    </row>
    <row r="40" spans="3:16" ht="20.25">
      <c r="C40" s="323"/>
      <c r="D40" s="386"/>
      <c r="E40" s="333" t="s">
        <v>1107</v>
      </c>
      <c r="F40" s="387">
        <v>0</v>
      </c>
      <c r="G40" s="387">
        <v>0</v>
      </c>
      <c r="H40" s="483">
        <f t="shared" si="13"/>
        <v>0</v>
      </c>
      <c r="I40" s="388">
        <v>0</v>
      </c>
      <c r="J40" s="389">
        <v>0</v>
      </c>
      <c r="K40" s="387">
        <v>0</v>
      </c>
      <c r="L40" s="387">
        <v>0</v>
      </c>
      <c r="M40" s="387">
        <v>0</v>
      </c>
      <c r="N40" s="387">
        <v>0</v>
      </c>
      <c r="O40" s="474">
        <f t="shared" si="14"/>
        <v>0</v>
      </c>
      <c r="P40" s="476">
        <f t="shared" si="15"/>
        <v>0</v>
      </c>
    </row>
    <row r="41" spans="3:16" ht="20.25">
      <c r="C41" s="353"/>
      <c r="D41" s="402"/>
      <c r="E41" s="408" t="s">
        <v>1108</v>
      </c>
      <c r="F41" s="387">
        <v>0</v>
      </c>
      <c r="G41" s="387">
        <v>0</v>
      </c>
      <c r="H41" s="483">
        <f t="shared" si="13"/>
        <v>0</v>
      </c>
      <c r="I41" s="342">
        <v>0</v>
      </c>
      <c r="J41" s="392">
        <v>0</v>
      </c>
      <c r="K41" s="341">
        <v>0</v>
      </c>
      <c r="L41" s="341">
        <v>0</v>
      </c>
      <c r="M41" s="341">
        <v>0</v>
      </c>
      <c r="N41" s="341">
        <v>0</v>
      </c>
      <c r="O41" s="465">
        <f t="shared" si="14"/>
        <v>0</v>
      </c>
      <c r="P41" s="469">
        <f t="shared" si="15"/>
        <v>0</v>
      </c>
    </row>
    <row r="42" spans="3:16" ht="15.75" customHeight="1" thickBot="1">
      <c r="C42" s="403" t="s">
        <v>819</v>
      </c>
      <c r="D42" s="404"/>
      <c r="E42" s="405"/>
      <c r="F42" s="462">
        <f aca="true" t="shared" si="16" ref="F42:P42">F26+F34</f>
        <v>0</v>
      </c>
      <c r="G42" s="461">
        <f t="shared" si="16"/>
        <v>44720</v>
      </c>
      <c r="H42" s="463">
        <f t="shared" si="16"/>
        <v>44720</v>
      </c>
      <c r="I42" s="464">
        <f t="shared" si="16"/>
        <v>0</v>
      </c>
      <c r="J42" s="482">
        <f t="shared" si="16"/>
        <v>0</v>
      </c>
      <c r="K42" s="461">
        <f t="shared" si="16"/>
        <v>1686160</v>
      </c>
      <c r="L42" s="461">
        <f t="shared" si="16"/>
        <v>1022390</v>
      </c>
      <c r="M42" s="461">
        <f t="shared" si="16"/>
        <v>1702060</v>
      </c>
      <c r="N42" s="461">
        <f t="shared" si="16"/>
        <v>2948490</v>
      </c>
      <c r="O42" s="463">
        <f t="shared" si="16"/>
        <v>7359100</v>
      </c>
      <c r="P42" s="473">
        <f t="shared" si="16"/>
        <v>7403820</v>
      </c>
    </row>
    <row r="43" ht="12" customHeight="1"/>
    <row r="44" ht="12" customHeight="1"/>
    <row r="45" ht="12" customHeight="1"/>
    <row r="46" ht="12" customHeight="1"/>
    <row r="47" ht="12" customHeight="1"/>
    <row r="48" ht="12" customHeight="1"/>
    <row r="49" ht="12" customHeight="1"/>
  </sheetData>
  <sheetProtection password="C7C4" sheet="1" objects="1" scenarios="1"/>
  <printOptions horizontalCentered="1"/>
  <pageMargins left="0.3937007874015748" right="0.3937007874015748" top="0.7086614173228347" bottom="0.5118110236220472" header="0.5118110236220472" footer="0.31496062992125984"/>
  <pageSetup firstPageNumber="52" useFirstPageNumber="1" horizontalDpi="600" verticalDpi="600" orientation="landscape" paperSize="9" scale="78" r:id="rId2"/>
  <headerFooter alignWithMargins="0">
    <oddFooter>&amp;C- &amp;P -</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O60"/>
  <sheetViews>
    <sheetView zoomScaleSheetLayoutView="100" workbookViewId="0" topLeftCell="A1">
      <selection activeCell="A4" sqref="A4"/>
    </sheetView>
  </sheetViews>
  <sheetFormatPr defaultColWidth="9.00390625" defaultRowHeight="13.5"/>
  <cols>
    <col min="1" max="3" width="3.25390625" style="169" customWidth="1"/>
    <col min="4" max="4" width="4.625" style="169" customWidth="1"/>
    <col min="5" max="12" width="9.125" style="169" customWidth="1"/>
    <col min="13" max="13" width="5.75390625" style="169" customWidth="1"/>
    <col min="14" max="14" width="3.25390625" style="169" customWidth="1"/>
    <col min="15" max="16384" width="8.00390625" style="169" customWidth="1"/>
  </cols>
  <sheetData>
    <row r="1" spans="1:15" s="166" customFormat="1" ht="13.5" customHeight="1">
      <c r="A1" s="168" t="s">
        <v>863</v>
      </c>
      <c r="N1" s="170"/>
      <c r="O1" s="170"/>
    </row>
    <row r="2" spans="1:15" s="166" customFormat="1" ht="16.5" customHeight="1">
      <c r="A2" s="410" t="s">
        <v>717</v>
      </c>
      <c r="B2" s="171"/>
      <c r="C2" s="171"/>
      <c r="D2" s="171"/>
      <c r="E2" s="171"/>
      <c r="F2" s="171"/>
      <c r="G2" s="171"/>
      <c r="H2" s="171"/>
      <c r="I2" s="171"/>
      <c r="J2" s="171"/>
      <c r="K2" s="171"/>
      <c r="L2" s="171"/>
      <c r="M2" s="172"/>
      <c r="N2" s="173"/>
      <c r="O2" s="170"/>
    </row>
    <row r="3" spans="1:15" s="166" customFormat="1" ht="13.5" customHeight="1">
      <c r="A3" s="410" t="s">
        <v>1604</v>
      </c>
      <c r="B3" s="172"/>
      <c r="C3" s="172"/>
      <c r="D3" s="172"/>
      <c r="E3" s="172"/>
      <c r="F3" s="172"/>
      <c r="G3" s="172"/>
      <c r="H3" s="172"/>
      <c r="I3" s="172"/>
      <c r="J3" s="172"/>
      <c r="K3" s="172"/>
      <c r="L3" s="172"/>
      <c r="M3" s="172"/>
      <c r="N3" s="173"/>
      <c r="O3" s="170"/>
    </row>
    <row r="4" spans="10:15" s="166" customFormat="1" ht="13.5" customHeight="1">
      <c r="J4" s="1553" t="s">
        <v>697</v>
      </c>
      <c r="K4" s="1553"/>
      <c r="L4" s="1555" t="s">
        <v>672</v>
      </c>
      <c r="M4" s="1555"/>
      <c r="N4" s="293"/>
      <c r="O4" s="293"/>
    </row>
    <row r="5" spans="10:15" s="166" customFormat="1" ht="13.5" customHeight="1">
      <c r="J5" s="1554" t="s">
        <v>699</v>
      </c>
      <c r="K5" s="1554"/>
      <c r="L5" s="1497" t="s">
        <v>1123</v>
      </c>
      <c r="M5" s="1497"/>
      <c r="N5" s="293"/>
      <c r="O5" s="293"/>
    </row>
    <row r="6" spans="1:15" ht="15" customHeight="1">
      <c r="A6" s="165" t="s">
        <v>1133</v>
      </c>
      <c r="N6" s="175"/>
      <c r="O6" s="175"/>
    </row>
    <row r="7" spans="3:15" ht="7.5" customHeight="1">
      <c r="C7" s="175"/>
      <c r="D7" s="175"/>
      <c r="E7" s="175"/>
      <c r="F7" s="175"/>
      <c r="G7" s="175"/>
      <c r="H7" s="175"/>
      <c r="M7" s="175"/>
      <c r="N7" s="175"/>
      <c r="O7" s="175"/>
    </row>
    <row r="8" spans="2:15" ht="18" customHeight="1">
      <c r="B8" s="165" t="s">
        <v>823</v>
      </c>
      <c r="C8" s="205"/>
      <c r="D8" s="175"/>
      <c r="E8" s="175"/>
      <c r="F8" s="175"/>
      <c r="G8" s="175"/>
      <c r="H8" s="175"/>
      <c r="I8" s="175"/>
      <c r="J8" s="175"/>
      <c r="K8" s="175"/>
      <c r="L8" s="175"/>
      <c r="M8" s="175"/>
      <c r="N8" s="175"/>
      <c r="O8" s="175"/>
    </row>
    <row r="9" spans="2:15" ht="18" customHeight="1">
      <c r="B9" s="294"/>
      <c r="C9" s="175"/>
      <c r="D9" s="175"/>
      <c r="E9" s="175"/>
      <c r="F9" s="175"/>
      <c r="G9" s="175"/>
      <c r="H9" s="175"/>
      <c r="I9" s="175"/>
      <c r="J9" s="175"/>
      <c r="K9" s="175"/>
      <c r="L9" s="175"/>
      <c r="M9" s="175"/>
      <c r="N9" s="175"/>
      <c r="O9" s="175"/>
    </row>
    <row r="10" spans="2:15" ht="18" customHeight="1" thickBot="1">
      <c r="B10" s="175"/>
      <c r="C10" s="174" t="s">
        <v>413</v>
      </c>
      <c r="D10" s="205"/>
      <c r="E10" s="175"/>
      <c r="F10" s="175"/>
      <c r="G10" s="175"/>
      <c r="H10" s="175"/>
      <c r="I10" s="175"/>
      <c r="J10" s="175"/>
      <c r="K10" s="175"/>
      <c r="L10" s="175"/>
      <c r="M10" s="1660"/>
      <c r="N10" s="175"/>
      <c r="O10" s="175"/>
    </row>
    <row r="11" spans="2:15" ht="18" customHeight="1">
      <c r="B11" s="175"/>
      <c r="C11" s="175"/>
      <c r="D11" s="190"/>
      <c r="E11" s="191"/>
      <c r="F11" s="191"/>
      <c r="G11" s="295" t="s">
        <v>1134</v>
      </c>
      <c r="H11" s="191"/>
      <c r="I11" s="295" t="s">
        <v>1135</v>
      </c>
      <c r="J11" s="191"/>
      <c r="K11" s="295" t="s">
        <v>711</v>
      </c>
      <c r="L11" s="296"/>
      <c r="M11" s="1660"/>
      <c r="N11" s="175"/>
      <c r="O11" s="175"/>
    </row>
    <row r="12" spans="2:15" ht="18" customHeight="1">
      <c r="B12" s="175"/>
      <c r="C12" s="175"/>
      <c r="D12" s="179" t="s">
        <v>1136</v>
      </c>
      <c r="E12" s="180"/>
      <c r="F12" s="180"/>
      <c r="G12" s="1661">
        <v>2397</v>
      </c>
      <c r="H12" s="1662"/>
      <c r="I12" s="1661">
        <v>4169</v>
      </c>
      <c r="J12" s="1662"/>
      <c r="K12" s="1661">
        <f>SUM(G12:J12)</f>
        <v>6566</v>
      </c>
      <c r="L12" s="1663"/>
      <c r="M12" s="175"/>
      <c r="N12" s="175"/>
      <c r="O12" s="175"/>
    </row>
    <row r="13" spans="2:15" ht="18" customHeight="1" thickBot="1">
      <c r="B13" s="175"/>
      <c r="C13" s="175"/>
      <c r="D13" s="297" t="s">
        <v>136</v>
      </c>
      <c r="E13" s="206"/>
      <c r="F13" s="206"/>
      <c r="G13" s="1614">
        <v>13087736</v>
      </c>
      <c r="H13" s="1618"/>
      <c r="I13" s="1614">
        <v>36885264</v>
      </c>
      <c r="J13" s="1618"/>
      <c r="K13" s="1614">
        <f>SUM(G13:J13)</f>
        <v>49973000</v>
      </c>
      <c r="L13" s="1615"/>
      <c r="M13" s="175"/>
      <c r="N13" s="175"/>
      <c r="O13" s="175"/>
    </row>
    <row r="14" spans="2:15" ht="18" customHeight="1">
      <c r="B14" s="175"/>
      <c r="C14" s="175"/>
      <c r="D14" s="175"/>
      <c r="E14" s="175"/>
      <c r="F14" s="175"/>
      <c r="G14" s="175"/>
      <c r="H14" s="175"/>
      <c r="I14" s="175"/>
      <c r="J14" s="175"/>
      <c r="K14" s="175"/>
      <c r="L14" s="175"/>
      <c r="M14" s="175"/>
      <c r="N14" s="175"/>
      <c r="O14" s="175"/>
    </row>
    <row r="15" spans="2:15" ht="18" customHeight="1" thickBot="1">
      <c r="B15" s="175"/>
      <c r="C15" s="174" t="s">
        <v>821</v>
      </c>
      <c r="D15" s="205"/>
      <c r="E15" s="175"/>
      <c r="F15" s="175"/>
      <c r="G15" s="175"/>
      <c r="H15" s="175"/>
      <c r="I15" s="175"/>
      <c r="J15" s="175"/>
      <c r="K15" s="175"/>
      <c r="L15" s="175"/>
      <c r="M15" s="175"/>
      <c r="N15" s="175"/>
      <c r="O15" s="175"/>
    </row>
    <row r="16" spans="2:15" ht="18" customHeight="1">
      <c r="B16" s="175"/>
      <c r="C16" s="175"/>
      <c r="D16" s="190"/>
      <c r="E16" s="191"/>
      <c r="F16" s="191"/>
      <c r="G16" s="295" t="s">
        <v>1134</v>
      </c>
      <c r="H16" s="191"/>
      <c r="I16" s="295" t="s">
        <v>1135</v>
      </c>
      <c r="J16" s="191"/>
      <c r="K16" s="295" t="s">
        <v>711</v>
      </c>
      <c r="L16" s="296"/>
      <c r="M16" s="175"/>
      <c r="N16" s="175"/>
      <c r="O16" s="175"/>
    </row>
    <row r="17" spans="2:15" ht="18" customHeight="1">
      <c r="B17" s="175"/>
      <c r="C17" s="175"/>
      <c r="D17" s="179" t="s">
        <v>1136</v>
      </c>
      <c r="E17" s="298"/>
      <c r="F17" s="180"/>
      <c r="G17" s="1661">
        <v>846</v>
      </c>
      <c r="H17" s="1662"/>
      <c r="I17" s="1661">
        <v>5496</v>
      </c>
      <c r="J17" s="1662"/>
      <c r="K17" s="1661">
        <f>SUM(G17:J17)</f>
        <v>6342</v>
      </c>
      <c r="L17" s="1663"/>
      <c r="M17" s="175"/>
      <c r="N17" s="175"/>
      <c r="O17" s="175"/>
    </row>
    <row r="18" spans="2:15" ht="18" customHeight="1" thickBot="1">
      <c r="B18" s="175"/>
      <c r="C18" s="175"/>
      <c r="D18" s="297" t="s">
        <v>136</v>
      </c>
      <c r="E18" s="206"/>
      <c r="F18" s="206"/>
      <c r="G18" s="1614">
        <v>7125616</v>
      </c>
      <c r="H18" s="1618"/>
      <c r="I18" s="1614">
        <v>34784799</v>
      </c>
      <c r="J18" s="1618"/>
      <c r="K18" s="1614">
        <f>SUM(G18:J18)</f>
        <v>41910415</v>
      </c>
      <c r="L18" s="1615"/>
      <c r="M18" s="175"/>
      <c r="N18" s="175"/>
      <c r="O18" s="175"/>
    </row>
    <row r="19" spans="2:15" ht="18" customHeight="1">
      <c r="B19" s="175"/>
      <c r="C19" s="175"/>
      <c r="D19" s="175"/>
      <c r="E19" s="175"/>
      <c r="F19" s="175"/>
      <c r="G19" s="175"/>
      <c r="H19" s="175"/>
      <c r="I19" s="175"/>
      <c r="J19" s="175"/>
      <c r="K19" s="175"/>
      <c r="L19" s="175"/>
      <c r="M19" s="175"/>
      <c r="N19" s="175"/>
      <c r="O19" s="175"/>
    </row>
    <row r="20" spans="2:15" ht="18" customHeight="1" thickBot="1">
      <c r="B20" s="175"/>
      <c r="C20" s="174" t="s">
        <v>824</v>
      </c>
      <c r="D20" s="205"/>
      <c r="E20" s="175"/>
      <c r="F20" s="175"/>
      <c r="G20" s="175"/>
      <c r="H20" s="175"/>
      <c r="I20" s="175"/>
      <c r="J20" s="175"/>
      <c r="K20" s="175"/>
      <c r="L20" s="175"/>
      <c r="M20" s="175"/>
      <c r="N20" s="175"/>
      <c r="O20" s="175"/>
    </row>
    <row r="21" spans="2:15" ht="18" customHeight="1">
      <c r="B21" s="175"/>
      <c r="C21" s="175"/>
      <c r="D21" s="190"/>
      <c r="E21" s="191"/>
      <c r="F21" s="191"/>
      <c r="G21" s="295" t="s">
        <v>1134</v>
      </c>
      <c r="H21" s="191"/>
      <c r="I21" s="295" t="s">
        <v>1135</v>
      </c>
      <c r="J21" s="192"/>
      <c r="K21" s="295" t="s">
        <v>711</v>
      </c>
      <c r="L21" s="296"/>
      <c r="M21" s="175"/>
      <c r="N21" s="175"/>
      <c r="O21" s="175"/>
    </row>
    <row r="22" spans="2:15" ht="18" customHeight="1">
      <c r="B22" s="175"/>
      <c r="C22" s="175"/>
      <c r="D22" s="299" t="s">
        <v>1136</v>
      </c>
      <c r="E22" s="298"/>
      <c r="F22" s="298"/>
      <c r="G22" s="1661">
        <v>825</v>
      </c>
      <c r="H22" s="1662"/>
      <c r="I22" s="1661">
        <v>25741</v>
      </c>
      <c r="J22" s="1662"/>
      <c r="K22" s="1661">
        <f>SUM(G22:J22)</f>
        <v>26566</v>
      </c>
      <c r="L22" s="1663"/>
      <c r="M22" s="175"/>
      <c r="N22" s="175"/>
      <c r="O22" s="175"/>
    </row>
    <row r="23" spans="2:15" ht="18" customHeight="1" thickBot="1">
      <c r="B23" s="175"/>
      <c r="C23" s="175"/>
      <c r="D23" s="297" t="s">
        <v>136</v>
      </c>
      <c r="E23" s="206"/>
      <c r="F23" s="206"/>
      <c r="G23" s="1614">
        <v>8512759</v>
      </c>
      <c r="H23" s="1618"/>
      <c r="I23" s="1614">
        <v>310354618</v>
      </c>
      <c r="J23" s="1618"/>
      <c r="K23" s="1614">
        <f>SUM(G23:J23)</f>
        <v>318867377</v>
      </c>
      <c r="L23" s="1615"/>
      <c r="M23" s="175"/>
      <c r="N23" s="175"/>
      <c r="O23" s="175"/>
    </row>
    <row r="24" spans="2:15" ht="18" customHeight="1">
      <c r="B24" s="175"/>
      <c r="C24" s="175"/>
      <c r="D24" s="175"/>
      <c r="E24" s="175"/>
      <c r="F24" s="175"/>
      <c r="G24" s="175"/>
      <c r="H24" s="175"/>
      <c r="I24" s="175"/>
      <c r="J24" s="175"/>
      <c r="K24" s="175"/>
      <c r="L24" s="175"/>
      <c r="M24" s="175"/>
      <c r="N24" s="175"/>
      <c r="O24" s="175"/>
    </row>
    <row r="25" spans="2:15" ht="18" customHeight="1" thickBot="1">
      <c r="B25" s="175"/>
      <c r="C25" s="174" t="s">
        <v>825</v>
      </c>
      <c r="D25" s="175"/>
      <c r="E25" s="175"/>
      <c r="F25" s="175"/>
      <c r="G25" s="175"/>
      <c r="H25" s="175"/>
      <c r="I25" s="175"/>
      <c r="J25" s="175"/>
      <c r="K25" s="175"/>
      <c r="L25" s="175"/>
      <c r="M25" s="175"/>
      <c r="N25" s="175"/>
      <c r="O25" s="175"/>
    </row>
    <row r="26" spans="2:15" ht="18" customHeight="1">
      <c r="B26" s="175"/>
      <c r="C26" s="175"/>
      <c r="D26" s="190"/>
      <c r="E26" s="191"/>
      <c r="F26" s="191"/>
      <c r="G26" s="300" t="s">
        <v>1134</v>
      </c>
      <c r="H26" s="295"/>
      <c r="I26" s="295" t="s">
        <v>1135</v>
      </c>
      <c r="J26" s="191"/>
      <c r="K26" s="295" t="s">
        <v>711</v>
      </c>
      <c r="L26" s="296"/>
      <c r="M26" s="175"/>
      <c r="N26" s="175"/>
      <c r="O26" s="175"/>
    </row>
    <row r="27" spans="2:15" ht="18" customHeight="1">
      <c r="B27" s="175"/>
      <c r="C27" s="175"/>
      <c r="D27" s="179" t="s">
        <v>1136</v>
      </c>
      <c r="E27" s="180"/>
      <c r="F27" s="180"/>
      <c r="G27" s="1661">
        <v>4</v>
      </c>
      <c r="H27" s="1662"/>
      <c r="I27" s="1661">
        <v>275</v>
      </c>
      <c r="J27" s="1662"/>
      <c r="K27" s="1661">
        <f>SUM(G27:J27)</f>
        <v>279</v>
      </c>
      <c r="L27" s="1663"/>
      <c r="M27" s="175"/>
      <c r="N27" s="175"/>
      <c r="O27" s="175"/>
    </row>
    <row r="28" spans="2:15" ht="18" customHeight="1" thickBot="1">
      <c r="B28" s="175"/>
      <c r="C28" s="175"/>
      <c r="D28" s="297" t="s">
        <v>136</v>
      </c>
      <c r="E28" s="206"/>
      <c r="F28" s="206"/>
      <c r="G28" s="1614">
        <v>16576</v>
      </c>
      <c r="H28" s="1618"/>
      <c r="I28" s="1614">
        <v>3417124</v>
      </c>
      <c r="J28" s="1618"/>
      <c r="K28" s="1614">
        <f>SUM(G28:J28)</f>
        <v>3433700</v>
      </c>
      <c r="L28" s="1615"/>
      <c r="M28" s="175"/>
      <c r="N28" s="175"/>
      <c r="O28" s="175"/>
    </row>
    <row r="29" spans="2:15" ht="18" customHeight="1">
      <c r="B29" s="175"/>
      <c r="C29" s="175"/>
      <c r="D29" s="175"/>
      <c r="E29" s="175"/>
      <c r="F29" s="175"/>
      <c r="G29" s="301"/>
      <c r="H29" s="301"/>
      <c r="I29" s="175"/>
      <c r="J29" s="175"/>
      <c r="K29" s="175"/>
      <c r="L29" s="175"/>
      <c r="M29" s="175"/>
      <c r="N29" s="175"/>
      <c r="O29" s="175"/>
    </row>
    <row r="30" spans="2:15" ht="18" customHeight="1" thickBot="1">
      <c r="B30" s="175"/>
      <c r="C30" s="174" t="s">
        <v>822</v>
      </c>
      <c r="D30" s="175"/>
      <c r="E30" s="175"/>
      <c r="F30" s="175"/>
      <c r="G30" s="189"/>
      <c r="H30" s="189"/>
      <c r="I30" s="175"/>
      <c r="J30" s="175"/>
      <c r="K30" s="175"/>
      <c r="L30" s="175"/>
      <c r="M30" s="175"/>
      <c r="N30" s="175"/>
      <c r="O30" s="175"/>
    </row>
    <row r="31" spans="2:15" ht="18" customHeight="1">
      <c r="B31" s="175"/>
      <c r="C31" s="175"/>
      <c r="D31" s="190"/>
      <c r="E31" s="191"/>
      <c r="F31" s="191"/>
      <c r="G31" s="300" t="s">
        <v>1134</v>
      </c>
      <c r="H31" s="295"/>
      <c r="I31" s="295" t="s">
        <v>1135</v>
      </c>
      <c r="J31" s="191"/>
      <c r="K31" s="295" t="s">
        <v>711</v>
      </c>
      <c r="L31" s="296"/>
      <c r="M31" s="175"/>
      <c r="N31" s="175"/>
      <c r="O31" s="175"/>
    </row>
    <row r="32" spans="2:15" ht="18" customHeight="1">
      <c r="B32" s="175"/>
      <c r="C32" s="175"/>
      <c r="D32" s="179" t="s">
        <v>1136</v>
      </c>
      <c r="E32" s="298"/>
      <c r="F32" s="180"/>
      <c r="G32" s="1661">
        <f>SUM(G12,G17,G22,G27)</f>
        <v>4072</v>
      </c>
      <c r="H32" s="1662"/>
      <c r="I32" s="1661">
        <f>SUM(I12,I17,I22,I27)</f>
        <v>35681</v>
      </c>
      <c r="J32" s="1662"/>
      <c r="K32" s="1661">
        <f>SUM(G32:J32)</f>
        <v>39753</v>
      </c>
      <c r="L32" s="1663"/>
      <c r="M32" s="175"/>
      <c r="N32" s="175"/>
      <c r="O32" s="175"/>
    </row>
    <row r="33" spans="2:15" ht="18" customHeight="1" thickBot="1">
      <c r="B33" s="175"/>
      <c r="C33" s="175"/>
      <c r="D33" s="297" t="s">
        <v>136</v>
      </c>
      <c r="E33" s="206"/>
      <c r="F33" s="206"/>
      <c r="G33" s="1614">
        <f>SUM(G13,G18,G23,G28)</f>
        <v>28742687</v>
      </c>
      <c r="H33" s="1618"/>
      <c r="I33" s="1614">
        <f>SUM(I13,I18,I23,I28)</f>
        <v>385441805</v>
      </c>
      <c r="J33" s="1618"/>
      <c r="K33" s="1614">
        <f>SUM(G33:J33)</f>
        <v>414184492</v>
      </c>
      <c r="L33" s="1615"/>
      <c r="M33" s="175"/>
      <c r="N33" s="175"/>
      <c r="O33" s="175"/>
    </row>
    <row r="34" spans="2:15" ht="18" customHeight="1">
      <c r="B34" s="175"/>
      <c r="C34" s="175"/>
      <c r="D34" s="175"/>
      <c r="E34" s="175"/>
      <c r="F34" s="175"/>
      <c r="G34" s="301"/>
      <c r="H34" s="301"/>
      <c r="I34" s="175"/>
      <c r="J34" s="175"/>
      <c r="K34" s="175"/>
      <c r="L34" s="175"/>
      <c r="M34" s="175"/>
      <c r="N34" s="175"/>
      <c r="O34" s="175"/>
    </row>
    <row r="35" spans="1:15" ht="18" customHeight="1">
      <c r="A35" s="175"/>
      <c r="B35" s="165" t="s">
        <v>784</v>
      </c>
      <c r="C35" s="205"/>
      <c r="D35" s="175"/>
      <c r="E35" s="175"/>
      <c r="F35" s="175"/>
      <c r="G35" s="175"/>
      <c r="H35" s="175"/>
      <c r="I35" s="175"/>
      <c r="J35" s="175"/>
      <c r="K35" s="175"/>
      <c r="L35" s="175"/>
      <c r="M35" s="175"/>
      <c r="N35" s="175"/>
      <c r="O35" s="175"/>
    </row>
    <row r="36" spans="1:14" ht="18" customHeight="1">
      <c r="A36" s="175"/>
      <c r="B36" s="294"/>
      <c r="C36" s="175"/>
      <c r="D36" s="175"/>
      <c r="E36" s="175"/>
      <c r="F36" s="175"/>
      <c r="G36" s="175"/>
      <c r="H36" s="175"/>
      <c r="I36" s="175"/>
      <c r="J36" s="175"/>
      <c r="K36" s="175"/>
      <c r="L36" s="175"/>
      <c r="M36" s="175"/>
      <c r="N36" s="175"/>
    </row>
    <row r="37" spans="2:8" ht="18" customHeight="1" thickBot="1">
      <c r="B37" s="175"/>
      <c r="C37" s="174" t="s">
        <v>785</v>
      </c>
      <c r="D37" s="205"/>
      <c r="E37" s="175"/>
      <c r="F37" s="175"/>
      <c r="G37" s="175"/>
      <c r="H37" s="175"/>
    </row>
    <row r="38" spans="2:8" ht="18" customHeight="1">
      <c r="B38" s="175"/>
      <c r="C38" s="175"/>
      <c r="D38" s="190"/>
      <c r="E38" s="191"/>
      <c r="F38" s="191"/>
      <c r="G38" s="295" t="s">
        <v>1134</v>
      </c>
      <c r="H38" s="296"/>
    </row>
    <row r="39" spans="2:8" ht="18" customHeight="1">
      <c r="B39" s="175"/>
      <c r="C39" s="175"/>
      <c r="D39" s="179" t="s">
        <v>1136</v>
      </c>
      <c r="E39" s="180"/>
      <c r="F39" s="180"/>
      <c r="G39" s="1661">
        <v>131</v>
      </c>
      <c r="H39" s="1663"/>
    </row>
    <row r="40" spans="2:8" ht="18" customHeight="1" thickBot="1">
      <c r="B40" s="175"/>
      <c r="C40" s="175"/>
      <c r="D40" s="297" t="s">
        <v>136</v>
      </c>
      <c r="E40" s="206"/>
      <c r="F40" s="206"/>
      <c r="G40" s="1614">
        <v>4802085</v>
      </c>
      <c r="H40" s="1615"/>
    </row>
    <row r="41" spans="2:8" ht="18" customHeight="1">
      <c r="B41" s="175"/>
      <c r="C41" s="175"/>
      <c r="D41" s="175"/>
      <c r="E41" s="175"/>
      <c r="F41" s="175"/>
      <c r="G41" s="175"/>
      <c r="H41" s="175"/>
    </row>
    <row r="42" spans="2:8" ht="18" customHeight="1" thickBot="1">
      <c r="B42" s="175"/>
      <c r="C42" s="174" t="s">
        <v>786</v>
      </c>
      <c r="D42" s="205"/>
      <c r="E42" s="175"/>
      <c r="F42" s="175"/>
      <c r="G42" s="175"/>
      <c r="H42" s="175"/>
    </row>
    <row r="43" spans="2:8" ht="18" customHeight="1">
      <c r="B43" s="175"/>
      <c r="C43" s="175"/>
      <c r="D43" s="190"/>
      <c r="E43" s="191"/>
      <c r="F43" s="191"/>
      <c r="G43" s="295" t="s">
        <v>1134</v>
      </c>
      <c r="H43" s="296"/>
    </row>
    <row r="44" spans="2:8" ht="18" customHeight="1">
      <c r="B44" s="175"/>
      <c r="C44" s="175"/>
      <c r="D44" s="179" t="s">
        <v>1136</v>
      </c>
      <c r="E44" s="298"/>
      <c r="F44" s="180"/>
      <c r="G44" s="1661">
        <v>131</v>
      </c>
      <c r="H44" s="1663"/>
    </row>
    <row r="45" spans="2:8" ht="18" customHeight="1" thickBot="1">
      <c r="B45" s="175"/>
      <c r="C45" s="175"/>
      <c r="D45" s="297" t="s">
        <v>136</v>
      </c>
      <c r="E45" s="206"/>
      <c r="F45" s="206"/>
      <c r="G45" s="1614">
        <v>3189568</v>
      </c>
      <c r="H45" s="1615"/>
    </row>
    <row r="46" spans="2:8" ht="18" customHeight="1">
      <c r="B46" s="175"/>
      <c r="C46" s="175"/>
      <c r="D46" s="175"/>
      <c r="E46" s="175"/>
      <c r="F46" s="175"/>
      <c r="G46" s="175"/>
      <c r="H46" s="175"/>
    </row>
    <row r="47" spans="2:8" ht="18" customHeight="1" thickBot="1">
      <c r="B47" s="175"/>
      <c r="C47" s="174" t="s">
        <v>787</v>
      </c>
      <c r="D47" s="205"/>
      <c r="E47" s="175"/>
      <c r="F47" s="175"/>
      <c r="G47" s="175"/>
      <c r="H47" s="175"/>
    </row>
    <row r="48" spans="2:8" ht="18" customHeight="1">
      <c r="B48" s="175"/>
      <c r="C48" s="175"/>
      <c r="D48" s="190"/>
      <c r="E48" s="191"/>
      <c r="F48" s="191"/>
      <c r="G48" s="295" t="s">
        <v>1134</v>
      </c>
      <c r="H48" s="296"/>
    </row>
    <row r="49" spans="2:8" ht="18" customHeight="1">
      <c r="B49" s="175"/>
      <c r="C49" s="175"/>
      <c r="D49" s="299" t="s">
        <v>1136</v>
      </c>
      <c r="E49" s="298"/>
      <c r="F49" s="298"/>
      <c r="G49" s="1661">
        <v>442</v>
      </c>
      <c r="H49" s="1663"/>
    </row>
    <row r="50" spans="2:8" ht="18" customHeight="1" thickBot="1">
      <c r="B50" s="175"/>
      <c r="C50" s="175"/>
      <c r="D50" s="297" t="s">
        <v>136</v>
      </c>
      <c r="E50" s="206"/>
      <c r="F50" s="206"/>
      <c r="G50" s="1614">
        <v>16097300</v>
      </c>
      <c r="H50" s="1615"/>
    </row>
    <row r="51" spans="2:8" ht="18" customHeight="1">
      <c r="B51" s="175"/>
      <c r="C51" s="175"/>
      <c r="D51" s="175"/>
      <c r="E51" s="175"/>
      <c r="F51" s="175"/>
      <c r="G51" s="175"/>
      <c r="H51" s="175"/>
    </row>
    <row r="52" spans="2:8" ht="18" customHeight="1" thickBot="1">
      <c r="B52" s="175"/>
      <c r="C52" s="174" t="s">
        <v>788</v>
      </c>
      <c r="D52" s="175"/>
      <c r="E52" s="175"/>
      <c r="F52" s="175"/>
      <c r="G52" s="175"/>
      <c r="H52" s="175"/>
    </row>
    <row r="53" spans="2:8" ht="18" customHeight="1">
      <c r="B53" s="175"/>
      <c r="C53" s="175"/>
      <c r="D53" s="190"/>
      <c r="E53" s="191"/>
      <c r="F53" s="191"/>
      <c r="G53" s="300" t="s">
        <v>1134</v>
      </c>
      <c r="H53" s="554"/>
    </row>
    <row r="54" spans="2:8" ht="18" customHeight="1">
      <c r="B54" s="175"/>
      <c r="C54" s="175"/>
      <c r="D54" s="179" t="s">
        <v>1136</v>
      </c>
      <c r="E54" s="180"/>
      <c r="F54" s="180"/>
      <c r="G54" s="1661">
        <v>1574</v>
      </c>
      <c r="H54" s="1663"/>
    </row>
    <row r="55" spans="2:8" ht="18" customHeight="1" thickBot="1">
      <c r="B55" s="175"/>
      <c r="C55" s="175"/>
      <c r="D55" s="297" t="s">
        <v>136</v>
      </c>
      <c r="E55" s="206"/>
      <c r="F55" s="206"/>
      <c r="G55" s="1614">
        <v>62325180</v>
      </c>
      <c r="H55" s="1615"/>
    </row>
    <row r="56" spans="2:8" ht="18" customHeight="1">
      <c r="B56" s="175"/>
      <c r="C56" s="175"/>
      <c r="D56" s="175"/>
      <c r="E56" s="175"/>
      <c r="F56" s="175"/>
      <c r="G56" s="301"/>
      <c r="H56" s="301"/>
    </row>
    <row r="57" spans="2:8" ht="18" customHeight="1" thickBot="1">
      <c r="B57" s="175"/>
      <c r="C57" s="174" t="s">
        <v>822</v>
      </c>
      <c r="D57" s="175"/>
      <c r="E57" s="175"/>
      <c r="F57" s="175"/>
      <c r="G57" s="189"/>
      <c r="H57" s="189"/>
    </row>
    <row r="58" spans="2:8" ht="18" customHeight="1">
      <c r="B58" s="175"/>
      <c r="C58" s="175"/>
      <c r="D58" s="190"/>
      <c r="E58" s="191"/>
      <c r="F58" s="191"/>
      <c r="G58" s="300" t="s">
        <v>1134</v>
      </c>
      <c r="H58" s="554"/>
    </row>
    <row r="59" spans="2:8" ht="18" customHeight="1">
      <c r="B59" s="175"/>
      <c r="C59" s="175"/>
      <c r="D59" s="179" t="s">
        <v>1136</v>
      </c>
      <c r="E59" s="298"/>
      <c r="F59" s="180"/>
      <c r="G59" s="1661">
        <f>SUM(G39,G44,G49,G54)</f>
        <v>2278</v>
      </c>
      <c r="H59" s="1663"/>
    </row>
    <row r="60" spans="2:8" ht="18" customHeight="1" thickBot="1">
      <c r="B60" s="175"/>
      <c r="C60" s="175"/>
      <c r="D60" s="297" t="s">
        <v>136</v>
      </c>
      <c r="E60" s="206"/>
      <c r="F60" s="206"/>
      <c r="G60" s="1614">
        <f>SUM(G40,G45,G50,G55)</f>
        <v>86414133</v>
      </c>
      <c r="H60" s="1615"/>
    </row>
  </sheetData>
  <sheetProtection password="C7C4" sheet="1" objects="1" scenarios="1"/>
  <mergeCells count="45">
    <mergeCell ref="G59:H59"/>
    <mergeCell ref="G60:H60"/>
    <mergeCell ref="G49:H49"/>
    <mergeCell ref="G50:H50"/>
    <mergeCell ref="G54:H54"/>
    <mergeCell ref="G55:H55"/>
    <mergeCell ref="G39:H39"/>
    <mergeCell ref="G40:H40"/>
    <mergeCell ref="G44:H44"/>
    <mergeCell ref="G45:H45"/>
    <mergeCell ref="G32:H32"/>
    <mergeCell ref="I32:J32"/>
    <mergeCell ref="K32:L32"/>
    <mergeCell ref="G33:H33"/>
    <mergeCell ref="I33:J33"/>
    <mergeCell ref="K33:L33"/>
    <mergeCell ref="G27:H27"/>
    <mergeCell ref="I27:J27"/>
    <mergeCell ref="K27:L27"/>
    <mergeCell ref="G28:H28"/>
    <mergeCell ref="I28:J28"/>
    <mergeCell ref="K28:L28"/>
    <mergeCell ref="G22:H22"/>
    <mergeCell ref="I22:J22"/>
    <mergeCell ref="K22:L22"/>
    <mergeCell ref="G23:H23"/>
    <mergeCell ref="I23:J23"/>
    <mergeCell ref="K23:L23"/>
    <mergeCell ref="G17:H17"/>
    <mergeCell ref="I17:J17"/>
    <mergeCell ref="K17:L17"/>
    <mergeCell ref="G18:H18"/>
    <mergeCell ref="I18:J18"/>
    <mergeCell ref="K18:L18"/>
    <mergeCell ref="G12:H12"/>
    <mergeCell ref="I12:J12"/>
    <mergeCell ref="K12:L12"/>
    <mergeCell ref="K13:L13"/>
    <mergeCell ref="I13:J13"/>
    <mergeCell ref="G13:H13"/>
    <mergeCell ref="M10:M11"/>
    <mergeCell ref="J4:K4"/>
    <mergeCell ref="L4:M4"/>
    <mergeCell ref="J5:K5"/>
    <mergeCell ref="L5:M5"/>
  </mergeCells>
  <printOptions horizontalCentered="1"/>
  <pageMargins left="0.5905511811023623" right="0.5905511811023623" top="0.5905511811023623" bottom="0.5905511811023623" header="0.5118110236220472" footer="0.5118110236220472"/>
  <pageSetup firstPageNumber="53" useFirstPageNumber="1" horizontalDpi="600" verticalDpi="600" orientation="landscape" paperSize="9" scale="90" r:id="rId1"/>
  <headerFooter alignWithMargins="0">
    <oddFooter>&amp;C－&amp;P－</oddFooter>
  </headerFooter>
  <rowBreaks count="1" manualBreakCount="1">
    <brk id="34" max="13" man="1"/>
  </rowBreaks>
</worksheet>
</file>

<file path=xl/worksheets/sheet26.xml><?xml version="1.0" encoding="utf-8"?>
<worksheet xmlns="http://schemas.openxmlformats.org/spreadsheetml/2006/main" xmlns:r="http://schemas.openxmlformats.org/officeDocument/2006/relationships">
  <sheetPr codeName="Sheet23">
    <tabColor indexed="13"/>
  </sheetPr>
  <dimension ref="A1:M29"/>
  <sheetViews>
    <sheetView workbookViewId="0" topLeftCell="A1">
      <selection activeCell="A4" sqref="A4"/>
    </sheetView>
  </sheetViews>
  <sheetFormatPr defaultColWidth="9.00390625" defaultRowHeight="18" customHeight="1"/>
  <cols>
    <col min="1" max="1" width="2.625" style="40" customWidth="1"/>
    <col min="2" max="2" width="12.125" style="40" customWidth="1"/>
    <col min="3" max="3" width="10.375" style="40" customWidth="1"/>
    <col min="4" max="6" width="17.125" style="40" customWidth="1"/>
    <col min="7" max="9" width="14.625" style="40" customWidth="1"/>
    <col min="10" max="10" width="3.25390625" style="40" customWidth="1"/>
    <col min="11" max="16384" width="8.00390625" style="40" customWidth="1"/>
  </cols>
  <sheetData>
    <row r="1" spans="1:13" s="31" customFormat="1" ht="17.25">
      <c r="A1" s="30" t="s">
        <v>1138</v>
      </c>
      <c r="G1" s="43"/>
      <c r="H1" s="43"/>
      <c r="I1" s="43"/>
      <c r="J1" s="76"/>
      <c r="K1" s="77"/>
      <c r="L1" s="43"/>
      <c r="M1" s="43"/>
    </row>
    <row r="2" spans="1:13" s="31" customFormat="1" ht="24" customHeight="1">
      <c r="A2" s="34" t="s">
        <v>700</v>
      </c>
      <c r="B2" s="35"/>
      <c r="C2" s="35"/>
      <c r="D2" s="35"/>
      <c r="E2" s="35"/>
      <c r="F2" s="35"/>
      <c r="G2" s="35"/>
      <c r="H2" s="78"/>
      <c r="I2" s="78"/>
      <c r="J2" s="32"/>
      <c r="K2" s="79"/>
      <c r="L2" s="43"/>
      <c r="M2" s="43"/>
    </row>
    <row r="3" spans="1:9" s="31" customFormat="1" ht="24" customHeight="1">
      <c r="A3" s="36" t="s">
        <v>1602</v>
      </c>
      <c r="B3" s="36"/>
      <c r="C3" s="36"/>
      <c r="D3" s="36"/>
      <c r="E3" s="36"/>
      <c r="F3" s="36"/>
      <c r="G3" s="36"/>
      <c r="H3" s="36"/>
      <c r="I3" s="36"/>
    </row>
    <row r="4" spans="6:11" s="31" customFormat="1" ht="17.25">
      <c r="F4" s="43"/>
      <c r="H4" s="277" t="s">
        <v>1139</v>
      </c>
      <c r="I4" s="45" t="s">
        <v>1124</v>
      </c>
      <c r="J4" s="43"/>
      <c r="K4" s="33"/>
    </row>
    <row r="5" spans="6:11" s="31" customFormat="1" ht="17.25">
      <c r="F5" s="43"/>
      <c r="H5" s="44" t="s">
        <v>1140</v>
      </c>
      <c r="I5" s="45" t="s">
        <v>1123</v>
      </c>
      <c r="J5" s="43"/>
      <c r="K5" s="33"/>
    </row>
    <row r="6" spans="1:3" ht="18" customHeight="1">
      <c r="A6" s="552" t="s">
        <v>1141</v>
      </c>
      <c r="B6" s="553"/>
      <c r="C6" s="553"/>
    </row>
    <row r="8" spans="2:9" ht="18" customHeight="1" thickBot="1">
      <c r="B8" s="38"/>
      <c r="C8" s="38"/>
      <c r="D8" s="38"/>
      <c r="E8" s="38"/>
      <c r="F8" s="38"/>
      <c r="G8" s="38"/>
      <c r="H8" s="38"/>
      <c r="I8" s="80" t="s">
        <v>1137</v>
      </c>
    </row>
    <row r="9" spans="2:9" ht="30" customHeight="1">
      <c r="B9" s="81" t="s">
        <v>1142</v>
      </c>
      <c r="C9" s="82"/>
      <c r="D9" s="48" t="s">
        <v>1143</v>
      </c>
      <c r="E9" s="48" t="s">
        <v>1144</v>
      </c>
      <c r="F9" s="48" t="s">
        <v>778</v>
      </c>
      <c r="G9" s="48" t="s">
        <v>779</v>
      </c>
      <c r="H9" s="48" t="s">
        <v>1145</v>
      </c>
      <c r="I9" s="83" t="s">
        <v>676</v>
      </c>
    </row>
    <row r="10" spans="2:9" ht="21" customHeight="1">
      <c r="B10" s="84" t="s">
        <v>1146</v>
      </c>
      <c r="C10" s="85" t="s">
        <v>1147</v>
      </c>
      <c r="D10" s="86">
        <v>4003456730</v>
      </c>
      <c r="E10" s="86">
        <v>4003456730</v>
      </c>
      <c r="F10" s="86">
        <v>8515930</v>
      </c>
      <c r="G10" s="87"/>
      <c r="H10" s="88"/>
      <c r="I10" s="149">
        <v>0</v>
      </c>
    </row>
    <row r="11" spans="2:9" ht="21" customHeight="1">
      <c r="B11" s="84"/>
      <c r="C11" s="85" t="s">
        <v>1148</v>
      </c>
      <c r="D11" s="86">
        <v>514504520</v>
      </c>
      <c r="E11" s="86">
        <v>466004800</v>
      </c>
      <c r="F11" s="86">
        <v>583860</v>
      </c>
      <c r="G11" s="86">
        <v>0</v>
      </c>
      <c r="H11" s="86">
        <f>D11-E11-G11</f>
        <v>48499720</v>
      </c>
      <c r="I11" s="149">
        <v>12859920</v>
      </c>
    </row>
    <row r="12" spans="2:9" ht="21" customHeight="1">
      <c r="B12" s="90"/>
      <c r="C12" s="85" t="s">
        <v>711</v>
      </c>
      <c r="D12" s="91">
        <f aca="true" t="shared" si="0" ref="D12:I12">SUM(D10:D11)</f>
        <v>4517961250</v>
      </c>
      <c r="E12" s="91">
        <f t="shared" si="0"/>
        <v>4469461530</v>
      </c>
      <c r="F12" s="91">
        <f t="shared" si="0"/>
        <v>9099790</v>
      </c>
      <c r="G12" s="91">
        <f t="shared" si="0"/>
        <v>0</v>
      </c>
      <c r="H12" s="91">
        <f>SUM(H10:H11)</f>
        <v>48499720</v>
      </c>
      <c r="I12" s="152">
        <f t="shared" si="0"/>
        <v>12859920</v>
      </c>
    </row>
    <row r="13" spans="2:9" ht="21" customHeight="1">
      <c r="B13" s="90" t="s">
        <v>1149</v>
      </c>
      <c r="C13" s="85" t="s">
        <v>1148</v>
      </c>
      <c r="D13" s="86">
        <v>103379080</v>
      </c>
      <c r="E13" s="86">
        <v>21294150</v>
      </c>
      <c r="F13" s="86">
        <v>28450</v>
      </c>
      <c r="G13" s="86">
        <v>22572100</v>
      </c>
      <c r="H13" s="86">
        <f>D13-E13-G13</f>
        <v>59512830</v>
      </c>
      <c r="I13" s="149">
        <v>0</v>
      </c>
    </row>
    <row r="14" spans="2:9" ht="21" customHeight="1">
      <c r="B14" s="84" t="s">
        <v>1150</v>
      </c>
      <c r="C14" s="85" t="s">
        <v>1147</v>
      </c>
      <c r="D14" s="91">
        <f>D10</f>
        <v>4003456730</v>
      </c>
      <c r="E14" s="91">
        <f>E10</f>
        <v>4003456730</v>
      </c>
      <c r="F14" s="91">
        <f>F10</f>
        <v>8515930</v>
      </c>
      <c r="G14" s="92"/>
      <c r="H14" s="92"/>
      <c r="I14" s="153">
        <f>I10</f>
        <v>0</v>
      </c>
    </row>
    <row r="15" spans="2:9" ht="21" customHeight="1">
      <c r="B15" s="67"/>
      <c r="C15" s="85" t="s">
        <v>1148</v>
      </c>
      <c r="D15" s="91">
        <f aca="true" t="shared" si="1" ref="D15:I15">D11+D13</f>
        <v>617883600</v>
      </c>
      <c r="E15" s="91">
        <f t="shared" si="1"/>
        <v>487298950</v>
      </c>
      <c r="F15" s="91">
        <f t="shared" si="1"/>
        <v>612310</v>
      </c>
      <c r="G15" s="91">
        <f t="shared" si="1"/>
        <v>22572100</v>
      </c>
      <c r="H15" s="91">
        <f t="shared" si="1"/>
        <v>108012550</v>
      </c>
      <c r="I15" s="152">
        <f t="shared" si="1"/>
        <v>12859920</v>
      </c>
    </row>
    <row r="16" spans="2:9" ht="21" customHeight="1" thickBot="1">
      <c r="B16" s="93"/>
      <c r="C16" s="94" t="s">
        <v>711</v>
      </c>
      <c r="D16" s="95">
        <f aca="true" t="shared" si="2" ref="D16:I16">SUM(D14:D15)</f>
        <v>4621340330</v>
      </c>
      <c r="E16" s="95">
        <f t="shared" si="2"/>
        <v>4490755680</v>
      </c>
      <c r="F16" s="95">
        <f t="shared" si="2"/>
        <v>9128240</v>
      </c>
      <c r="G16" s="95">
        <f t="shared" si="2"/>
        <v>22572100</v>
      </c>
      <c r="H16" s="95">
        <f t="shared" si="2"/>
        <v>108012550</v>
      </c>
      <c r="I16" s="154">
        <f t="shared" si="2"/>
        <v>12859920</v>
      </c>
    </row>
    <row r="17" spans="3:6" ht="18.75" customHeight="1">
      <c r="C17" s="38"/>
      <c r="D17" s="150"/>
      <c r="E17" s="151"/>
      <c r="F17" s="151"/>
    </row>
    <row r="18" ht="12.75" customHeight="1"/>
    <row r="19" ht="18" customHeight="1">
      <c r="A19" s="31" t="s">
        <v>618</v>
      </c>
    </row>
    <row r="20" ht="12.75" customHeight="1"/>
    <row r="21" spans="2:8" ht="18" customHeight="1" thickBot="1">
      <c r="B21" s="38"/>
      <c r="C21" s="38"/>
      <c r="D21" s="38"/>
      <c r="E21" s="38"/>
      <c r="F21" s="38"/>
      <c r="G21" s="38"/>
      <c r="H21" s="80" t="s">
        <v>1137</v>
      </c>
    </row>
    <row r="22" spans="2:8" ht="30" customHeight="1">
      <c r="B22" s="81" t="s">
        <v>1142</v>
      </c>
      <c r="C22" s="64"/>
      <c r="D22" s="48" t="s">
        <v>780</v>
      </c>
      <c r="E22" s="48" t="s">
        <v>781</v>
      </c>
      <c r="F22" s="48" t="s">
        <v>850</v>
      </c>
      <c r="G22" s="48" t="s">
        <v>777</v>
      </c>
      <c r="H22" s="50" t="s">
        <v>619</v>
      </c>
    </row>
    <row r="23" spans="2:8" ht="21.75" customHeight="1">
      <c r="B23" s="1664" t="s">
        <v>620</v>
      </c>
      <c r="C23" s="1665"/>
      <c r="D23" s="91">
        <v>18658971654</v>
      </c>
      <c r="E23" s="86">
        <v>18738407389</v>
      </c>
      <c r="F23" s="86">
        <v>79435735</v>
      </c>
      <c r="G23" s="86">
        <v>0</v>
      </c>
      <c r="H23" s="89">
        <v>0</v>
      </c>
    </row>
    <row r="24" spans="2:8" ht="21.75" customHeight="1">
      <c r="B24" s="1664" t="s">
        <v>115</v>
      </c>
      <c r="C24" s="1665"/>
      <c r="D24" s="91">
        <v>1559041706</v>
      </c>
      <c r="E24" s="86">
        <v>1562495433</v>
      </c>
      <c r="F24" s="86">
        <v>3453727</v>
      </c>
      <c r="G24" s="86">
        <v>0</v>
      </c>
      <c r="H24" s="89">
        <v>0</v>
      </c>
    </row>
    <row r="25" spans="2:8" ht="21.75" customHeight="1">
      <c r="B25" s="1664" t="s">
        <v>621</v>
      </c>
      <c r="C25" s="1665"/>
      <c r="D25" s="91">
        <v>414184492</v>
      </c>
      <c r="E25" s="86">
        <v>414184492</v>
      </c>
      <c r="F25" s="86">
        <v>0</v>
      </c>
      <c r="G25" s="86">
        <v>0</v>
      </c>
      <c r="H25" s="89">
        <v>0</v>
      </c>
    </row>
    <row r="26" spans="2:8" ht="21.75" customHeight="1">
      <c r="B26" s="1664" t="s">
        <v>783</v>
      </c>
      <c r="C26" s="1665"/>
      <c r="D26" s="91">
        <v>86414133</v>
      </c>
      <c r="E26" s="86">
        <v>86414133</v>
      </c>
      <c r="F26" s="86">
        <v>0</v>
      </c>
      <c r="G26" s="86">
        <v>0</v>
      </c>
      <c r="H26" s="89">
        <v>0</v>
      </c>
    </row>
    <row r="27" spans="2:8" ht="21.75" customHeight="1">
      <c r="B27" s="1664" t="s">
        <v>1100</v>
      </c>
      <c r="C27" s="1665"/>
      <c r="D27" s="91">
        <v>729535953</v>
      </c>
      <c r="E27" s="86">
        <v>729535953</v>
      </c>
      <c r="F27" s="86">
        <v>0</v>
      </c>
      <c r="G27" s="86">
        <v>0</v>
      </c>
      <c r="H27" s="89">
        <v>0</v>
      </c>
    </row>
    <row r="28" spans="2:8" ht="21.75" customHeight="1">
      <c r="B28" s="1664" t="s">
        <v>622</v>
      </c>
      <c r="C28" s="1665"/>
      <c r="D28" s="91">
        <v>0</v>
      </c>
      <c r="E28" s="86">
        <v>0</v>
      </c>
      <c r="F28" s="86">
        <v>0</v>
      </c>
      <c r="G28" s="86">
        <v>0</v>
      </c>
      <c r="H28" s="89">
        <v>0</v>
      </c>
    </row>
    <row r="29" spans="2:8" ht="21.75" customHeight="1" thickBot="1">
      <c r="B29" s="96" t="s">
        <v>711</v>
      </c>
      <c r="C29" s="70"/>
      <c r="D29" s="95">
        <f>E29-F29-G29-H29</f>
        <v>21448147938</v>
      </c>
      <c r="E29" s="95">
        <f>SUM(E23:E28)</f>
        <v>21531037400</v>
      </c>
      <c r="F29" s="95">
        <f>SUM(F23:F28)</f>
        <v>82889462</v>
      </c>
      <c r="G29" s="95">
        <f>SUM(G23:G28)</f>
        <v>0</v>
      </c>
      <c r="H29" s="97">
        <f>SUM(H23:H28)</f>
        <v>0</v>
      </c>
    </row>
  </sheetData>
  <sheetProtection password="C7C4" sheet="1" objects="1" scenarios="1"/>
  <mergeCells count="6">
    <mergeCell ref="B28:C28"/>
    <mergeCell ref="B27:C27"/>
    <mergeCell ref="B23:C23"/>
    <mergeCell ref="B24:C24"/>
    <mergeCell ref="B25:C25"/>
    <mergeCell ref="B26:C26"/>
  </mergeCells>
  <printOptions horizontalCentered="1"/>
  <pageMargins left="0.5905511811023623" right="0.5905511811023623" top="0.5905511811023623" bottom="0.5905511811023623" header="0.5118110236220472" footer="0.5118110236220472"/>
  <pageSetup firstPageNumber="55" useFirstPageNumber="1" horizontalDpi="600" verticalDpi="600" orientation="landscape" paperSize="9" scale="90"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Sheet24">
    <tabColor indexed="13"/>
  </sheetPr>
  <dimension ref="A1:L46"/>
  <sheetViews>
    <sheetView zoomScaleSheetLayoutView="100" workbookViewId="0" topLeftCell="A1">
      <selection activeCell="A4" sqref="A4"/>
    </sheetView>
  </sheetViews>
  <sheetFormatPr defaultColWidth="9.00390625" defaultRowHeight="20.25" customHeight="1"/>
  <cols>
    <col min="1" max="2" width="3.125" style="40" customWidth="1"/>
    <col min="3" max="3" width="11.125" style="40" customWidth="1"/>
    <col min="4" max="4" width="27.625" style="40" customWidth="1"/>
    <col min="5" max="5" width="17.625" style="40" customWidth="1"/>
    <col min="6" max="6" width="11.125" style="40" customWidth="1"/>
    <col min="7" max="8" width="13.625" style="40" customWidth="1"/>
    <col min="9" max="9" width="17.625" style="40" customWidth="1"/>
    <col min="10" max="10" width="4.625" style="40" customWidth="1"/>
    <col min="11" max="11" width="15.125" style="40" bestFit="1" customWidth="1"/>
    <col min="12" max="16384" width="8.00390625" style="40" customWidth="1"/>
  </cols>
  <sheetData>
    <row r="1" s="31" customFormat="1" ht="15" customHeight="1">
      <c r="A1" s="30" t="s">
        <v>623</v>
      </c>
    </row>
    <row r="2" spans="1:10" s="31" customFormat="1" ht="16.5" customHeight="1">
      <c r="A2" s="36" t="s">
        <v>717</v>
      </c>
      <c r="B2" s="35"/>
      <c r="C2" s="35"/>
      <c r="D2" s="35"/>
      <c r="E2" s="35"/>
      <c r="F2" s="35"/>
      <c r="G2" s="35"/>
      <c r="H2" s="35"/>
      <c r="I2" s="36"/>
      <c r="J2" s="36"/>
    </row>
    <row r="3" spans="1:10" s="31" customFormat="1" ht="15" customHeight="1">
      <c r="A3" s="419" t="s">
        <v>1602</v>
      </c>
      <c r="B3" s="36"/>
      <c r="C3" s="36"/>
      <c r="D3" s="36"/>
      <c r="E3" s="36"/>
      <c r="F3" s="36"/>
      <c r="G3" s="36"/>
      <c r="H3" s="36"/>
      <c r="I3" s="36"/>
      <c r="J3" s="36"/>
    </row>
    <row r="4" spans="7:11" s="31" customFormat="1" ht="14.25" customHeight="1">
      <c r="G4" s="98"/>
      <c r="H4" s="99" t="s">
        <v>701</v>
      </c>
      <c r="I4" s="99" t="s">
        <v>1124</v>
      </c>
      <c r="J4" s="43"/>
      <c r="K4" s="43"/>
    </row>
    <row r="5" spans="1:11" s="31" customFormat="1" ht="14.25" customHeight="1">
      <c r="A5" s="30" t="s">
        <v>624</v>
      </c>
      <c r="G5" s="100"/>
      <c r="H5" s="44" t="s">
        <v>702</v>
      </c>
      <c r="I5" s="45" t="s">
        <v>1123</v>
      </c>
      <c r="J5" s="43"/>
      <c r="K5" s="43"/>
    </row>
    <row r="6" spans="2:3" ht="14.25" customHeight="1">
      <c r="B6" s="30" t="s">
        <v>625</v>
      </c>
      <c r="C6" s="30"/>
    </row>
    <row r="7" spans="9:12" ht="14.25" customHeight="1" thickBot="1">
      <c r="I7" s="75" t="s">
        <v>1137</v>
      </c>
      <c r="L7" s="31"/>
    </row>
    <row r="8" spans="3:9" ht="15" customHeight="1">
      <c r="C8" s="63" t="s">
        <v>626</v>
      </c>
      <c r="D8" s="64"/>
      <c r="E8" s="64"/>
      <c r="F8" s="58" t="s">
        <v>627</v>
      </c>
      <c r="G8" s="64"/>
      <c r="H8" s="64"/>
      <c r="I8" s="71"/>
    </row>
    <row r="9" spans="3:9" ht="15" customHeight="1">
      <c r="C9" s="73" t="s">
        <v>628</v>
      </c>
      <c r="D9" s="66"/>
      <c r="E9" s="101" t="s">
        <v>629</v>
      </c>
      <c r="F9" s="102" t="s">
        <v>628</v>
      </c>
      <c r="G9" s="66"/>
      <c r="H9" s="66"/>
      <c r="I9" s="103" t="s">
        <v>629</v>
      </c>
    </row>
    <row r="10" spans="3:9" ht="15.75" customHeight="1">
      <c r="C10" s="68" t="s">
        <v>630</v>
      </c>
      <c r="D10" s="74" t="s">
        <v>216</v>
      </c>
      <c r="E10" s="146">
        <v>4499883920</v>
      </c>
      <c r="F10" s="74" t="s">
        <v>631</v>
      </c>
      <c r="G10" s="65"/>
      <c r="H10" s="65"/>
      <c r="I10" s="149">
        <v>590131452</v>
      </c>
    </row>
    <row r="11" spans="3:9" ht="15.75" customHeight="1">
      <c r="C11" s="124" t="s">
        <v>632</v>
      </c>
      <c r="D11" s="74" t="s">
        <v>633</v>
      </c>
      <c r="E11" s="146">
        <v>0</v>
      </c>
      <c r="F11" s="125" t="s">
        <v>634</v>
      </c>
      <c r="G11" s="74" t="s">
        <v>620</v>
      </c>
      <c r="H11" s="65"/>
      <c r="I11" s="149">
        <v>18738407389</v>
      </c>
    </row>
    <row r="12" spans="3:9" ht="15.75" customHeight="1">
      <c r="C12" s="145" t="s">
        <v>635</v>
      </c>
      <c r="D12" s="74" t="s">
        <v>736</v>
      </c>
      <c r="E12" s="146">
        <v>0</v>
      </c>
      <c r="F12" s="104"/>
      <c r="G12" s="1667" t="s">
        <v>115</v>
      </c>
      <c r="H12" s="1668"/>
      <c r="I12" s="149">
        <v>1562495433</v>
      </c>
    </row>
    <row r="13" spans="3:9" ht="15.75" customHeight="1">
      <c r="C13" s="124" t="s">
        <v>636</v>
      </c>
      <c r="D13" s="74" t="s">
        <v>637</v>
      </c>
      <c r="E13" s="146">
        <v>0</v>
      </c>
      <c r="F13" s="104"/>
      <c r="G13" s="74" t="s">
        <v>621</v>
      </c>
      <c r="H13" s="65"/>
      <c r="I13" s="149">
        <v>414184492</v>
      </c>
    </row>
    <row r="14" spans="3:9" ht="15.75" customHeight="1">
      <c r="C14" s="145" t="s">
        <v>638</v>
      </c>
      <c r="D14" s="74" t="s">
        <v>638</v>
      </c>
      <c r="E14" s="146">
        <v>0</v>
      </c>
      <c r="F14" s="104"/>
      <c r="G14" s="74" t="s">
        <v>782</v>
      </c>
      <c r="H14" s="65"/>
      <c r="I14" s="149">
        <v>86414133</v>
      </c>
    </row>
    <row r="15" spans="3:11" ht="15.75" customHeight="1">
      <c r="C15" s="225" t="s">
        <v>119</v>
      </c>
      <c r="D15" s="74" t="s">
        <v>639</v>
      </c>
      <c r="E15" s="146">
        <v>3840452000</v>
      </c>
      <c r="F15" s="104"/>
      <c r="G15" s="1669" t="s">
        <v>1100</v>
      </c>
      <c r="H15" s="1670"/>
      <c r="I15" s="149">
        <v>729535953</v>
      </c>
      <c r="K15" s="148"/>
    </row>
    <row r="16" spans="3:9" ht="15.75" customHeight="1">
      <c r="C16" s="226" t="s">
        <v>118</v>
      </c>
      <c r="D16" s="74" t="s">
        <v>714</v>
      </c>
      <c r="E16" s="146">
        <v>790637000</v>
      </c>
      <c r="F16" s="104"/>
      <c r="G16" s="74" t="s">
        <v>125</v>
      </c>
      <c r="H16" s="65"/>
      <c r="I16" s="149">
        <v>26305370</v>
      </c>
    </row>
    <row r="17" spans="3:9" ht="15.75" customHeight="1">
      <c r="C17" s="226"/>
      <c r="D17" s="144" t="s">
        <v>116</v>
      </c>
      <c r="E17" s="146">
        <v>42859500</v>
      </c>
      <c r="F17" s="104"/>
      <c r="G17" s="74" t="s">
        <v>124</v>
      </c>
      <c r="H17" s="65"/>
      <c r="I17" s="149">
        <v>0</v>
      </c>
    </row>
    <row r="18" spans="3:9" ht="15.75" customHeight="1">
      <c r="C18" s="226"/>
      <c r="D18" s="144" t="s">
        <v>117</v>
      </c>
      <c r="E18" s="146">
        <v>114338800</v>
      </c>
      <c r="F18" s="104"/>
      <c r="G18" s="104" t="s">
        <v>736</v>
      </c>
      <c r="H18" s="41"/>
      <c r="I18" s="149">
        <v>0</v>
      </c>
    </row>
    <row r="19" spans="3:9" ht="15.75" customHeight="1">
      <c r="C19" s="227"/>
      <c r="D19" s="74" t="s">
        <v>736</v>
      </c>
      <c r="E19" s="146">
        <v>0</v>
      </c>
      <c r="F19" s="108" t="s">
        <v>126</v>
      </c>
      <c r="G19" s="105" t="s">
        <v>128</v>
      </c>
      <c r="H19" s="107"/>
      <c r="I19" s="149">
        <v>139770352</v>
      </c>
    </row>
    <row r="20" spans="3:9" ht="15.75" customHeight="1">
      <c r="C20" s="275" t="s">
        <v>120</v>
      </c>
      <c r="D20" s="111" t="s">
        <v>122</v>
      </c>
      <c r="E20" s="146">
        <v>6496620533</v>
      </c>
      <c r="F20" s="109" t="s">
        <v>127</v>
      </c>
      <c r="G20" s="1667" t="s">
        <v>129</v>
      </c>
      <c r="H20" s="1668"/>
      <c r="I20" s="149">
        <v>289436483</v>
      </c>
    </row>
    <row r="21" spans="3:9" ht="15.75" customHeight="1">
      <c r="C21" s="68" t="s">
        <v>121</v>
      </c>
      <c r="D21" s="112" t="s">
        <v>123</v>
      </c>
      <c r="E21" s="146">
        <v>70020000</v>
      </c>
      <c r="F21" s="105" t="s">
        <v>715</v>
      </c>
      <c r="G21" s="106"/>
      <c r="H21" s="107"/>
      <c r="I21" s="149">
        <v>0</v>
      </c>
    </row>
    <row r="22" spans="3:9" ht="15.75" customHeight="1">
      <c r="C22" s="67" t="s">
        <v>642</v>
      </c>
      <c r="D22" s="74" t="s">
        <v>643</v>
      </c>
      <c r="E22" s="146">
        <v>3176202000</v>
      </c>
      <c r="F22" s="74" t="s">
        <v>640</v>
      </c>
      <c r="G22" s="65"/>
      <c r="H22" s="65"/>
      <c r="I22" s="149">
        <v>0</v>
      </c>
    </row>
    <row r="23" spans="3:9" ht="15.75" customHeight="1">
      <c r="C23" s="67" t="s">
        <v>645</v>
      </c>
      <c r="D23" s="74" t="s">
        <v>646</v>
      </c>
      <c r="E23" s="146">
        <v>0</v>
      </c>
      <c r="F23" s="74" t="s">
        <v>641</v>
      </c>
      <c r="G23" s="65"/>
      <c r="H23" s="65"/>
      <c r="I23" s="149">
        <v>0</v>
      </c>
    </row>
    <row r="24" spans="3:9" ht="15.75" customHeight="1">
      <c r="C24" s="67"/>
      <c r="D24" s="144" t="s">
        <v>116</v>
      </c>
      <c r="E24" s="146">
        <v>21429000</v>
      </c>
      <c r="F24" s="74" t="s">
        <v>644</v>
      </c>
      <c r="G24" s="65"/>
      <c r="H24" s="65"/>
      <c r="I24" s="149">
        <v>27430609</v>
      </c>
    </row>
    <row r="25" spans="3:9" ht="15.75" customHeight="1">
      <c r="C25" s="67"/>
      <c r="D25" s="144" t="s">
        <v>117</v>
      </c>
      <c r="E25" s="146">
        <v>57169000</v>
      </c>
      <c r="F25" s="108" t="s">
        <v>647</v>
      </c>
      <c r="G25" s="105" t="s">
        <v>648</v>
      </c>
      <c r="H25" s="107"/>
      <c r="I25" s="149">
        <v>0</v>
      </c>
    </row>
    <row r="26" spans="3:12" ht="15.75" customHeight="1">
      <c r="C26" s="68"/>
      <c r="D26" s="74" t="s">
        <v>736</v>
      </c>
      <c r="E26" s="146">
        <v>0</v>
      </c>
      <c r="F26" s="109"/>
      <c r="G26" s="105" t="s">
        <v>649</v>
      </c>
      <c r="H26" s="107"/>
      <c r="I26" s="217">
        <v>0</v>
      </c>
      <c r="K26" s="41"/>
      <c r="L26" s="41"/>
    </row>
    <row r="27" spans="3:12" ht="15.75" customHeight="1">
      <c r="C27" s="68" t="s">
        <v>650</v>
      </c>
      <c r="D27" s="65"/>
      <c r="E27" s="146">
        <v>0</v>
      </c>
      <c r="F27" s="74" t="s">
        <v>651</v>
      </c>
      <c r="G27" s="65"/>
      <c r="H27" s="65"/>
      <c r="I27" s="149">
        <v>0</v>
      </c>
      <c r="K27" s="41"/>
      <c r="L27" s="41"/>
    </row>
    <row r="28" spans="3:12" ht="15.75" customHeight="1">
      <c r="C28" s="68" t="s">
        <v>652</v>
      </c>
      <c r="D28" s="65"/>
      <c r="E28" s="146">
        <v>1319076</v>
      </c>
      <c r="F28" s="110" t="s">
        <v>653</v>
      </c>
      <c r="G28" s="1667" t="s">
        <v>654</v>
      </c>
      <c r="H28" s="1668"/>
      <c r="I28" s="218">
        <v>0</v>
      </c>
      <c r="K28" s="41"/>
      <c r="L28" s="41"/>
    </row>
    <row r="29" spans="3:12" ht="15.75" customHeight="1">
      <c r="C29" s="68" t="s">
        <v>655</v>
      </c>
      <c r="D29" s="65"/>
      <c r="E29" s="219">
        <v>0</v>
      </c>
      <c r="F29" s="104"/>
      <c r="G29" s="105" t="s">
        <v>656</v>
      </c>
      <c r="H29" s="107"/>
      <c r="I29" s="147">
        <v>0</v>
      </c>
      <c r="K29" s="41"/>
      <c r="L29" s="41"/>
    </row>
    <row r="30" spans="3:12" ht="15.75" customHeight="1">
      <c r="C30" s="67" t="s">
        <v>657</v>
      </c>
      <c r="D30" s="144" t="s">
        <v>658</v>
      </c>
      <c r="E30" s="146">
        <v>2683662866</v>
      </c>
      <c r="F30" s="74"/>
      <c r="G30" s="105" t="s">
        <v>649</v>
      </c>
      <c r="H30" s="107"/>
      <c r="I30" s="147">
        <v>103374252</v>
      </c>
      <c r="K30" s="41"/>
      <c r="L30" s="41"/>
    </row>
    <row r="31" spans="3:9" ht="15.75" customHeight="1">
      <c r="C31" s="67"/>
      <c r="D31" s="144" t="s">
        <v>659</v>
      </c>
      <c r="E31" s="146">
        <v>584182652</v>
      </c>
      <c r="F31" s="1671"/>
      <c r="G31" s="1672"/>
      <c r="H31" s="1673"/>
      <c r="I31" s="1680" t="s">
        <v>296</v>
      </c>
    </row>
    <row r="32" spans="3:9" ht="15.75" customHeight="1">
      <c r="C32" s="67"/>
      <c r="D32" s="144" t="s">
        <v>660</v>
      </c>
      <c r="E32" s="146">
        <v>57000000</v>
      </c>
      <c r="F32" s="1674"/>
      <c r="G32" s="1675"/>
      <c r="H32" s="1676"/>
      <c r="I32" s="1681"/>
    </row>
    <row r="33" spans="3:9" ht="15.75" customHeight="1">
      <c r="C33" s="67"/>
      <c r="D33" s="112" t="s">
        <v>661</v>
      </c>
      <c r="E33" s="146">
        <v>0</v>
      </c>
      <c r="F33" s="1674"/>
      <c r="G33" s="1675"/>
      <c r="H33" s="1676"/>
      <c r="I33" s="1681"/>
    </row>
    <row r="34" spans="3:9" ht="15.75" customHeight="1">
      <c r="C34" s="67"/>
      <c r="D34" s="144" t="s">
        <v>948</v>
      </c>
      <c r="E34" s="276">
        <v>18699522</v>
      </c>
      <c r="F34" s="1674"/>
      <c r="G34" s="1675"/>
      <c r="H34" s="1676"/>
      <c r="I34" s="1681"/>
    </row>
    <row r="35" spans="3:9" ht="15.75" customHeight="1">
      <c r="C35" s="67"/>
      <c r="D35" s="144" t="s">
        <v>949</v>
      </c>
      <c r="E35" s="146">
        <v>54812250</v>
      </c>
      <c r="F35" s="1674"/>
      <c r="G35" s="1675"/>
      <c r="H35" s="1676"/>
      <c r="I35" s="1681"/>
    </row>
    <row r="36" spans="3:9" ht="15.75" customHeight="1">
      <c r="C36" s="68"/>
      <c r="D36" s="112" t="s">
        <v>703</v>
      </c>
      <c r="E36" s="146">
        <v>72250721</v>
      </c>
      <c r="F36" s="1674"/>
      <c r="G36" s="1675"/>
      <c r="H36" s="1676"/>
      <c r="I36" s="1681"/>
    </row>
    <row r="37" spans="3:9" ht="15.75" customHeight="1">
      <c r="C37" s="68" t="s">
        <v>662</v>
      </c>
      <c r="D37" s="65"/>
      <c r="E37" s="146">
        <v>231867265</v>
      </c>
      <c r="F37" s="1674"/>
      <c r="G37" s="1675"/>
      <c r="H37" s="1676"/>
      <c r="I37" s="1681"/>
    </row>
    <row r="38" spans="3:9" ht="15.75" customHeight="1">
      <c r="C38" s="67" t="s">
        <v>663</v>
      </c>
      <c r="D38" s="111" t="s">
        <v>664</v>
      </c>
      <c r="E38" s="220">
        <v>0</v>
      </c>
      <c r="F38" s="1674"/>
      <c r="G38" s="1675"/>
      <c r="H38" s="1676"/>
      <c r="I38" s="1681"/>
    </row>
    <row r="39" spans="3:9" ht="15.75" customHeight="1">
      <c r="C39" s="68"/>
      <c r="D39" s="111" t="s">
        <v>649</v>
      </c>
      <c r="E39" s="220">
        <v>0</v>
      </c>
      <c r="F39" s="1674"/>
      <c r="G39" s="1675"/>
      <c r="H39" s="1676"/>
      <c r="I39" s="1681"/>
    </row>
    <row r="40" spans="3:9" ht="15.75" customHeight="1">
      <c r="C40" s="68" t="s">
        <v>665</v>
      </c>
      <c r="D40" s="65"/>
      <c r="E40" s="146">
        <v>22089402</v>
      </c>
      <c r="F40" s="1677"/>
      <c r="G40" s="1678"/>
      <c r="H40" s="1679"/>
      <c r="I40" s="1682"/>
    </row>
    <row r="41" spans="3:9" ht="15.75" customHeight="1" thickBot="1">
      <c r="C41" s="113" t="s">
        <v>1132</v>
      </c>
      <c r="D41" s="114"/>
      <c r="E41" s="115">
        <f>SUM(E10:E40)</f>
        <v>22835495507</v>
      </c>
      <c r="F41" s="116" t="s">
        <v>1132</v>
      </c>
      <c r="G41" s="114"/>
      <c r="H41" s="114"/>
      <c r="I41" s="117">
        <f>SUM(I10:I30)</f>
        <v>22707485918</v>
      </c>
    </row>
    <row r="42" spans="3:9" ht="15" customHeight="1">
      <c r="C42" s="41" t="s">
        <v>666</v>
      </c>
      <c r="D42" s="42"/>
      <c r="E42" s="118">
        <f>E41-I41</f>
        <v>128009589</v>
      </c>
      <c r="F42" s="41" t="s">
        <v>667</v>
      </c>
      <c r="G42" s="42"/>
      <c r="H42" s="42"/>
      <c r="I42" s="41"/>
    </row>
    <row r="43" spans="3:10" ht="15" customHeight="1">
      <c r="C43" s="41" t="s">
        <v>668</v>
      </c>
      <c r="D43" s="42"/>
      <c r="E43" s="118">
        <v>0</v>
      </c>
      <c r="F43" s="41" t="s">
        <v>667</v>
      </c>
      <c r="G43" s="1666" t="s">
        <v>950</v>
      </c>
      <c r="H43" s="1666"/>
      <c r="I43" s="1666"/>
      <c r="J43" s="1666"/>
    </row>
    <row r="44" spans="3:10" ht="7.5" customHeight="1" thickBot="1">
      <c r="C44" s="70"/>
      <c r="D44" s="70"/>
      <c r="E44" s="69"/>
      <c r="G44" s="1666"/>
      <c r="H44" s="1666"/>
      <c r="I44" s="1666"/>
      <c r="J44" s="1666"/>
    </row>
    <row r="45" spans="3:10" ht="15.75" customHeight="1" thickBot="1">
      <c r="C45" s="119" t="s">
        <v>669</v>
      </c>
      <c r="D45" s="70"/>
      <c r="E45" s="120">
        <v>1081867876</v>
      </c>
      <c r="G45" s="1666"/>
      <c r="H45" s="1666"/>
      <c r="I45" s="1666"/>
      <c r="J45" s="1666"/>
    </row>
    <row r="46" spans="3:9" ht="20.25" customHeight="1">
      <c r="C46" s="164"/>
      <c r="D46" s="164"/>
      <c r="E46" s="164"/>
      <c r="G46" s="547"/>
      <c r="H46" s="547"/>
      <c r="I46" s="547"/>
    </row>
  </sheetData>
  <sheetProtection password="C7C4" sheet="1" objects="1" scenarios="1"/>
  <mergeCells count="7">
    <mergeCell ref="G43:J45"/>
    <mergeCell ref="G12:H12"/>
    <mergeCell ref="G20:H20"/>
    <mergeCell ref="G15:H15"/>
    <mergeCell ref="G28:H28"/>
    <mergeCell ref="F31:H40"/>
    <mergeCell ref="I31:I40"/>
  </mergeCells>
  <printOptions horizontalCentered="1"/>
  <pageMargins left="0.5905511811023623" right="0.2755905511811024" top="0.5905511811023623" bottom="0.5905511811023623" header="0.5118110236220472" footer="0.5118110236220472"/>
  <pageSetup firstPageNumber="56" useFirstPageNumber="1" horizontalDpi="600" verticalDpi="600" orientation="landscape" paperSize="9" scale="80"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G73"/>
  <sheetViews>
    <sheetView workbookViewId="0" topLeftCell="A1">
      <selection activeCell="A2" sqref="A2"/>
    </sheetView>
  </sheetViews>
  <sheetFormatPr defaultColWidth="9.00390625" defaultRowHeight="13.5"/>
  <cols>
    <col min="1" max="16384" width="2.625" style="11" customWidth="1"/>
  </cols>
  <sheetData>
    <row r="1" ht="12">
      <c r="A1" s="11" t="s">
        <v>616</v>
      </c>
    </row>
    <row r="4" spans="2:33" ht="12" customHeight="1">
      <c r="B4" s="582" t="s">
        <v>47</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row>
    <row r="5" spans="2:33" ht="12">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row>
    <row r="6" spans="2:33" ht="12.75" customHeight="1">
      <c r="B6" s="58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row>
    <row r="7" spans="2:33" ht="12" customHeight="1">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row>
    <row r="8" spans="2:33" ht="12" customHeight="1">
      <c r="B8" s="582"/>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row>
    <row r="9" spans="2:33" ht="12" customHeight="1">
      <c r="B9" s="582"/>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row>
    <row r="10" spans="2:33" ht="12" customHeight="1">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row>
    <row r="11" ht="12">
      <c r="A11" s="11" t="s">
        <v>48</v>
      </c>
    </row>
    <row r="13" spans="1:33" ht="7.5" customHeight="1">
      <c r="A13" s="591"/>
      <c r="B13" s="592"/>
      <c r="C13" s="592"/>
      <c r="D13" s="592"/>
      <c r="E13" s="592"/>
      <c r="F13" s="588"/>
      <c r="G13" s="614" t="s">
        <v>516</v>
      </c>
      <c r="H13" s="615"/>
      <c r="I13" s="615"/>
      <c r="J13" s="615"/>
      <c r="K13" s="615"/>
      <c r="L13" s="615"/>
      <c r="M13" s="615"/>
      <c r="N13" s="615"/>
      <c r="O13" s="615"/>
      <c r="P13" s="615"/>
      <c r="Q13" s="615"/>
      <c r="R13" s="615"/>
      <c r="S13" s="616"/>
      <c r="T13" s="614" t="s">
        <v>517</v>
      </c>
      <c r="U13" s="595"/>
      <c r="V13" s="595"/>
      <c r="W13" s="595"/>
      <c r="X13" s="595"/>
      <c r="Y13" s="595"/>
      <c r="Z13" s="595"/>
      <c r="AA13" s="595"/>
      <c r="AB13" s="595"/>
      <c r="AC13" s="595"/>
      <c r="AD13" s="595"/>
      <c r="AE13" s="595"/>
      <c r="AF13" s="595"/>
      <c r="AG13" s="593"/>
    </row>
    <row r="14" spans="1:33" ht="7.5" customHeight="1">
      <c r="A14" s="586"/>
      <c r="B14" s="587"/>
      <c r="C14" s="587"/>
      <c r="D14" s="587"/>
      <c r="E14" s="587"/>
      <c r="F14" s="585"/>
      <c r="G14" s="617"/>
      <c r="H14" s="596"/>
      <c r="I14" s="596"/>
      <c r="J14" s="596"/>
      <c r="K14" s="596"/>
      <c r="L14" s="596"/>
      <c r="M14" s="596"/>
      <c r="N14" s="596"/>
      <c r="O14" s="596"/>
      <c r="P14" s="596"/>
      <c r="Q14" s="596"/>
      <c r="R14" s="596"/>
      <c r="S14" s="597"/>
      <c r="T14" s="594"/>
      <c r="U14" s="589"/>
      <c r="V14" s="589"/>
      <c r="W14" s="589"/>
      <c r="X14" s="589"/>
      <c r="Y14" s="589"/>
      <c r="Z14" s="589"/>
      <c r="AA14" s="589"/>
      <c r="AB14" s="589"/>
      <c r="AC14" s="589"/>
      <c r="AD14" s="589"/>
      <c r="AE14" s="589"/>
      <c r="AF14" s="589"/>
      <c r="AG14" s="590"/>
    </row>
    <row r="15" spans="1:33" ht="8.25" customHeight="1">
      <c r="A15" s="583"/>
      <c r="B15" s="584"/>
      <c r="C15" s="584"/>
      <c r="D15" s="584"/>
      <c r="E15" s="584"/>
      <c r="F15" s="581"/>
      <c r="G15" s="611"/>
      <c r="H15" s="612"/>
      <c r="I15" s="612"/>
      <c r="J15" s="612"/>
      <c r="K15" s="612"/>
      <c r="L15" s="612"/>
      <c r="M15" s="612"/>
      <c r="N15" s="612"/>
      <c r="O15" s="612"/>
      <c r="P15" s="612"/>
      <c r="Q15" s="612"/>
      <c r="R15" s="612"/>
      <c r="S15" s="613"/>
      <c r="T15" s="611"/>
      <c r="U15" s="612"/>
      <c r="V15" s="612"/>
      <c r="W15" s="612"/>
      <c r="X15" s="612"/>
      <c r="Y15" s="612"/>
      <c r="Z15" s="612"/>
      <c r="AA15" s="612"/>
      <c r="AB15" s="612"/>
      <c r="AC15" s="612"/>
      <c r="AD15" s="612"/>
      <c r="AE15" s="612"/>
      <c r="AF15" s="612"/>
      <c r="AG15" s="613"/>
    </row>
    <row r="16" spans="1:33" ht="12">
      <c r="A16" s="605" t="s">
        <v>280</v>
      </c>
      <c r="B16" s="606"/>
      <c r="C16" s="606"/>
      <c r="D16" s="606"/>
      <c r="E16" s="606"/>
      <c r="F16" s="607"/>
      <c r="G16" s="602" t="s">
        <v>281</v>
      </c>
      <c r="H16" s="603"/>
      <c r="I16" s="603"/>
      <c r="J16" s="603"/>
      <c r="K16" s="603"/>
      <c r="L16" s="603"/>
      <c r="M16" s="603"/>
      <c r="N16" s="603"/>
      <c r="O16" s="603"/>
      <c r="P16" s="603"/>
      <c r="Q16" s="603"/>
      <c r="R16" s="603"/>
      <c r="S16" s="604"/>
      <c r="T16" s="602"/>
      <c r="U16" s="603"/>
      <c r="V16" s="603"/>
      <c r="W16" s="603"/>
      <c r="X16" s="603"/>
      <c r="Y16" s="603"/>
      <c r="Z16" s="603"/>
      <c r="AA16" s="603"/>
      <c r="AB16" s="603"/>
      <c r="AC16" s="603"/>
      <c r="AD16" s="603"/>
      <c r="AE16" s="603"/>
      <c r="AF16" s="603"/>
      <c r="AG16" s="604"/>
    </row>
    <row r="17" spans="1:33" ht="13.5" customHeight="1">
      <c r="A17" s="605"/>
      <c r="B17" s="606"/>
      <c r="C17" s="606"/>
      <c r="D17" s="606"/>
      <c r="E17" s="606"/>
      <c r="F17" s="607"/>
      <c r="G17" s="602" t="s">
        <v>282</v>
      </c>
      <c r="H17" s="603"/>
      <c r="I17" s="603"/>
      <c r="J17" s="603"/>
      <c r="K17" s="603"/>
      <c r="L17" s="603"/>
      <c r="M17" s="603"/>
      <c r="N17" s="603"/>
      <c r="O17" s="603"/>
      <c r="P17" s="603"/>
      <c r="Q17" s="603"/>
      <c r="R17" s="603"/>
      <c r="S17" s="604"/>
      <c r="T17" s="602"/>
      <c r="U17" s="603"/>
      <c r="V17" s="603"/>
      <c r="W17" s="603"/>
      <c r="X17" s="603"/>
      <c r="Y17" s="603"/>
      <c r="Z17" s="603"/>
      <c r="AA17" s="603"/>
      <c r="AB17" s="603"/>
      <c r="AC17" s="603"/>
      <c r="AD17" s="603"/>
      <c r="AE17" s="603"/>
      <c r="AF17" s="603"/>
      <c r="AG17" s="604"/>
    </row>
    <row r="18" spans="1:33" ht="8.25" customHeight="1">
      <c r="A18" s="605"/>
      <c r="B18" s="606"/>
      <c r="C18" s="606"/>
      <c r="D18" s="606"/>
      <c r="E18" s="606"/>
      <c r="F18" s="607"/>
      <c r="G18" s="602"/>
      <c r="H18" s="603"/>
      <c r="I18" s="603"/>
      <c r="J18" s="603"/>
      <c r="K18" s="603"/>
      <c r="L18" s="603"/>
      <c r="M18" s="603"/>
      <c r="N18" s="603"/>
      <c r="O18" s="603"/>
      <c r="P18" s="603"/>
      <c r="Q18" s="603"/>
      <c r="R18" s="603"/>
      <c r="S18" s="604"/>
      <c r="T18" s="602"/>
      <c r="U18" s="603"/>
      <c r="V18" s="603"/>
      <c r="W18" s="603"/>
      <c r="X18" s="603"/>
      <c r="Y18" s="603"/>
      <c r="Z18" s="603"/>
      <c r="AA18" s="603"/>
      <c r="AB18" s="603"/>
      <c r="AC18" s="603"/>
      <c r="AD18" s="603"/>
      <c r="AE18" s="603"/>
      <c r="AF18" s="603"/>
      <c r="AG18" s="604"/>
    </row>
    <row r="19" spans="1:33" ht="12">
      <c r="A19" s="605" t="s">
        <v>284</v>
      </c>
      <c r="B19" s="606"/>
      <c r="C19" s="606"/>
      <c r="D19" s="606"/>
      <c r="E19" s="606"/>
      <c r="F19" s="607"/>
      <c r="G19" s="602" t="s">
        <v>283</v>
      </c>
      <c r="H19" s="603"/>
      <c r="I19" s="603"/>
      <c r="J19" s="603"/>
      <c r="K19" s="603"/>
      <c r="L19" s="603"/>
      <c r="M19" s="603"/>
      <c r="N19" s="603"/>
      <c r="O19" s="603"/>
      <c r="P19" s="603"/>
      <c r="Q19" s="603"/>
      <c r="R19" s="603"/>
      <c r="S19" s="604"/>
      <c r="T19" s="602"/>
      <c r="U19" s="603"/>
      <c r="V19" s="603"/>
      <c r="W19" s="603"/>
      <c r="X19" s="603"/>
      <c r="Y19" s="603"/>
      <c r="Z19" s="603"/>
      <c r="AA19" s="603"/>
      <c r="AB19" s="603"/>
      <c r="AC19" s="603"/>
      <c r="AD19" s="603"/>
      <c r="AE19" s="603"/>
      <c r="AF19" s="603"/>
      <c r="AG19" s="604"/>
    </row>
    <row r="20" spans="1:33" ht="8.25" customHeight="1">
      <c r="A20" s="605"/>
      <c r="B20" s="606"/>
      <c r="C20" s="606"/>
      <c r="D20" s="606"/>
      <c r="E20" s="606"/>
      <c r="F20" s="607"/>
      <c r="G20" s="602"/>
      <c r="H20" s="603"/>
      <c r="I20" s="603"/>
      <c r="J20" s="603"/>
      <c r="K20" s="603"/>
      <c r="L20" s="603"/>
      <c r="M20" s="603"/>
      <c r="N20" s="603"/>
      <c r="O20" s="603"/>
      <c r="P20" s="603"/>
      <c r="Q20" s="603"/>
      <c r="R20" s="603"/>
      <c r="S20" s="604"/>
      <c r="T20" s="602"/>
      <c r="U20" s="603"/>
      <c r="V20" s="603"/>
      <c r="W20" s="603"/>
      <c r="X20" s="603"/>
      <c r="Y20" s="603"/>
      <c r="Z20" s="603"/>
      <c r="AA20" s="603"/>
      <c r="AB20" s="603"/>
      <c r="AC20" s="603"/>
      <c r="AD20" s="603"/>
      <c r="AE20" s="603"/>
      <c r="AF20" s="603"/>
      <c r="AG20" s="604"/>
    </row>
    <row r="21" spans="1:33" ht="12">
      <c r="A21" s="605" t="s">
        <v>63</v>
      </c>
      <c r="B21" s="606"/>
      <c r="C21" s="606"/>
      <c r="D21" s="606"/>
      <c r="E21" s="606"/>
      <c r="F21" s="607"/>
      <c r="G21" s="602"/>
      <c r="H21" s="603"/>
      <c r="I21" s="603"/>
      <c r="J21" s="603"/>
      <c r="K21" s="603"/>
      <c r="L21" s="603"/>
      <c r="M21" s="603"/>
      <c r="N21" s="603"/>
      <c r="O21" s="603"/>
      <c r="P21" s="603"/>
      <c r="Q21" s="603"/>
      <c r="R21" s="603"/>
      <c r="S21" s="604"/>
      <c r="T21" s="602" t="s">
        <v>298</v>
      </c>
      <c r="U21" s="603"/>
      <c r="V21" s="603"/>
      <c r="W21" s="603"/>
      <c r="X21" s="603"/>
      <c r="Y21" s="603"/>
      <c r="Z21" s="603"/>
      <c r="AA21" s="603"/>
      <c r="AB21" s="603"/>
      <c r="AC21" s="603"/>
      <c r="AD21" s="603"/>
      <c r="AE21" s="603"/>
      <c r="AF21" s="603"/>
      <c r="AG21" s="604"/>
    </row>
    <row r="22" spans="1:33" ht="8.25" customHeight="1">
      <c r="A22" s="605"/>
      <c r="B22" s="606"/>
      <c r="C22" s="606"/>
      <c r="D22" s="606"/>
      <c r="E22" s="606"/>
      <c r="F22" s="607"/>
      <c r="G22" s="602"/>
      <c r="H22" s="603"/>
      <c r="I22" s="603"/>
      <c r="J22" s="603"/>
      <c r="K22" s="603"/>
      <c r="L22" s="603"/>
      <c r="M22" s="603"/>
      <c r="N22" s="603"/>
      <c r="O22" s="603"/>
      <c r="P22" s="603"/>
      <c r="Q22" s="603"/>
      <c r="R22" s="603"/>
      <c r="S22" s="604"/>
      <c r="T22" s="602"/>
      <c r="U22" s="603"/>
      <c r="V22" s="603"/>
      <c r="W22" s="603"/>
      <c r="X22" s="603"/>
      <c r="Y22" s="603"/>
      <c r="Z22" s="603"/>
      <c r="AA22" s="603"/>
      <c r="AB22" s="603"/>
      <c r="AC22" s="603"/>
      <c r="AD22" s="603"/>
      <c r="AE22" s="603"/>
      <c r="AF22" s="603"/>
      <c r="AG22" s="604"/>
    </row>
    <row r="23" spans="1:33" ht="12">
      <c r="A23" s="605" t="s">
        <v>31</v>
      </c>
      <c r="B23" s="606"/>
      <c r="C23" s="606"/>
      <c r="D23" s="606"/>
      <c r="E23" s="606"/>
      <c r="F23" s="607"/>
      <c r="G23" s="602" t="s">
        <v>297</v>
      </c>
      <c r="H23" s="603"/>
      <c r="I23" s="603"/>
      <c r="J23" s="603"/>
      <c r="K23" s="603"/>
      <c r="L23" s="603"/>
      <c r="M23" s="603"/>
      <c r="N23" s="603"/>
      <c r="O23" s="603"/>
      <c r="P23" s="603"/>
      <c r="Q23" s="603"/>
      <c r="R23" s="603"/>
      <c r="S23" s="604"/>
      <c r="T23" s="602"/>
      <c r="U23" s="603"/>
      <c r="V23" s="603"/>
      <c r="W23" s="603"/>
      <c r="X23" s="603"/>
      <c r="Y23" s="603"/>
      <c r="Z23" s="603"/>
      <c r="AA23" s="603"/>
      <c r="AB23" s="603"/>
      <c r="AC23" s="603"/>
      <c r="AD23" s="603"/>
      <c r="AE23" s="603"/>
      <c r="AF23" s="603"/>
      <c r="AG23" s="604"/>
    </row>
    <row r="24" spans="1:33" ht="8.25" customHeight="1">
      <c r="A24" s="605"/>
      <c r="B24" s="606"/>
      <c r="C24" s="606"/>
      <c r="D24" s="606"/>
      <c r="E24" s="606"/>
      <c r="F24" s="607"/>
      <c r="G24" s="602"/>
      <c r="H24" s="603"/>
      <c r="I24" s="603"/>
      <c r="J24" s="603"/>
      <c r="K24" s="603"/>
      <c r="L24" s="603"/>
      <c r="M24" s="603"/>
      <c r="N24" s="603"/>
      <c r="O24" s="603"/>
      <c r="P24" s="603"/>
      <c r="Q24" s="603"/>
      <c r="R24" s="603"/>
      <c r="S24" s="604"/>
      <c r="T24" s="602"/>
      <c r="U24" s="603"/>
      <c r="V24" s="603"/>
      <c r="W24" s="603"/>
      <c r="X24" s="603"/>
      <c r="Y24" s="603"/>
      <c r="Z24" s="603"/>
      <c r="AA24" s="603"/>
      <c r="AB24" s="603"/>
      <c r="AC24" s="603"/>
      <c r="AD24" s="603"/>
      <c r="AE24" s="603"/>
      <c r="AF24" s="603"/>
      <c r="AG24" s="604"/>
    </row>
    <row r="25" spans="1:33" ht="12">
      <c r="A25" s="605" t="s">
        <v>32</v>
      </c>
      <c r="B25" s="606"/>
      <c r="C25" s="606"/>
      <c r="D25" s="606"/>
      <c r="E25" s="606"/>
      <c r="F25" s="607"/>
      <c r="G25" s="602"/>
      <c r="H25" s="603"/>
      <c r="I25" s="603"/>
      <c r="J25" s="603"/>
      <c r="K25" s="603"/>
      <c r="L25" s="603"/>
      <c r="M25" s="603"/>
      <c r="N25" s="603"/>
      <c r="O25" s="603"/>
      <c r="P25" s="603"/>
      <c r="Q25" s="603"/>
      <c r="R25" s="603"/>
      <c r="S25" s="604"/>
      <c r="T25" s="602" t="s">
        <v>299</v>
      </c>
      <c r="U25" s="603"/>
      <c r="V25" s="603"/>
      <c r="W25" s="603"/>
      <c r="X25" s="603"/>
      <c r="Y25" s="603"/>
      <c r="Z25" s="603"/>
      <c r="AA25" s="603"/>
      <c r="AB25" s="603"/>
      <c r="AC25" s="603"/>
      <c r="AD25" s="603"/>
      <c r="AE25" s="603"/>
      <c r="AF25" s="603"/>
      <c r="AG25" s="604"/>
    </row>
    <row r="26" spans="1:33" ht="8.25" customHeight="1">
      <c r="A26" s="605"/>
      <c r="B26" s="606"/>
      <c r="C26" s="606"/>
      <c r="D26" s="606"/>
      <c r="E26" s="606"/>
      <c r="F26" s="607"/>
      <c r="G26" s="602"/>
      <c r="H26" s="603"/>
      <c r="I26" s="603"/>
      <c r="J26" s="603"/>
      <c r="K26" s="603"/>
      <c r="L26" s="603"/>
      <c r="M26" s="603"/>
      <c r="N26" s="603"/>
      <c r="O26" s="603"/>
      <c r="P26" s="603"/>
      <c r="Q26" s="603"/>
      <c r="R26" s="603"/>
      <c r="S26" s="604"/>
      <c r="T26" s="602"/>
      <c r="U26" s="603"/>
      <c r="V26" s="603"/>
      <c r="W26" s="603"/>
      <c r="X26" s="603"/>
      <c r="Y26" s="603"/>
      <c r="Z26" s="603"/>
      <c r="AA26" s="603"/>
      <c r="AB26" s="603"/>
      <c r="AC26" s="603"/>
      <c r="AD26" s="603"/>
      <c r="AE26" s="603"/>
      <c r="AF26" s="603"/>
      <c r="AG26" s="604"/>
    </row>
    <row r="27" spans="1:33" ht="12">
      <c r="A27" s="605" t="s">
        <v>33</v>
      </c>
      <c r="B27" s="606"/>
      <c r="C27" s="606"/>
      <c r="D27" s="606"/>
      <c r="E27" s="606"/>
      <c r="F27" s="607"/>
      <c r="G27" s="602"/>
      <c r="H27" s="603"/>
      <c r="I27" s="603"/>
      <c r="J27" s="603"/>
      <c r="K27" s="603"/>
      <c r="L27" s="603"/>
      <c r="M27" s="603"/>
      <c r="N27" s="603"/>
      <c r="O27" s="603"/>
      <c r="P27" s="603"/>
      <c r="Q27" s="603"/>
      <c r="R27" s="603"/>
      <c r="S27" s="604"/>
      <c r="T27" s="602" t="s">
        <v>1542</v>
      </c>
      <c r="U27" s="603"/>
      <c r="V27" s="603"/>
      <c r="W27" s="603"/>
      <c r="X27" s="603"/>
      <c r="Y27" s="603"/>
      <c r="Z27" s="603"/>
      <c r="AA27" s="603"/>
      <c r="AB27" s="603"/>
      <c r="AC27" s="603"/>
      <c r="AD27" s="603"/>
      <c r="AE27" s="603"/>
      <c r="AF27" s="603"/>
      <c r="AG27" s="604"/>
    </row>
    <row r="28" spans="1:33" ht="8.25" customHeight="1">
      <c r="A28" s="605"/>
      <c r="B28" s="606"/>
      <c r="C28" s="606"/>
      <c r="D28" s="606"/>
      <c r="E28" s="606"/>
      <c r="F28" s="607"/>
      <c r="G28" s="602"/>
      <c r="H28" s="603"/>
      <c r="I28" s="603"/>
      <c r="J28" s="603"/>
      <c r="K28" s="603"/>
      <c r="L28" s="603"/>
      <c r="M28" s="603"/>
      <c r="N28" s="603"/>
      <c r="O28" s="603"/>
      <c r="P28" s="603"/>
      <c r="Q28" s="603"/>
      <c r="R28" s="603"/>
      <c r="S28" s="604"/>
      <c r="T28" s="602"/>
      <c r="U28" s="603"/>
      <c r="V28" s="603"/>
      <c r="W28" s="603"/>
      <c r="X28" s="603"/>
      <c r="Y28" s="603"/>
      <c r="Z28" s="603"/>
      <c r="AA28" s="603"/>
      <c r="AB28" s="603"/>
      <c r="AC28" s="603"/>
      <c r="AD28" s="603"/>
      <c r="AE28" s="603"/>
      <c r="AF28" s="603"/>
      <c r="AG28" s="604"/>
    </row>
    <row r="29" spans="1:33" ht="12">
      <c r="A29" s="605" t="s">
        <v>392</v>
      </c>
      <c r="B29" s="606"/>
      <c r="C29" s="606"/>
      <c r="D29" s="606"/>
      <c r="E29" s="606"/>
      <c r="F29" s="607"/>
      <c r="G29" s="602"/>
      <c r="H29" s="603"/>
      <c r="I29" s="603"/>
      <c r="J29" s="603"/>
      <c r="K29" s="603"/>
      <c r="L29" s="603"/>
      <c r="M29" s="603"/>
      <c r="N29" s="603"/>
      <c r="O29" s="603"/>
      <c r="P29" s="603"/>
      <c r="Q29" s="603"/>
      <c r="R29" s="603"/>
      <c r="S29" s="604"/>
      <c r="T29" s="602" t="s">
        <v>300</v>
      </c>
      <c r="U29" s="603"/>
      <c r="V29" s="603"/>
      <c r="W29" s="603"/>
      <c r="X29" s="603"/>
      <c r="Y29" s="603"/>
      <c r="Z29" s="603"/>
      <c r="AA29" s="603"/>
      <c r="AB29" s="603"/>
      <c r="AC29" s="603"/>
      <c r="AD29" s="603"/>
      <c r="AE29" s="603"/>
      <c r="AF29" s="603"/>
      <c r="AG29" s="604"/>
    </row>
    <row r="30" spans="1:33" ht="8.25" customHeight="1">
      <c r="A30" s="605"/>
      <c r="B30" s="606"/>
      <c r="C30" s="606"/>
      <c r="D30" s="606"/>
      <c r="E30" s="606"/>
      <c r="F30" s="607"/>
      <c r="G30" s="602"/>
      <c r="H30" s="603"/>
      <c r="I30" s="603"/>
      <c r="J30" s="603"/>
      <c r="K30" s="603"/>
      <c r="L30" s="603"/>
      <c r="M30" s="603"/>
      <c r="N30" s="603"/>
      <c r="O30" s="603"/>
      <c r="P30" s="603"/>
      <c r="Q30" s="603"/>
      <c r="R30" s="603"/>
      <c r="S30" s="604"/>
      <c r="T30" s="602"/>
      <c r="U30" s="603"/>
      <c r="V30" s="603"/>
      <c r="W30" s="603"/>
      <c r="X30" s="603"/>
      <c r="Y30" s="603"/>
      <c r="Z30" s="603"/>
      <c r="AA30" s="603"/>
      <c r="AB30" s="603"/>
      <c r="AC30" s="603"/>
      <c r="AD30" s="603"/>
      <c r="AE30" s="603"/>
      <c r="AF30" s="603"/>
      <c r="AG30" s="604"/>
    </row>
    <row r="31" spans="1:33" ht="12">
      <c r="A31" s="605" t="s">
        <v>394</v>
      </c>
      <c r="B31" s="606"/>
      <c r="C31" s="606"/>
      <c r="D31" s="606"/>
      <c r="E31" s="606"/>
      <c r="F31" s="607"/>
      <c r="G31" s="602"/>
      <c r="H31" s="603"/>
      <c r="I31" s="603"/>
      <c r="J31" s="603"/>
      <c r="K31" s="603"/>
      <c r="L31" s="603"/>
      <c r="M31" s="603"/>
      <c r="N31" s="603"/>
      <c r="O31" s="603"/>
      <c r="P31" s="603"/>
      <c r="Q31" s="603"/>
      <c r="R31" s="603"/>
      <c r="S31" s="604"/>
      <c r="T31" s="602" t="s">
        <v>606</v>
      </c>
      <c r="U31" s="603"/>
      <c r="V31" s="603"/>
      <c r="W31" s="603"/>
      <c r="X31" s="603"/>
      <c r="Y31" s="603"/>
      <c r="Z31" s="603"/>
      <c r="AA31" s="603"/>
      <c r="AB31" s="603"/>
      <c r="AC31" s="603"/>
      <c r="AD31" s="603"/>
      <c r="AE31" s="603"/>
      <c r="AF31" s="603"/>
      <c r="AG31" s="604"/>
    </row>
    <row r="32" spans="1:33" ht="12">
      <c r="A32" s="605"/>
      <c r="B32" s="606"/>
      <c r="C32" s="606"/>
      <c r="D32" s="606"/>
      <c r="E32" s="606"/>
      <c r="F32" s="607"/>
      <c r="G32" s="602"/>
      <c r="H32" s="603"/>
      <c r="I32" s="603"/>
      <c r="J32" s="603"/>
      <c r="K32" s="603"/>
      <c r="L32" s="603"/>
      <c r="M32" s="603"/>
      <c r="N32" s="603"/>
      <c r="O32" s="603"/>
      <c r="P32" s="603"/>
      <c r="Q32" s="603"/>
      <c r="R32" s="603"/>
      <c r="S32" s="604"/>
      <c r="T32" s="602" t="s">
        <v>608</v>
      </c>
      <c r="U32" s="603"/>
      <c r="V32" s="603"/>
      <c r="W32" s="603"/>
      <c r="X32" s="603"/>
      <c r="Y32" s="603"/>
      <c r="Z32" s="603"/>
      <c r="AA32" s="603"/>
      <c r="AB32" s="603"/>
      <c r="AC32" s="603"/>
      <c r="AD32" s="603"/>
      <c r="AE32" s="603"/>
      <c r="AF32" s="603"/>
      <c r="AG32" s="604"/>
    </row>
    <row r="33" spans="1:33" ht="8.25" customHeight="1">
      <c r="A33" s="605"/>
      <c r="B33" s="606"/>
      <c r="C33" s="606"/>
      <c r="D33" s="606"/>
      <c r="E33" s="606"/>
      <c r="F33" s="607"/>
      <c r="G33" s="602"/>
      <c r="H33" s="603"/>
      <c r="I33" s="603"/>
      <c r="J33" s="603"/>
      <c r="K33" s="603"/>
      <c r="L33" s="603"/>
      <c r="M33" s="603"/>
      <c r="N33" s="603"/>
      <c r="O33" s="603"/>
      <c r="P33" s="603"/>
      <c r="Q33" s="603"/>
      <c r="R33" s="603"/>
      <c r="S33" s="604"/>
      <c r="T33" s="602"/>
      <c r="U33" s="603"/>
      <c r="V33" s="603"/>
      <c r="W33" s="603"/>
      <c r="X33" s="603"/>
      <c r="Y33" s="603"/>
      <c r="Z33" s="603"/>
      <c r="AA33" s="603"/>
      <c r="AB33" s="603"/>
      <c r="AC33" s="603"/>
      <c r="AD33" s="603"/>
      <c r="AE33" s="603"/>
      <c r="AF33" s="603"/>
      <c r="AG33" s="604"/>
    </row>
    <row r="34" spans="1:33" ht="12">
      <c r="A34" s="605" t="s">
        <v>396</v>
      </c>
      <c r="B34" s="606"/>
      <c r="C34" s="606"/>
      <c r="D34" s="606"/>
      <c r="E34" s="606"/>
      <c r="F34" s="607"/>
      <c r="G34" s="602" t="s">
        <v>1089</v>
      </c>
      <c r="H34" s="603"/>
      <c r="I34" s="603"/>
      <c r="J34" s="603"/>
      <c r="K34" s="603"/>
      <c r="L34" s="603"/>
      <c r="M34" s="603"/>
      <c r="N34" s="603"/>
      <c r="O34" s="603"/>
      <c r="P34" s="603"/>
      <c r="Q34" s="603"/>
      <c r="R34" s="603"/>
      <c r="S34" s="604"/>
      <c r="T34" s="602" t="s">
        <v>1543</v>
      </c>
      <c r="U34" s="603"/>
      <c r="V34" s="603"/>
      <c r="W34" s="603"/>
      <c r="X34" s="603"/>
      <c r="Y34" s="603"/>
      <c r="Z34" s="603"/>
      <c r="AA34" s="603"/>
      <c r="AB34" s="603"/>
      <c r="AC34" s="603"/>
      <c r="AD34" s="603"/>
      <c r="AE34" s="603"/>
      <c r="AF34" s="603"/>
      <c r="AG34" s="604"/>
    </row>
    <row r="35" spans="1:33" ht="8.25" customHeight="1">
      <c r="A35" s="605"/>
      <c r="B35" s="606"/>
      <c r="C35" s="606"/>
      <c r="D35" s="606"/>
      <c r="E35" s="606"/>
      <c r="F35" s="607"/>
      <c r="G35" s="602"/>
      <c r="H35" s="603"/>
      <c r="I35" s="603"/>
      <c r="J35" s="603"/>
      <c r="K35" s="603"/>
      <c r="L35" s="603"/>
      <c r="M35" s="603"/>
      <c r="N35" s="603"/>
      <c r="O35" s="603"/>
      <c r="P35" s="603"/>
      <c r="Q35" s="603"/>
      <c r="R35" s="603"/>
      <c r="S35" s="604"/>
      <c r="T35" s="602"/>
      <c r="U35" s="603"/>
      <c r="V35" s="603"/>
      <c r="W35" s="603"/>
      <c r="X35" s="603"/>
      <c r="Y35" s="603"/>
      <c r="Z35" s="603"/>
      <c r="AA35" s="603"/>
      <c r="AB35" s="603"/>
      <c r="AC35" s="603"/>
      <c r="AD35" s="603"/>
      <c r="AE35" s="603"/>
      <c r="AF35" s="603"/>
      <c r="AG35" s="604"/>
    </row>
    <row r="36" spans="1:33" ht="12">
      <c r="A36" s="605" t="s">
        <v>421</v>
      </c>
      <c r="B36" s="606"/>
      <c r="C36" s="606"/>
      <c r="D36" s="606"/>
      <c r="E36" s="606"/>
      <c r="F36" s="607"/>
      <c r="G36" s="602"/>
      <c r="H36" s="603"/>
      <c r="I36" s="603"/>
      <c r="J36" s="603"/>
      <c r="K36" s="603"/>
      <c r="L36" s="603"/>
      <c r="M36" s="603"/>
      <c r="N36" s="603"/>
      <c r="O36" s="603"/>
      <c r="P36" s="603"/>
      <c r="Q36" s="603"/>
      <c r="R36" s="603"/>
      <c r="S36" s="604"/>
      <c r="T36" s="602" t="s">
        <v>1544</v>
      </c>
      <c r="U36" s="603"/>
      <c r="V36" s="603"/>
      <c r="W36" s="603"/>
      <c r="X36" s="603"/>
      <c r="Y36" s="603"/>
      <c r="Z36" s="603"/>
      <c r="AA36" s="603"/>
      <c r="AB36" s="603"/>
      <c r="AC36" s="603"/>
      <c r="AD36" s="603"/>
      <c r="AE36" s="603"/>
      <c r="AF36" s="603"/>
      <c r="AG36" s="604"/>
    </row>
    <row r="37" spans="1:33" ht="12">
      <c r="A37" s="605"/>
      <c r="B37" s="606"/>
      <c r="C37" s="606"/>
      <c r="D37" s="606"/>
      <c r="E37" s="606"/>
      <c r="F37" s="607"/>
      <c r="G37" s="602"/>
      <c r="H37" s="603"/>
      <c r="I37" s="603"/>
      <c r="J37" s="603"/>
      <c r="K37" s="603"/>
      <c r="L37" s="603"/>
      <c r="M37" s="603"/>
      <c r="N37" s="603"/>
      <c r="O37" s="603"/>
      <c r="P37" s="603"/>
      <c r="Q37" s="603"/>
      <c r="R37" s="603"/>
      <c r="S37" s="604"/>
      <c r="T37" s="602" t="s">
        <v>515</v>
      </c>
      <c r="U37" s="603"/>
      <c r="V37" s="603"/>
      <c r="W37" s="603"/>
      <c r="X37" s="603"/>
      <c r="Y37" s="603"/>
      <c r="Z37" s="603"/>
      <c r="AA37" s="603"/>
      <c r="AB37" s="603"/>
      <c r="AC37" s="603"/>
      <c r="AD37" s="603"/>
      <c r="AE37" s="603"/>
      <c r="AF37" s="603"/>
      <c r="AG37" s="604"/>
    </row>
    <row r="38" spans="1:33" ht="8.25" customHeight="1">
      <c r="A38" s="605"/>
      <c r="B38" s="606"/>
      <c r="C38" s="606"/>
      <c r="D38" s="606"/>
      <c r="E38" s="606"/>
      <c r="F38" s="607"/>
      <c r="G38" s="602"/>
      <c r="H38" s="603"/>
      <c r="I38" s="603"/>
      <c r="J38" s="603"/>
      <c r="K38" s="603"/>
      <c r="L38" s="603"/>
      <c r="M38" s="603"/>
      <c r="N38" s="603"/>
      <c r="O38" s="603"/>
      <c r="P38" s="603"/>
      <c r="Q38" s="603"/>
      <c r="R38" s="603"/>
      <c r="S38" s="604"/>
      <c r="T38" s="602"/>
      <c r="U38" s="603"/>
      <c r="V38" s="603"/>
      <c r="W38" s="603"/>
      <c r="X38" s="603"/>
      <c r="Y38" s="603"/>
      <c r="Z38" s="603"/>
      <c r="AA38" s="603"/>
      <c r="AB38" s="603"/>
      <c r="AC38" s="603"/>
      <c r="AD38" s="603"/>
      <c r="AE38" s="603"/>
      <c r="AF38" s="603"/>
      <c r="AG38" s="604"/>
    </row>
    <row r="39" spans="1:33" ht="13.5" customHeight="1">
      <c r="A39" s="605" t="s">
        <v>415</v>
      </c>
      <c r="B39" s="606"/>
      <c r="C39" s="606"/>
      <c r="D39" s="606"/>
      <c r="E39" s="606"/>
      <c r="F39" s="607"/>
      <c r="G39" s="602"/>
      <c r="H39" s="603"/>
      <c r="I39" s="603"/>
      <c r="J39" s="603"/>
      <c r="K39" s="603"/>
      <c r="L39" s="603"/>
      <c r="M39" s="603"/>
      <c r="N39" s="603"/>
      <c r="O39" s="603"/>
      <c r="P39" s="603"/>
      <c r="Q39" s="603"/>
      <c r="R39" s="603"/>
      <c r="S39" s="604"/>
      <c r="T39" s="602" t="s">
        <v>607</v>
      </c>
      <c r="U39" s="603"/>
      <c r="V39" s="603"/>
      <c r="W39" s="603"/>
      <c r="X39" s="603"/>
      <c r="Y39" s="603"/>
      <c r="Z39" s="603"/>
      <c r="AA39" s="603"/>
      <c r="AB39" s="603"/>
      <c r="AC39" s="603"/>
      <c r="AD39" s="603"/>
      <c r="AE39" s="603"/>
      <c r="AF39" s="603"/>
      <c r="AG39" s="604"/>
    </row>
    <row r="40" spans="1:33" ht="12">
      <c r="A40" s="605"/>
      <c r="B40" s="606"/>
      <c r="C40" s="606"/>
      <c r="D40" s="606"/>
      <c r="E40" s="606"/>
      <c r="F40" s="607"/>
      <c r="G40" s="602"/>
      <c r="H40" s="603"/>
      <c r="I40" s="603"/>
      <c r="J40" s="603"/>
      <c r="K40" s="603"/>
      <c r="L40" s="603"/>
      <c r="M40" s="603"/>
      <c r="N40" s="603"/>
      <c r="O40" s="603"/>
      <c r="P40" s="603"/>
      <c r="Q40" s="603"/>
      <c r="R40" s="603"/>
      <c r="S40" s="604"/>
      <c r="T40" s="602" t="s">
        <v>397</v>
      </c>
      <c r="U40" s="603"/>
      <c r="V40" s="603"/>
      <c r="W40" s="603"/>
      <c r="X40" s="603"/>
      <c r="Y40" s="603"/>
      <c r="Z40" s="603"/>
      <c r="AA40" s="603"/>
      <c r="AB40" s="603"/>
      <c r="AC40" s="603"/>
      <c r="AD40" s="603"/>
      <c r="AE40" s="603"/>
      <c r="AF40" s="603"/>
      <c r="AG40" s="604"/>
    </row>
    <row r="41" spans="1:33" ht="8.25" customHeight="1">
      <c r="A41" s="605"/>
      <c r="B41" s="606"/>
      <c r="C41" s="606"/>
      <c r="D41" s="606"/>
      <c r="E41" s="606"/>
      <c r="F41" s="607"/>
      <c r="G41" s="602"/>
      <c r="H41" s="603"/>
      <c r="I41" s="603"/>
      <c r="J41" s="603"/>
      <c r="K41" s="603"/>
      <c r="L41" s="603"/>
      <c r="M41" s="603"/>
      <c r="N41" s="603"/>
      <c r="O41" s="603"/>
      <c r="P41" s="603"/>
      <c r="Q41" s="603"/>
      <c r="R41" s="603"/>
      <c r="S41" s="604"/>
      <c r="T41" s="602"/>
      <c r="U41" s="603"/>
      <c r="V41" s="603"/>
      <c r="W41" s="603"/>
      <c r="X41" s="603"/>
      <c r="Y41" s="603"/>
      <c r="Z41" s="603"/>
      <c r="AA41" s="603"/>
      <c r="AB41" s="603"/>
      <c r="AC41" s="603"/>
      <c r="AD41" s="603"/>
      <c r="AE41" s="603"/>
      <c r="AF41" s="603"/>
      <c r="AG41" s="604"/>
    </row>
    <row r="42" spans="1:33" ht="13.5" customHeight="1">
      <c r="A42" s="605" t="s">
        <v>416</v>
      </c>
      <c r="B42" s="606"/>
      <c r="C42" s="606"/>
      <c r="D42" s="606"/>
      <c r="E42" s="606"/>
      <c r="F42" s="607"/>
      <c r="G42" s="602"/>
      <c r="H42" s="603"/>
      <c r="I42" s="603"/>
      <c r="J42" s="603"/>
      <c r="K42" s="603"/>
      <c r="L42" s="603"/>
      <c r="M42" s="603"/>
      <c r="N42" s="603"/>
      <c r="O42" s="603"/>
      <c r="P42" s="603"/>
      <c r="Q42" s="603"/>
      <c r="R42" s="603"/>
      <c r="S42" s="604"/>
      <c r="T42" s="602" t="s">
        <v>609</v>
      </c>
      <c r="U42" s="603"/>
      <c r="V42" s="603"/>
      <c r="W42" s="603"/>
      <c r="X42" s="603"/>
      <c r="Y42" s="603"/>
      <c r="Z42" s="603"/>
      <c r="AA42" s="603"/>
      <c r="AB42" s="603"/>
      <c r="AC42" s="603"/>
      <c r="AD42" s="603"/>
      <c r="AE42" s="603"/>
      <c r="AF42" s="603"/>
      <c r="AG42" s="604"/>
    </row>
    <row r="43" spans="1:33" ht="13.5" customHeight="1">
      <c r="A43" s="605"/>
      <c r="B43" s="606"/>
      <c r="C43" s="606"/>
      <c r="D43" s="606"/>
      <c r="E43" s="606"/>
      <c r="F43" s="607"/>
      <c r="G43" s="602"/>
      <c r="H43" s="603"/>
      <c r="I43" s="603"/>
      <c r="J43" s="603"/>
      <c r="K43" s="603"/>
      <c r="L43" s="603"/>
      <c r="M43" s="603"/>
      <c r="N43" s="603"/>
      <c r="O43" s="603"/>
      <c r="P43" s="603"/>
      <c r="Q43" s="603"/>
      <c r="R43" s="603"/>
      <c r="S43" s="604"/>
      <c r="T43" s="602" t="s">
        <v>611</v>
      </c>
      <c r="U43" s="603"/>
      <c r="V43" s="603"/>
      <c r="W43" s="603"/>
      <c r="X43" s="603"/>
      <c r="Y43" s="603"/>
      <c r="Z43" s="603"/>
      <c r="AA43" s="603"/>
      <c r="AB43" s="603"/>
      <c r="AC43" s="603"/>
      <c r="AD43" s="603"/>
      <c r="AE43" s="603"/>
      <c r="AF43" s="603"/>
      <c r="AG43" s="604"/>
    </row>
    <row r="44" spans="1:33" ht="8.25" customHeight="1">
      <c r="A44" s="605"/>
      <c r="B44" s="606"/>
      <c r="C44" s="606"/>
      <c r="D44" s="606"/>
      <c r="E44" s="606"/>
      <c r="F44" s="607"/>
      <c r="G44" s="602"/>
      <c r="H44" s="603"/>
      <c r="I44" s="603"/>
      <c r="J44" s="603"/>
      <c r="K44" s="603"/>
      <c r="L44" s="603"/>
      <c r="M44" s="603"/>
      <c r="N44" s="603"/>
      <c r="O44" s="603"/>
      <c r="P44" s="603"/>
      <c r="Q44" s="603"/>
      <c r="R44" s="603"/>
      <c r="S44" s="604"/>
      <c r="T44" s="602"/>
      <c r="U44" s="603"/>
      <c r="V44" s="603"/>
      <c r="W44" s="603"/>
      <c r="X44" s="603"/>
      <c r="Y44" s="603"/>
      <c r="Z44" s="603"/>
      <c r="AA44" s="603"/>
      <c r="AB44" s="603"/>
      <c r="AC44" s="603"/>
      <c r="AD44" s="603"/>
      <c r="AE44" s="603"/>
      <c r="AF44" s="603"/>
      <c r="AG44" s="604"/>
    </row>
    <row r="45" spans="1:33" ht="12" customHeight="1">
      <c r="A45" s="605" t="s">
        <v>416</v>
      </c>
      <c r="B45" s="606"/>
      <c r="C45" s="606"/>
      <c r="D45" s="606"/>
      <c r="E45" s="606"/>
      <c r="F45" s="607"/>
      <c r="G45" s="602"/>
      <c r="H45" s="603"/>
      <c r="I45" s="603"/>
      <c r="J45" s="603"/>
      <c r="K45" s="603"/>
      <c r="L45" s="603"/>
      <c r="M45" s="603"/>
      <c r="N45" s="603"/>
      <c r="O45" s="603"/>
      <c r="P45" s="603"/>
      <c r="Q45" s="603"/>
      <c r="R45" s="603"/>
      <c r="S45" s="604"/>
      <c r="T45" s="602" t="s">
        <v>342</v>
      </c>
      <c r="U45" s="603"/>
      <c r="V45" s="603"/>
      <c r="W45" s="603"/>
      <c r="X45" s="603"/>
      <c r="Y45" s="603"/>
      <c r="Z45" s="603"/>
      <c r="AA45" s="603"/>
      <c r="AB45" s="603"/>
      <c r="AC45" s="603"/>
      <c r="AD45" s="603"/>
      <c r="AE45" s="603"/>
      <c r="AF45" s="603"/>
      <c r="AG45" s="604"/>
    </row>
    <row r="46" spans="1:33" ht="12" customHeight="1">
      <c r="A46" s="605"/>
      <c r="B46" s="606"/>
      <c r="C46" s="606"/>
      <c r="D46" s="606"/>
      <c r="E46" s="606"/>
      <c r="F46" s="607"/>
      <c r="G46" s="602"/>
      <c r="H46" s="603"/>
      <c r="I46" s="603"/>
      <c r="J46" s="603"/>
      <c r="K46" s="603"/>
      <c r="L46" s="603"/>
      <c r="M46" s="603"/>
      <c r="N46" s="603"/>
      <c r="O46" s="603"/>
      <c r="P46" s="603"/>
      <c r="Q46" s="603"/>
      <c r="R46" s="603"/>
      <c r="S46" s="604"/>
      <c r="T46" s="602" t="s">
        <v>600</v>
      </c>
      <c r="U46" s="603"/>
      <c r="V46" s="603"/>
      <c r="W46" s="603"/>
      <c r="X46" s="603"/>
      <c r="Y46" s="603"/>
      <c r="Z46" s="603"/>
      <c r="AA46" s="603"/>
      <c r="AB46" s="603"/>
      <c r="AC46" s="603"/>
      <c r="AD46" s="603"/>
      <c r="AE46" s="603"/>
      <c r="AF46" s="603"/>
      <c r="AG46" s="604"/>
    </row>
    <row r="47" spans="1:33" ht="8.25" customHeight="1">
      <c r="A47" s="605"/>
      <c r="B47" s="606"/>
      <c r="C47" s="606"/>
      <c r="D47" s="606"/>
      <c r="E47" s="606"/>
      <c r="F47" s="607"/>
      <c r="G47" s="602"/>
      <c r="H47" s="603"/>
      <c r="I47" s="603"/>
      <c r="J47" s="603"/>
      <c r="K47" s="603"/>
      <c r="L47" s="603"/>
      <c r="M47" s="603"/>
      <c r="N47" s="603"/>
      <c r="O47" s="603"/>
      <c r="P47" s="603"/>
      <c r="Q47" s="603"/>
      <c r="R47" s="603"/>
      <c r="S47" s="604"/>
      <c r="T47" s="602"/>
      <c r="U47" s="603"/>
      <c r="V47" s="603"/>
      <c r="W47" s="603"/>
      <c r="X47" s="603"/>
      <c r="Y47" s="603"/>
      <c r="Z47" s="603"/>
      <c r="AA47" s="603"/>
      <c r="AB47" s="603"/>
      <c r="AC47" s="603"/>
      <c r="AD47" s="603"/>
      <c r="AE47" s="603"/>
      <c r="AF47" s="603"/>
      <c r="AG47" s="604"/>
    </row>
    <row r="48" spans="1:33" ht="12">
      <c r="A48" s="605" t="s">
        <v>422</v>
      </c>
      <c r="B48" s="606"/>
      <c r="C48" s="606"/>
      <c r="D48" s="606"/>
      <c r="E48" s="606"/>
      <c r="F48" s="607"/>
      <c r="G48" s="602"/>
      <c r="H48" s="603"/>
      <c r="I48" s="603"/>
      <c r="J48" s="603"/>
      <c r="K48" s="603"/>
      <c r="L48" s="603"/>
      <c r="M48" s="603"/>
      <c r="N48" s="603"/>
      <c r="O48" s="603"/>
      <c r="P48" s="603"/>
      <c r="Q48" s="603"/>
      <c r="R48" s="603"/>
      <c r="S48" s="604"/>
      <c r="T48" s="602" t="s">
        <v>342</v>
      </c>
      <c r="U48" s="603"/>
      <c r="V48" s="603"/>
      <c r="W48" s="603"/>
      <c r="X48" s="603"/>
      <c r="Y48" s="603"/>
      <c r="Z48" s="603"/>
      <c r="AA48" s="603"/>
      <c r="AB48" s="603"/>
      <c r="AC48" s="603"/>
      <c r="AD48" s="603"/>
      <c r="AE48" s="603"/>
      <c r="AF48" s="603"/>
      <c r="AG48" s="604"/>
    </row>
    <row r="49" spans="1:33" ht="12">
      <c r="A49" s="605"/>
      <c r="B49" s="606"/>
      <c r="C49" s="606"/>
      <c r="D49" s="606"/>
      <c r="E49" s="606"/>
      <c r="F49" s="607"/>
      <c r="G49" s="602"/>
      <c r="H49" s="603"/>
      <c r="I49" s="603"/>
      <c r="J49" s="603"/>
      <c r="K49" s="603"/>
      <c r="L49" s="603"/>
      <c r="M49" s="603"/>
      <c r="N49" s="603"/>
      <c r="O49" s="603"/>
      <c r="P49" s="603"/>
      <c r="Q49" s="603"/>
      <c r="R49" s="603"/>
      <c r="S49" s="604"/>
      <c r="T49" s="602" t="s">
        <v>398</v>
      </c>
      <c r="U49" s="603"/>
      <c r="V49" s="603"/>
      <c r="W49" s="603"/>
      <c r="X49" s="603"/>
      <c r="Y49" s="603"/>
      <c r="Z49" s="603"/>
      <c r="AA49" s="603"/>
      <c r="AB49" s="603"/>
      <c r="AC49" s="603"/>
      <c r="AD49" s="603"/>
      <c r="AE49" s="603"/>
      <c r="AF49" s="603"/>
      <c r="AG49" s="604"/>
    </row>
    <row r="50" spans="1:33" ht="8.25" customHeight="1">
      <c r="A50" s="605"/>
      <c r="B50" s="606"/>
      <c r="C50" s="606"/>
      <c r="D50" s="606"/>
      <c r="E50" s="606"/>
      <c r="F50" s="607"/>
      <c r="G50" s="602"/>
      <c r="H50" s="603"/>
      <c r="I50" s="603"/>
      <c r="J50" s="603"/>
      <c r="K50" s="603"/>
      <c r="L50" s="603"/>
      <c r="M50" s="603"/>
      <c r="N50" s="603"/>
      <c r="O50" s="603"/>
      <c r="P50" s="603"/>
      <c r="Q50" s="603"/>
      <c r="R50" s="603"/>
      <c r="S50" s="604"/>
      <c r="T50" s="602"/>
      <c r="U50" s="603"/>
      <c r="V50" s="603"/>
      <c r="W50" s="603"/>
      <c r="X50" s="603"/>
      <c r="Y50" s="603"/>
      <c r="Z50" s="603"/>
      <c r="AA50" s="603"/>
      <c r="AB50" s="603"/>
      <c r="AC50" s="603"/>
      <c r="AD50" s="603"/>
      <c r="AE50" s="603"/>
      <c r="AF50" s="603"/>
      <c r="AG50" s="604"/>
    </row>
    <row r="51" spans="1:33" ht="12">
      <c r="A51" s="605" t="s">
        <v>52</v>
      </c>
      <c r="B51" s="606"/>
      <c r="C51" s="606"/>
      <c r="D51" s="606"/>
      <c r="E51" s="606"/>
      <c r="F51" s="607"/>
      <c r="G51" s="602" t="s">
        <v>603</v>
      </c>
      <c r="H51" s="603"/>
      <c r="I51" s="603"/>
      <c r="J51" s="603"/>
      <c r="K51" s="603"/>
      <c r="L51" s="603"/>
      <c r="M51" s="603"/>
      <c r="N51" s="603"/>
      <c r="O51" s="603"/>
      <c r="P51" s="603"/>
      <c r="Q51" s="603"/>
      <c r="R51" s="603"/>
      <c r="S51" s="604"/>
      <c r="T51" s="602"/>
      <c r="U51" s="603"/>
      <c r="V51" s="603"/>
      <c r="W51" s="603"/>
      <c r="X51" s="603"/>
      <c r="Y51" s="603"/>
      <c r="Z51" s="603"/>
      <c r="AA51" s="603"/>
      <c r="AB51" s="603"/>
      <c r="AC51" s="603"/>
      <c r="AD51" s="603"/>
      <c r="AE51" s="603"/>
      <c r="AF51" s="603"/>
      <c r="AG51" s="604"/>
    </row>
    <row r="52" spans="1:33" ht="12">
      <c r="A52" s="605"/>
      <c r="B52" s="606"/>
      <c r="C52" s="606"/>
      <c r="D52" s="606"/>
      <c r="E52" s="606"/>
      <c r="F52" s="607"/>
      <c r="G52" s="602"/>
      <c r="H52" s="603"/>
      <c r="I52" s="603"/>
      <c r="J52" s="603"/>
      <c r="K52" s="603"/>
      <c r="L52" s="603"/>
      <c r="M52" s="603"/>
      <c r="N52" s="603"/>
      <c r="O52" s="603"/>
      <c r="P52" s="603"/>
      <c r="Q52" s="603"/>
      <c r="R52" s="603"/>
      <c r="S52" s="604"/>
      <c r="T52" s="602"/>
      <c r="U52" s="603"/>
      <c r="V52" s="603"/>
      <c r="W52" s="603"/>
      <c r="X52" s="603"/>
      <c r="Y52" s="603"/>
      <c r="Z52" s="603"/>
      <c r="AA52" s="603"/>
      <c r="AB52" s="603"/>
      <c r="AC52" s="603"/>
      <c r="AD52" s="603"/>
      <c r="AE52" s="603"/>
      <c r="AF52" s="603"/>
      <c r="AG52" s="604"/>
    </row>
    <row r="53" spans="1:33" ht="12" customHeight="1">
      <c r="A53" s="605" t="s">
        <v>604</v>
      </c>
      <c r="B53" s="606"/>
      <c r="C53" s="606"/>
      <c r="D53" s="606"/>
      <c r="E53" s="606"/>
      <c r="F53" s="607"/>
      <c r="G53" s="602" t="s">
        <v>599</v>
      </c>
      <c r="H53" s="603"/>
      <c r="I53" s="603"/>
      <c r="J53" s="603"/>
      <c r="K53" s="603"/>
      <c r="L53" s="603"/>
      <c r="M53" s="603"/>
      <c r="N53" s="603"/>
      <c r="O53" s="603"/>
      <c r="P53" s="603"/>
      <c r="Q53" s="603"/>
      <c r="R53" s="603"/>
      <c r="S53" s="604"/>
      <c r="T53" s="602"/>
      <c r="U53" s="603"/>
      <c r="V53" s="603"/>
      <c r="W53" s="603"/>
      <c r="X53" s="603"/>
      <c r="Y53" s="603"/>
      <c r="Z53" s="603"/>
      <c r="AA53" s="603"/>
      <c r="AB53" s="603"/>
      <c r="AC53" s="603"/>
      <c r="AD53" s="603"/>
      <c r="AE53" s="603"/>
      <c r="AF53" s="603"/>
      <c r="AG53" s="604"/>
    </row>
    <row r="54" spans="1:33" ht="8.25" customHeight="1">
      <c r="A54" s="605"/>
      <c r="B54" s="606"/>
      <c r="C54" s="606"/>
      <c r="D54" s="606"/>
      <c r="E54" s="606"/>
      <c r="F54" s="607"/>
      <c r="G54" s="602"/>
      <c r="H54" s="603"/>
      <c r="I54" s="603"/>
      <c r="J54" s="603"/>
      <c r="K54" s="603"/>
      <c r="L54" s="603"/>
      <c r="M54" s="603"/>
      <c r="N54" s="603"/>
      <c r="O54" s="603"/>
      <c r="P54" s="603"/>
      <c r="Q54" s="603"/>
      <c r="R54" s="603"/>
      <c r="S54" s="604"/>
      <c r="T54" s="602"/>
      <c r="U54" s="603"/>
      <c r="V54" s="603"/>
      <c r="W54" s="603"/>
      <c r="X54" s="603"/>
      <c r="Y54" s="603"/>
      <c r="Z54" s="603"/>
      <c r="AA54" s="603"/>
      <c r="AB54" s="603"/>
      <c r="AC54" s="603"/>
      <c r="AD54" s="603"/>
      <c r="AE54" s="603"/>
      <c r="AF54" s="603"/>
      <c r="AG54" s="604"/>
    </row>
    <row r="55" spans="1:33" ht="12">
      <c r="A55" s="605" t="s">
        <v>1184</v>
      </c>
      <c r="B55" s="606"/>
      <c r="C55" s="606"/>
      <c r="D55" s="606"/>
      <c r="E55" s="606"/>
      <c r="F55" s="607"/>
      <c r="G55" s="602"/>
      <c r="H55" s="603"/>
      <c r="I55" s="603"/>
      <c r="J55" s="603"/>
      <c r="K55" s="603"/>
      <c r="L55" s="603"/>
      <c r="M55" s="603"/>
      <c r="N55" s="603"/>
      <c r="O55" s="603"/>
      <c r="P55" s="603"/>
      <c r="Q55" s="603"/>
      <c r="R55" s="603"/>
      <c r="S55" s="604"/>
      <c r="T55" s="602" t="s">
        <v>610</v>
      </c>
      <c r="U55" s="603"/>
      <c r="V55" s="603"/>
      <c r="W55" s="603"/>
      <c r="X55" s="603"/>
      <c r="Y55" s="603"/>
      <c r="Z55" s="603"/>
      <c r="AA55" s="603"/>
      <c r="AB55" s="603"/>
      <c r="AC55" s="603"/>
      <c r="AD55" s="603"/>
      <c r="AE55" s="603"/>
      <c r="AF55" s="603"/>
      <c r="AG55" s="604"/>
    </row>
    <row r="56" spans="1:33" ht="12">
      <c r="A56" s="605"/>
      <c r="B56" s="606"/>
      <c r="C56" s="606"/>
      <c r="D56" s="606"/>
      <c r="E56" s="606"/>
      <c r="F56" s="607"/>
      <c r="G56" s="602"/>
      <c r="H56" s="603"/>
      <c r="I56" s="603"/>
      <c r="J56" s="603"/>
      <c r="K56" s="603"/>
      <c r="L56" s="603"/>
      <c r="M56" s="603"/>
      <c r="N56" s="603"/>
      <c r="O56" s="603"/>
      <c r="P56" s="603"/>
      <c r="Q56" s="603"/>
      <c r="R56" s="603"/>
      <c r="S56" s="604"/>
      <c r="T56" s="602" t="s">
        <v>611</v>
      </c>
      <c r="U56" s="603"/>
      <c r="V56" s="603"/>
      <c r="W56" s="603"/>
      <c r="X56" s="603"/>
      <c r="Y56" s="603"/>
      <c r="Z56" s="603"/>
      <c r="AA56" s="603"/>
      <c r="AB56" s="603"/>
      <c r="AC56" s="603"/>
      <c r="AD56" s="603"/>
      <c r="AE56" s="603"/>
      <c r="AF56" s="603"/>
      <c r="AG56" s="604"/>
    </row>
    <row r="57" spans="1:33" ht="12">
      <c r="A57" s="605"/>
      <c r="B57" s="606"/>
      <c r="C57" s="606"/>
      <c r="D57" s="606"/>
      <c r="E57" s="606"/>
      <c r="F57" s="607"/>
      <c r="G57" s="602"/>
      <c r="H57" s="603"/>
      <c r="I57" s="603"/>
      <c r="J57" s="603"/>
      <c r="K57" s="603"/>
      <c r="L57" s="603"/>
      <c r="M57" s="603"/>
      <c r="N57" s="603"/>
      <c r="O57" s="603"/>
      <c r="P57" s="603"/>
      <c r="Q57" s="603"/>
      <c r="R57" s="603"/>
      <c r="S57" s="604"/>
      <c r="T57" s="602" t="s">
        <v>342</v>
      </c>
      <c r="U57" s="603"/>
      <c r="V57" s="603"/>
      <c r="W57" s="603"/>
      <c r="X57" s="603"/>
      <c r="Y57" s="603"/>
      <c r="Z57" s="603"/>
      <c r="AA57" s="603"/>
      <c r="AB57" s="603"/>
      <c r="AC57" s="603"/>
      <c r="AD57" s="603"/>
      <c r="AE57" s="603"/>
      <c r="AF57" s="603"/>
      <c r="AG57" s="604"/>
    </row>
    <row r="58" spans="1:33" ht="12">
      <c r="A58" s="605"/>
      <c r="B58" s="606"/>
      <c r="C58" s="606"/>
      <c r="D58" s="606"/>
      <c r="E58" s="606"/>
      <c r="F58" s="607"/>
      <c r="G58" s="602"/>
      <c r="H58" s="603"/>
      <c r="I58" s="603"/>
      <c r="J58" s="603"/>
      <c r="K58" s="603"/>
      <c r="L58" s="603"/>
      <c r="M58" s="603"/>
      <c r="N58" s="603"/>
      <c r="O58" s="603"/>
      <c r="P58" s="603"/>
      <c r="Q58" s="603"/>
      <c r="R58" s="603"/>
      <c r="S58" s="604"/>
      <c r="T58" s="602" t="s">
        <v>601</v>
      </c>
      <c r="U58" s="603"/>
      <c r="V58" s="603"/>
      <c r="W58" s="603"/>
      <c r="X58" s="603"/>
      <c r="Y58" s="603"/>
      <c r="Z58" s="603"/>
      <c r="AA58" s="603"/>
      <c r="AB58" s="603"/>
      <c r="AC58" s="603"/>
      <c r="AD58" s="603"/>
      <c r="AE58" s="603"/>
      <c r="AF58" s="603"/>
      <c r="AG58" s="604"/>
    </row>
    <row r="59" spans="1:33" ht="8.25" customHeight="1">
      <c r="A59" s="605"/>
      <c r="B59" s="606"/>
      <c r="C59" s="606"/>
      <c r="D59" s="606"/>
      <c r="E59" s="606"/>
      <c r="F59" s="607"/>
      <c r="G59" s="602"/>
      <c r="H59" s="603"/>
      <c r="I59" s="603"/>
      <c r="J59" s="603"/>
      <c r="K59" s="603"/>
      <c r="L59" s="603"/>
      <c r="M59" s="603"/>
      <c r="N59" s="603"/>
      <c r="O59" s="603"/>
      <c r="P59" s="603"/>
      <c r="Q59" s="603"/>
      <c r="R59" s="603"/>
      <c r="S59" s="604"/>
      <c r="T59" s="602"/>
      <c r="U59" s="603"/>
      <c r="V59" s="603"/>
      <c r="W59" s="603"/>
      <c r="X59" s="603"/>
      <c r="Y59" s="603"/>
      <c r="Z59" s="603"/>
      <c r="AA59" s="603"/>
      <c r="AB59" s="603"/>
      <c r="AC59" s="603"/>
      <c r="AD59" s="603"/>
      <c r="AE59" s="603"/>
      <c r="AF59" s="603"/>
      <c r="AG59" s="604"/>
    </row>
    <row r="60" spans="1:33" ht="12">
      <c r="A60" s="605" t="s">
        <v>65</v>
      </c>
      <c r="B60" s="606"/>
      <c r="C60" s="606"/>
      <c r="D60" s="606"/>
      <c r="E60" s="606"/>
      <c r="F60" s="607"/>
      <c r="G60" s="602" t="s">
        <v>349</v>
      </c>
      <c r="H60" s="603"/>
      <c r="I60" s="603"/>
      <c r="J60" s="603"/>
      <c r="K60" s="603"/>
      <c r="L60" s="603"/>
      <c r="M60" s="603"/>
      <c r="N60" s="603"/>
      <c r="O60" s="603"/>
      <c r="P60" s="603"/>
      <c r="Q60" s="603"/>
      <c r="R60" s="603"/>
      <c r="S60" s="604"/>
      <c r="T60" s="602" t="s">
        <v>452</v>
      </c>
      <c r="U60" s="603"/>
      <c r="V60" s="603"/>
      <c r="W60" s="603"/>
      <c r="X60" s="603"/>
      <c r="Y60" s="603"/>
      <c r="Z60" s="603"/>
      <c r="AA60" s="603"/>
      <c r="AB60" s="603"/>
      <c r="AC60" s="603"/>
      <c r="AD60" s="603"/>
      <c r="AE60" s="603"/>
      <c r="AF60" s="603"/>
      <c r="AG60" s="604"/>
    </row>
    <row r="61" spans="1:33" ht="12">
      <c r="A61" s="605"/>
      <c r="B61" s="606"/>
      <c r="C61" s="606"/>
      <c r="D61" s="606"/>
      <c r="E61" s="606"/>
      <c r="F61" s="607"/>
      <c r="G61" s="602"/>
      <c r="H61" s="603"/>
      <c r="I61" s="603"/>
      <c r="J61" s="603"/>
      <c r="K61" s="603"/>
      <c r="L61" s="603"/>
      <c r="M61" s="603"/>
      <c r="N61" s="603"/>
      <c r="O61" s="603"/>
      <c r="P61" s="603"/>
      <c r="Q61" s="603"/>
      <c r="R61" s="603"/>
      <c r="S61" s="604"/>
      <c r="T61" s="602" t="s">
        <v>423</v>
      </c>
      <c r="U61" s="603"/>
      <c r="V61" s="603"/>
      <c r="W61" s="603"/>
      <c r="X61" s="603"/>
      <c r="Y61" s="603"/>
      <c r="Z61" s="603"/>
      <c r="AA61" s="603"/>
      <c r="AB61" s="603"/>
      <c r="AC61" s="603"/>
      <c r="AD61" s="603"/>
      <c r="AE61" s="603"/>
      <c r="AF61" s="603"/>
      <c r="AG61" s="604"/>
    </row>
    <row r="62" spans="1:33" ht="8.25" customHeight="1">
      <c r="A62" s="605"/>
      <c r="B62" s="606"/>
      <c r="C62" s="606"/>
      <c r="D62" s="606"/>
      <c r="E62" s="606"/>
      <c r="F62" s="607"/>
      <c r="G62" s="602"/>
      <c r="H62" s="603"/>
      <c r="I62" s="603"/>
      <c r="J62" s="603"/>
      <c r="K62" s="603"/>
      <c r="L62" s="603"/>
      <c r="M62" s="603"/>
      <c r="N62" s="603"/>
      <c r="O62" s="603"/>
      <c r="P62" s="603"/>
      <c r="Q62" s="603"/>
      <c r="R62" s="603"/>
      <c r="S62" s="604"/>
      <c r="T62" s="602"/>
      <c r="U62" s="603"/>
      <c r="V62" s="603"/>
      <c r="W62" s="603"/>
      <c r="X62" s="603"/>
      <c r="Y62" s="603"/>
      <c r="Z62" s="603"/>
      <c r="AA62" s="603"/>
      <c r="AB62" s="603"/>
      <c r="AC62" s="603"/>
      <c r="AD62" s="603"/>
      <c r="AE62" s="603"/>
      <c r="AF62" s="603"/>
      <c r="AG62" s="604"/>
    </row>
    <row r="63" spans="1:33" ht="12">
      <c r="A63" s="605" t="s">
        <v>66</v>
      </c>
      <c r="B63" s="606"/>
      <c r="C63" s="606"/>
      <c r="D63" s="606"/>
      <c r="E63" s="606"/>
      <c r="F63" s="607"/>
      <c r="G63" s="602"/>
      <c r="H63" s="603"/>
      <c r="I63" s="603"/>
      <c r="J63" s="603"/>
      <c r="K63" s="603"/>
      <c r="L63" s="603"/>
      <c r="M63" s="603"/>
      <c r="N63" s="603"/>
      <c r="O63" s="603"/>
      <c r="P63" s="603"/>
      <c r="Q63" s="603"/>
      <c r="R63" s="603"/>
      <c r="S63" s="604"/>
      <c r="T63" s="602" t="s">
        <v>342</v>
      </c>
      <c r="U63" s="603"/>
      <c r="V63" s="603"/>
      <c r="W63" s="603"/>
      <c r="X63" s="603"/>
      <c r="Y63" s="603"/>
      <c r="Z63" s="603"/>
      <c r="AA63" s="603"/>
      <c r="AB63" s="603"/>
      <c r="AC63" s="603"/>
      <c r="AD63" s="603"/>
      <c r="AE63" s="603"/>
      <c r="AF63" s="603"/>
      <c r="AG63" s="604"/>
    </row>
    <row r="64" spans="1:33" ht="12">
      <c r="A64" s="605"/>
      <c r="B64" s="606"/>
      <c r="C64" s="606"/>
      <c r="D64" s="606"/>
      <c r="E64" s="606"/>
      <c r="F64" s="607"/>
      <c r="G64" s="602"/>
      <c r="H64" s="603"/>
      <c r="I64" s="603"/>
      <c r="J64" s="603"/>
      <c r="K64" s="603"/>
      <c r="L64" s="603"/>
      <c r="M64" s="603"/>
      <c r="N64" s="603"/>
      <c r="O64" s="603"/>
      <c r="P64" s="603"/>
      <c r="Q64" s="603"/>
      <c r="R64" s="603"/>
      <c r="S64" s="604"/>
      <c r="T64" s="602" t="s">
        <v>1081</v>
      </c>
      <c r="U64" s="603"/>
      <c r="V64" s="603"/>
      <c r="W64" s="603"/>
      <c r="X64" s="603"/>
      <c r="Y64" s="603"/>
      <c r="Z64" s="603"/>
      <c r="AA64" s="603"/>
      <c r="AB64" s="603"/>
      <c r="AC64" s="603"/>
      <c r="AD64" s="603"/>
      <c r="AE64" s="603"/>
      <c r="AF64" s="603"/>
      <c r="AG64" s="604"/>
    </row>
    <row r="65" spans="1:33" ht="8.25" customHeight="1">
      <c r="A65" s="605"/>
      <c r="B65" s="606"/>
      <c r="C65" s="606"/>
      <c r="D65" s="606"/>
      <c r="E65" s="606"/>
      <c r="F65" s="607"/>
      <c r="G65" s="602"/>
      <c r="H65" s="603"/>
      <c r="I65" s="603"/>
      <c r="J65" s="603"/>
      <c r="K65" s="603"/>
      <c r="L65" s="603"/>
      <c r="M65" s="603"/>
      <c r="N65" s="603"/>
      <c r="O65" s="603"/>
      <c r="P65" s="603"/>
      <c r="Q65" s="603"/>
      <c r="R65" s="603"/>
      <c r="S65" s="604"/>
      <c r="T65" s="602"/>
      <c r="U65" s="603"/>
      <c r="V65" s="603"/>
      <c r="W65" s="603"/>
      <c r="X65" s="603"/>
      <c r="Y65" s="603"/>
      <c r="Z65" s="603"/>
      <c r="AA65" s="603"/>
      <c r="AB65" s="603"/>
      <c r="AC65" s="603"/>
      <c r="AD65" s="603"/>
      <c r="AE65" s="603"/>
      <c r="AF65" s="603"/>
      <c r="AG65" s="604"/>
    </row>
    <row r="66" spans="1:33" ht="12">
      <c r="A66" s="605" t="s">
        <v>745</v>
      </c>
      <c r="B66" s="606"/>
      <c r="C66" s="606"/>
      <c r="D66" s="606"/>
      <c r="E66" s="606"/>
      <c r="F66" s="607"/>
      <c r="G66" s="602"/>
      <c r="H66" s="603"/>
      <c r="I66" s="603"/>
      <c r="J66" s="603"/>
      <c r="K66" s="603"/>
      <c r="L66" s="603"/>
      <c r="M66" s="603"/>
      <c r="N66" s="603"/>
      <c r="O66" s="603"/>
      <c r="P66" s="603"/>
      <c r="Q66" s="603"/>
      <c r="R66" s="603"/>
      <c r="S66" s="604"/>
      <c r="T66" s="602" t="s">
        <v>746</v>
      </c>
      <c r="U66" s="603"/>
      <c r="V66" s="603"/>
      <c r="W66" s="603"/>
      <c r="X66" s="603"/>
      <c r="Y66" s="603"/>
      <c r="Z66" s="603"/>
      <c r="AA66" s="603"/>
      <c r="AB66" s="603"/>
      <c r="AC66" s="603"/>
      <c r="AD66" s="603"/>
      <c r="AE66" s="603"/>
      <c r="AF66" s="603"/>
      <c r="AG66" s="604"/>
    </row>
    <row r="67" spans="1:33" ht="12">
      <c r="A67" s="605"/>
      <c r="B67" s="606"/>
      <c r="C67" s="606"/>
      <c r="D67" s="606"/>
      <c r="E67" s="606"/>
      <c r="F67" s="607"/>
      <c r="G67" s="602"/>
      <c r="H67" s="603"/>
      <c r="I67" s="603"/>
      <c r="J67" s="603"/>
      <c r="K67" s="603"/>
      <c r="L67" s="603"/>
      <c r="M67" s="603"/>
      <c r="N67" s="603"/>
      <c r="O67" s="603"/>
      <c r="P67" s="603"/>
      <c r="Q67" s="603"/>
      <c r="R67" s="603"/>
      <c r="S67" s="604"/>
      <c r="T67" s="602" t="s">
        <v>611</v>
      </c>
      <c r="U67" s="603"/>
      <c r="V67" s="603"/>
      <c r="W67" s="603"/>
      <c r="X67" s="603"/>
      <c r="Y67" s="603"/>
      <c r="Z67" s="603"/>
      <c r="AA67" s="603"/>
      <c r="AB67" s="603"/>
      <c r="AC67" s="603"/>
      <c r="AD67" s="603"/>
      <c r="AE67" s="603"/>
      <c r="AF67" s="603"/>
      <c r="AG67" s="604"/>
    </row>
    <row r="68" spans="1:33" ht="12">
      <c r="A68" s="605"/>
      <c r="B68" s="606"/>
      <c r="C68" s="606"/>
      <c r="D68" s="606"/>
      <c r="E68" s="606"/>
      <c r="F68" s="607"/>
      <c r="G68" s="602"/>
      <c r="H68" s="603"/>
      <c r="I68" s="603"/>
      <c r="J68" s="603"/>
      <c r="K68" s="603"/>
      <c r="L68" s="603"/>
      <c r="M68" s="603"/>
      <c r="N68" s="603"/>
      <c r="O68" s="603"/>
      <c r="P68" s="603"/>
      <c r="Q68" s="603"/>
      <c r="R68" s="603"/>
      <c r="S68" s="604"/>
      <c r="T68" s="602" t="s">
        <v>342</v>
      </c>
      <c r="U68" s="603"/>
      <c r="V68" s="603"/>
      <c r="W68" s="603"/>
      <c r="X68" s="603"/>
      <c r="Y68" s="603"/>
      <c r="Z68" s="603"/>
      <c r="AA68" s="603"/>
      <c r="AB68" s="603"/>
      <c r="AC68" s="603"/>
      <c r="AD68" s="603"/>
      <c r="AE68" s="603"/>
      <c r="AF68" s="603"/>
      <c r="AG68" s="604"/>
    </row>
    <row r="69" spans="1:33" ht="12">
      <c r="A69" s="605"/>
      <c r="B69" s="606"/>
      <c r="C69" s="606"/>
      <c r="D69" s="606"/>
      <c r="E69" s="606"/>
      <c r="F69" s="607"/>
      <c r="G69" s="602"/>
      <c r="H69" s="603"/>
      <c r="I69" s="603"/>
      <c r="J69" s="603"/>
      <c r="K69" s="603"/>
      <c r="L69" s="603"/>
      <c r="M69" s="603"/>
      <c r="N69" s="603"/>
      <c r="O69" s="603"/>
      <c r="P69" s="603"/>
      <c r="Q69" s="603"/>
      <c r="R69" s="603"/>
      <c r="S69" s="604"/>
      <c r="T69" s="602" t="s">
        <v>747</v>
      </c>
      <c r="U69" s="603"/>
      <c r="V69" s="603"/>
      <c r="W69" s="603"/>
      <c r="X69" s="603"/>
      <c r="Y69" s="603"/>
      <c r="Z69" s="603"/>
      <c r="AA69" s="603"/>
      <c r="AB69" s="603"/>
      <c r="AC69" s="603"/>
      <c r="AD69" s="603"/>
      <c r="AE69" s="603"/>
      <c r="AF69" s="603"/>
      <c r="AG69" s="604"/>
    </row>
    <row r="70" spans="1:33" ht="12">
      <c r="A70" s="605"/>
      <c r="B70" s="606"/>
      <c r="C70" s="606"/>
      <c r="D70" s="606"/>
      <c r="E70" s="606"/>
      <c r="F70" s="607"/>
      <c r="G70" s="602"/>
      <c r="H70" s="603"/>
      <c r="I70" s="603"/>
      <c r="J70" s="603"/>
      <c r="K70" s="603"/>
      <c r="L70" s="603"/>
      <c r="M70" s="603"/>
      <c r="N70" s="603"/>
      <c r="O70" s="603"/>
      <c r="P70" s="603"/>
      <c r="Q70" s="603"/>
      <c r="R70" s="603"/>
      <c r="S70" s="604"/>
      <c r="T70" s="602" t="s">
        <v>64</v>
      </c>
      <c r="U70" s="603"/>
      <c r="V70" s="603"/>
      <c r="W70" s="603"/>
      <c r="X70" s="603"/>
      <c r="Y70" s="603"/>
      <c r="Z70" s="603"/>
      <c r="AA70" s="603"/>
      <c r="AB70" s="603"/>
      <c r="AC70" s="603"/>
      <c r="AD70" s="603"/>
      <c r="AE70" s="603"/>
      <c r="AF70" s="603"/>
      <c r="AG70" s="604"/>
    </row>
    <row r="71" spans="1:33" ht="8.25" customHeight="1">
      <c r="A71" s="609"/>
      <c r="B71" s="609"/>
      <c r="C71" s="609"/>
      <c r="D71" s="609"/>
      <c r="E71" s="609"/>
      <c r="F71" s="609"/>
      <c r="G71" s="610"/>
      <c r="H71" s="610"/>
      <c r="I71" s="610"/>
      <c r="J71" s="610"/>
      <c r="K71" s="610"/>
      <c r="L71" s="610"/>
      <c r="M71" s="610"/>
      <c r="N71" s="610"/>
      <c r="O71" s="610"/>
      <c r="P71" s="610"/>
      <c r="Q71" s="610"/>
      <c r="R71" s="610"/>
      <c r="S71" s="610"/>
      <c r="T71" s="608"/>
      <c r="U71" s="608"/>
      <c r="V71" s="608"/>
      <c r="W71" s="608"/>
      <c r="X71" s="608"/>
      <c r="Y71" s="608"/>
      <c r="Z71" s="608"/>
      <c r="AA71" s="608"/>
      <c r="AB71" s="608"/>
      <c r="AC71" s="608"/>
      <c r="AD71" s="608"/>
      <c r="AE71" s="608"/>
      <c r="AF71" s="608"/>
      <c r="AG71" s="608"/>
    </row>
    <row r="72" spans="1:33" ht="12">
      <c r="A72" s="210"/>
      <c r="B72" s="210"/>
      <c r="C72" s="210"/>
      <c r="D72" s="210"/>
      <c r="E72" s="210"/>
      <c r="F72" s="210"/>
      <c r="G72" s="17"/>
      <c r="H72" s="17"/>
      <c r="I72" s="17"/>
      <c r="J72" s="17"/>
      <c r="K72" s="17"/>
      <c r="L72" s="17"/>
      <c r="M72" s="17"/>
      <c r="N72" s="17"/>
      <c r="O72" s="17"/>
      <c r="P72" s="17"/>
      <c r="Q72" s="17"/>
      <c r="R72" s="17"/>
      <c r="S72" s="17"/>
      <c r="T72" s="209"/>
      <c r="U72" s="209"/>
      <c r="V72" s="209"/>
      <c r="W72" s="209"/>
      <c r="X72" s="209"/>
      <c r="Y72" s="209"/>
      <c r="Z72" s="209"/>
      <c r="AA72" s="209"/>
      <c r="AB72" s="209"/>
      <c r="AC72" s="209"/>
      <c r="AD72" s="209"/>
      <c r="AE72" s="209"/>
      <c r="AF72" s="209"/>
      <c r="AG72" s="209"/>
    </row>
    <row r="73" spans="1:33" ht="12">
      <c r="A73" s="210"/>
      <c r="B73" s="210"/>
      <c r="C73" s="210"/>
      <c r="D73" s="210"/>
      <c r="E73" s="210"/>
      <c r="F73" s="210"/>
      <c r="G73" s="17"/>
      <c r="H73" s="17"/>
      <c r="I73" s="17"/>
      <c r="J73" s="17"/>
      <c r="K73" s="17"/>
      <c r="L73" s="17"/>
      <c r="M73" s="17"/>
      <c r="N73" s="17"/>
      <c r="O73" s="17"/>
      <c r="P73" s="17"/>
      <c r="Q73" s="17"/>
      <c r="R73" s="17"/>
      <c r="S73" s="17"/>
      <c r="T73" s="209"/>
      <c r="U73" s="209"/>
      <c r="V73" s="209"/>
      <c r="W73" s="209"/>
      <c r="X73" s="209"/>
      <c r="Y73" s="209"/>
      <c r="Z73" s="209"/>
      <c r="AA73" s="209"/>
      <c r="AB73" s="209"/>
      <c r="AC73" s="209"/>
      <c r="AD73" s="209"/>
      <c r="AE73" s="209"/>
      <c r="AF73" s="209"/>
      <c r="AG73" s="209"/>
    </row>
  </sheetData>
  <sheetProtection password="C7C4" sheet="1" objects="1" scenarios="1"/>
  <mergeCells count="175">
    <mergeCell ref="B4:AG10"/>
    <mergeCell ref="A62:F62"/>
    <mergeCell ref="G62:S62"/>
    <mergeCell ref="T62:AG62"/>
    <mergeCell ref="A60:F60"/>
    <mergeCell ref="T61:AG61"/>
    <mergeCell ref="T60:AG60"/>
    <mergeCell ref="T50:AG50"/>
    <mergeCell ref="A59:F59"/>
    <mergeCell ref="G59:S59"/>
    <mergeCell ref="G58:S58"/>
    <mergeCell ref="T58:AG58"/>
    <mergeCell ref="A64:F64"/>
    <mergeCell ref="G64:S64"/>
    <mergeCell ref="T64:AG64"/>
    <mergeCell ref="A63:F63"/>
    <mergeCell ref="G63:S63"/>
    <mergeCell ref="T63:AG63"/>
    <mergeCell ref="T57:AG57"/>
    <mergeCell ref="A61:F61"/>
    <mergeCell ref="G61:S61"/>
    <mergeCell ref="A50:F50"/>
    <mergeCell ref="G60:S60"/>
    <mergeCell ref="A57:F57"/>
    <mergeCell ref="G57:S57"/>
    <mergeCell ref="T53:AG53"/>
    <mergeCell ref="T59:AG59"/>
    <mergeCell ref="A58:F58"/>
    <mergeCell ref="G48:S48"/>
    <mergeCell ref="A49:F49"/>
    <mergeCell ref="G49:S49"/>
    <mergeCell ref="A51:F51"/>
    <mergeCell ref="G51:S51"/>
    <mergeCell ref="T15:AG15"/>
    <mergeCell ref="T16:AG16"/>
    <mergeCell ref="T17:AG17"/>
    <mergeCell ref="A54:F54"/>
    <mergeCell ref="G54:S54"/>
    <mergeCell ref="T54:AG54"/>
    <mergeCell ref="A53:F53"/>
    <mergeCell ref="G53:S53"/>
    <mergeCell ref="G50:S50"/>
    <mergeCell ref="A45:F45"/>
    <mergeCell ref="G13:S14"/>
    <mergeCell ref="T13:AG14"/>
    <mergeCell ref="A13:F14"/>
    <mergeCell ref="T19:AG19"/>
    <mergeCell ref="G18:S18"/>
    <mergeCell ref="G19:S19"/>
    <mergeCell ref="A15:F15"/>
    <mergeCell ref="A16:F16"/>
    <mergeCell ref="A17:F17"/>
    <mergeCell ref="T18:AG18"/>
    <mergeCell ref="T20:AG20"/>
    <mergeCell ref="T21:AG21"/>
    <mergeCell ref="T22:AG22"/>
    <mergeCell ref="T23:AG23"/>
    <mergeCell ref="T24:AG24"/>
    <mergeCell ref="T25:AG25"/>
    <mergeCell ref="T26:AG26"/>
    <mergeCell ref="T27:AG27"/>
    <mergeCell ref="T28:AG28"/>
    <mergeCell ref="T29:AG29"/>
    <mergeCell ref="T30:AG30"/>
    <mergeCell ref="T38:AG38"/>
    <mergeCell ref="T39:AG39"/>
    <mergeCell ref="T31:AG31"/>
    <mergeCell ref="T33:AG33"/>
    <mergeCell ref="T34:AG34"/>
    <mergeCell ref="T35:AG35"/>
    <mergeCell ref="T32:AG32"/>
    <mergeCell ref="G26:S26"/>
    <mergeCell ref="T45:AG45"/>
    <mergeCell ref="T46:AG46"/>
    <mergeCell ref="T47:AG47"/>
    <mergeCell ref="T40:AG40"/>
    <mergeCell ref="T41:AG41"/>
    <mergeCell ref="T42:AG42"/>
    <mergeCell ref="T44:AG44"/>
    <mergeCell ref="T36:AG36"/>
    <mergeCell ref="T37:AG37"/>
    <mergeCell ref="G22:S22"/>
    <mergeCell ref="G23:S23"/>
    <mergeCell ref="G24:S24"/>
    <mergeCell ref="G25:S25"/>
    <mergeCell ref="G20:S20"/>
    <mergeCell ref="G21:S21"/>
    <mergeCell ref="G15:S15"/>
    <mergeCell ref="G16:S16"/>
    <mergeCell ref="G17:S17"/>
    <mergeCell ref="G27:S27"/>
    <mergeCell ref="G28:S28"/>
    <mergeCell ref="G29:S29"/>
    <mergeCell ref="G30:S30"/>
    <mergeCell ref="G31:S31"/>
    <mergeCell ref="G33:S33"/>
    <mergeCell ref="G34:S34"/>
    <mergeCell ref="G35:S35"/>
    <mergeCell ref="G32:S32"/>
    <mergeCell ref="A18:F18"/>
    <mergeCell ref="A19:F19"/>
    <mergeCell ref="A20:F20"/>
    <mergeCell ref="A21:F21"/>
    <mergeCell ref="A22:F22"/>
    <mergeCell ref="A23:F23"/>
    <mergeCell ref="A24:F24"/>
    <mergeCell ref="A25:F25"/>
    <mergeCell ref="A26:F26"/>
    <mergeCell ref="A27:F27"/>
    <mergeCell ref="A28:F28"/>
    <mergeCell ref="A42:F42"/>
    <mergeCell ref="A38:F38"/>
    <mergeCell ref="A39:F39"/>
    <mergeCell ref="A40:F40"/>
    <mergeCell ref="A41:F41"/>
    <mergeCell ref="A37:F37"/>
    <mergeCell ref="A29:F29"/>
    <mergeCell ref="A30:F30"/>
    <mergeCell ref="A31:F31"/>
    <mergeCell ref="A33:F33"/>
    <mergeCell ref="A34:F34"/>
    <mergeCell ref="A32:F32"/>
    <mergeCell ref="A71:F71"/>
    <mergeCell ref="G71:S71"/>
    <mergeCell ref="G36:S36"/>
    <mergeCell ref="G37:S37"/>
    <mergeCell ref="G38:S38"/>
    <mergeCell ref="G44:S44"/>
    <mergeCell ref="G39:S39"/>
    <mergeCell ref="G40:S40"/>
    <mergeCell ref="G41:S41"/>
    <mergeCell ref="G42:S42"/>
    <mergeCell ref="A35:F35"/>
    <mergeCell ref="A36:F36"/>
    <mergeCell ref="G45:S45"/>
    <mergeCell ref="A46:F46"/>
    <mergeCell ref="G46:S46"/>
    <mergeCell ref="A43:F43"/>
    <mergeCell ref="G43:S43"/>
    <mergeCell ref="T71:AG71"/>
    <mergeCell ref="A44:F44"/>
    <mergeCell ref="T49:AG49"/>
    <mergeCell ref="T48:AG48"/>
    <mergeCell ref="T51:AG51"/>
    <mergeCell ref="A52:F52"/>
    <mergeCell ref="G52:S52"/>
    <mergeCell ref="T52:AG52"/>
    <mergeCell ref="G67:S67"/>
    <mergeCell ref="T67:AG67"/>
    <mergeCell ref="T43:AG43"/>
    <mergeCell ref="A56:F56"/>
    <mergeCell ref="G56:S56"/>
    <mergeCell ref="T56:AG56"/>
    <mergeCell ref="A55:F55"/>
    <mergeCell ref="T55:AG55"/>
    <mergeCell ref="A47:F47"/>
    <mergeCell ref="G47:S47"/>
    <mergeCell ref="A48:F48"/>
    <mergeCell ref="G55:S55"/>
    <mergeCell ref="A65:F65"/>
    <mergeCell ref="G65:S65"/>
    <mergeCell ref="T65:AG65"/>
    <mergeCell ref="A68:F68"/>
    <mergeCell ref="G68:S68"/>
    <mergeCell ref="T68:AG68"/>
    <mergeCell ref="A66:F66"/>
    <mergeCell ref="G66:S66"/>
    <mergeCell ref="T66:AG66"/>
    <mergeCell ref="A67:F67"/>
    <mergeCell ref="G70:S70"/>
    <mergeCell ref="T70:AG70"/>
    <mergeCell ref="A69:F69"/>
    <mergeCell ref="G69:S69"/>
    <mergeCell ref="T69:AG69"/>
    <mergeCell ref="A70:F70"/>
  </mergeCells>
  <printOptions/>
  <pageMargins left="0.7874015748031497" right="0.7874015748031497" top="0.9055118110236221" bottom="0.8661417322834646" header="0.5118110236220472" footer="0.5118110236220472"/>
  <pageSetup firstPageNumber="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3"/>
  </sheetPr>
  <dimension ref="A1:AG115"/>
  <sheetViews>
    <sheetView workbookViewId="0" topLeftCell="A1">
      <selection activeCell="A2" sqref="A2"/>
    </sheetView>
  </sheetViews>
  <sheetFormatPr defaultColWidth="9.00390625" defaultRowHeight="13.5"/>
  <cols>
    <col min="1" max="16384" width="2.625" style="11" customWidth="1"/>
  </cols>
  <sheetData>
    <row r="1" ht="12">
      <c r="A1" s="11" t="s">
        <v>427</v>
      </c>
    </row>
    <row r="3" ht="12">
      <c r="A3" s="11" t="s">
        <v>1060</v>
      </c>
    </row>
    <row r="5" spans="1:33" ht="12">
      <c r="A5" s="15"/>
      <c r="B5" s="16"/>
      <c r="C5" s="16"/>
      <c r="D5" s="16"/>
      <c r="E5" s="16"/>
      <c r="F5" s="16"/>
      <c r="G5" s="16"/>
      <c r="H5" s="16"/>
      <c r="I5" s="16"/>
      <c r="J5" s="16"/>
      <c r="K5" s="16"/>
      <c r="L5" s="16"/>
      <c r="M5" s="16"/>
      <c r="N5" s="16"/>
      <c r="O5" s="16"/>
      <c r="P5" s="16"/>
      <c r="Q5" s="16"/>
      <c r="R5" s="16"/>
      <c r="S5" s="16"/>
      <c r="T5" s="16"/>
      <c r="U5" s="16"/>
      <c r="V5" s="16"/>
      <c r="W5" s="16"/>
      <c r="X5" s="16"/>
      <c r="Y5" s="557"/>
      <c r="Z5" s="557"/>
      <c r="AA5" s="557"/>
      <c r="AB5" s="557"/>
      <c r="AC5" s="557"/>
      <c r="AD5" s="557"/>
      <c r="AE5" s="557"/>
      <c r="AF5" s="557"/>
      <c r="AG5" s="556" t="s">
        <v>888</v>
      </c>
    </row>
    <row r="6" spans="1:33" ht="12">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33" ht="12">
      <c r="A7" s="13"/>
      <c r="B7" s="574" t="s">
        <v>1061</v>
      </c>
      <c r="C7" s="575"/>
      <c r="D7" s="575"/>
      <c r="E7" s="576"/>
      <c r="F7" s="17"/>
      <c r="G7" s="17"/>
      <c r="H7" s="17"/>
      <c r="T7" s="17"/>
      <c r="U7" s="17"/>
      <c r="V7" s="17"/>
      <c r="W7" s="17"/>
      <c r="X7" s="17"/>
      <c r="Y7" s="17"/>
      <c r="Z7" s="17"/>
      <c r="AA7" s="17"/>
      <c r="AB7" s="17"/>
      <c r="AC7" s="17"/>
      <c r="AD7" s="17"/>
      <c r="AE7" s="17"/>
      <c r="AF7" s="17"/>
      <c r="AG7" s="18"/>
    </row>
    <row r="8" spans="1:33" ht="12">
      <c r="A8" s="13"/>
      <c r="B8" s="17"/>
      <c r="C8" s="15"/>
      <c r="D8" s="17"/>
      <c r="E8" s="17"/>
      <c r="F8" s="17"/>
      <c r="H8" s="17"/>
      <c r="O8" s="17"/>
      <c r="P8" s="17"/>
      <c r="Q8" s="17"/>
      <c r="R8" s="17"/>
      <c r="S8" s="17"/>
      <c r="T8" s="17"/>
      <c r="U8" s="17"/>
      <c r="V8" s="17"/>
      <c r="W8" s="17"/>
      <c r="X8" s="17"/>
      <c r="Y8" s="17"/>
      <c r="Z8" s="17"/>
      <c r="AA8" s="17"/>
      <c r="AB8" s="17"/>
      <c r="AC8" s="17"/>
      <c r="AD8" s="17"/>
      <c r="AE8" s="17"/>
      <c r="AF8" s="17"/>
      <c r="AG8" s="18"/>
    </row>
    <row r="9" spans="1:33" ht="12">
      <c r="A9" s="13"/>
      <c r="B9" s="17"/>
      <c r="C9" s="574" t="s">
        <v>586</v>
      </c>
      <c r="D9" s="575"/>
      <c r="E9" s="575"/>
      <c r="F9" s="576"/>
      <c r="H9" s="17"/>
      <c r="M9" s="17"/>
      <c r="N9" s="17"/>
      <c r="O9" s="17"/>
      <c r="P9" s="17"/>
      <c r="Q9" s="17"/>
      <c r="R9" s="17"/>
      <c r="S9" s="17"/>
      <c r="T9" s="17"/>
      <c r="U9" s="17"/>
      <c r="V9" s="17"/>
      <c r="W9" s="17"/>
      <c r="X9" s="17"/>
      <c r="Y9" s="17"/>
      <c r="Z9" s="17"/>
      <c r="AA9" s="17"/>
      <c r="AB9" s="17"/>
      <c r="AC9" s="17"/>
      <c r="AD9" s="17"/>
      <c r="AE9" s="17"/>
      <c r="AF9" s="17"/>
      <c r="AG9" s="18"/>
    </row>
    <row r="10" spans="1:33" ht="12">
      <c r="A10" s="13"/>
      <c r="B10" s="17"/>
      <c r="C10" s="17"/>
      <c r="D10" s="19"/>
      <c r="E10" s="17"/>
      <c r="F10" s="17"/>
      <c r="G10" s="17"/>
      <c r="H10" s="14"/>
      <c r="I10" s="14"/>
      <c r="J10" s="14"/>
      <c r="K10" s="14"/>
      <c r="L10" s="14"/>
      <c r="M10" s="14"/>
      <c r="S10" s="17"/>
      <c r="T10" s="14"/>
      <c r="U10" s="14"/>
      <c r="V10" s="14"/>
      <c r="W10" s="14"/>
      <c r="AD10" s="17"/>
      <c r="AE10" s="17"/>
      <c r="AF10" s="17"/>
      <c r="AG10" s="18"/>
    </row>
    <row r="11" spans="1:33" ht="12">
      <c r="A11" s="13"/>
      <c r="B11" s="17"/>
      <c r="C11" s="17"/>
      <c r="D11" s="580" t="s">
        <v>1183</v>
      </c>
      <c r="E11" s="578"/>
      <c r="F11" s="578"/>
      <c r="G11" s="578"/>
      <c r="H11" s="578"/>
      <c r="I11" s="579"/>
      <c r="L11" s="17"/>
      <c r="N11" s="580" t="s">
        <v>889</v>
      </c>
      <c r="O11" s="578"/>
      <c r="P11" s="578"/>
      <c r="Q11" s="578"/>
      <c r="R11" s="578"/>
      <c r="S11" s="579"/>
      <c r="X11" s="577" t="s">
        <v>434</v>
      </c>
      <c r="Y11" s="572"/>
      <c r="Z11" s="572"/>
      <c r="AA11" s="572"/>
      <c r="AB11" s="572"/>
      <c r="AC11" s="573"/>
      <c r="AD11" s="445"/>
      <c r="AE11" s="162"/>
      <c r="AF11" s="17"/>
      <c r="AG11" s="18"/>
    </row>
    <row r="12" spans="1:33" ht="12">
      <c r="A12" s="13"/>
      <c r="B12" s="17"/>
      <c r="C12" s="17"/>
      <c r="D12" s="17"/>
      <c r="E12" s="13"/>
      <c r="F12" s="17"/>
      <c r="G12" s="17"/>
      <c r="H12" s="17"/>
      <c r="O12" s="13"/>
      <c r="P12" s="17"/>
      <c r="Q12" s="17"/>
      <c r="R12" s="17"/>
      <c r="S12" s="17"/>
      <c r="T12" s="17"/>
      <c r="U12" s="17"/>
      <c r="W12" s="162"/>
      <c r="X12" s="162"/>
      <c r="Y12" s="212"/>
      <c r="Z12" s="162"/>
      <c r="AA12" s="162"/>
      <c r="AB12" s="162"/>
      <c r="AC12" s="155"/>
      <c r="AD12" s="155"/>
      <c r="AE12" s="162"/>
      <c r="AF12" s="17"/>
      <c r="AG12" s="18"/>
    </row>
    <row r="13" spans="1:33" ht="12">
      <c r="A13" s="13"/>
      <c r="B13" s="17"/>
      <c r="C13" s="17"/>
      <c r="D13" s="17"/>
      <c r="E13" s="580" t="s">
        <v>428</v>
      </c>
      <c r="F13" s="578"/>
      <c r="G13" s="578"/>
      <c r="H13" s="578"/>
      <c r="I13" s="578"/>
      <c r="J13" s="578"/>
      <c r="K13" s="579"/>
      <c r="O13" s="580" t="s">
        <v>432</v>
      </c>
      <c r="P13" s="578"/>
      <c r="Q13" s="578"/>
      <c r="R13" s="578"/>
      <c r="S13" s="578"/>
      <c r="T13" s="578"/>
      <c r="U13" s="579"/>
      <c r="W13" s="162"/>
      <c r="X13" s="162"/>
      <c r="Y13" s="577" t="s">
        <v>954</v>
      </c>
      <c r="Z13" s="572"/>
      <c r="AA13" s="572"/>
      <c r="AB13" s="572"/>
      <c r="AC13" s="572"/>
      <c r="AD13" s="572"/>
      <c r="AE13" s="573"/>
      <c r="AF13" s="17"/>
      <c r="AG13" s="18"/>
    </row>
    <row r="14" spans="1:33" ht="12">
      <c r="A14" s="13"/>
      <c r="B14" s="17"/>
      <c r="C14" s="17"/>
      <c r="D14" s="17"/>
      <c r="E14" s="13"/>
      <c r="F14" s="17"/>
      <c r="G14" s="17"/>
      <c r="H14" s="17"/>
      <c r="O14" s="13"/>
      <c r="P14" s="17"/>
      <c r="Q14" s="17"/>
      <c r="R14" s="17"/>
      <c r="S14" s="17"/>
      <c r="T14" s="17"/>
      <c r="U14" s="17"/>
      <c r="W14" s="162"/>
      <c r="X14" s="162"/>
      <c r="Y14" s="212"/>
      <c r="Z14" s="162"/>
      <c r="AA14" s="162"/>
      <c r="AB14" s="162"/>
      <c r="AC14" s="155"/>
      <c r="AD14" s="155"/>
      <c r="AE14" s="162"/>
      <c r="AF14" s="17"/>
      <c r="AG14" s="18"/>
    </row>
    <row r="15" spans="1:33" ht="12">
      <c r="A15" s="13"/>
      <c r="B15" s="17"/>
      <c r="C15" s="17"/>
      <c r="D15" s="17"/>
      <c r="E15" s="580" t="s">
        <v>429</v>
      </c>
      <c r="F15" s="578"/>
      <c r="G15" s="578"/>
      <c r="H15" s="578"/>
      <c r="I15" s="578"/>
      <c r="J15" s="578"/>
      <c r="K15" s="579"/>
      <c r="O15" s="580" t="s">
        <v>433</v>
      </c>
      <c r="P15" s="578"/>
      <c r="Q15" s="578"/>
      <c r="R15" s="578"/>
      <c r="S15" s="578"/>
      <c r="T15" s="578"/>
      <c r="U15" s="579"/>
      <c r="W15" s="162"/>
      <c r="X15" s="162"/>
      <c r="Y15" s="577" t="s">
        <v>955</v>
      </c>
      <c r="Z15" s="572"/>
      <c r="AA15" s="572"/>
      <c r="AB15" s="572"/>
      <c r="AC15" s="572"/>
      <c r="AD15" s="572"/>
      <c r="AE15" s="573"/>
      <c r="AF15" s="17"/>
      <c r="AG15" s="18"/>
    </row>
    <row r="16" spans="1:33" ht="12">
      <c r="A16" s="13"/>
      <c r="B16" s="17"/>
      <c r="C16" s="17"/>
      <c r="D16" s="17"/>
      <c r="E16" s="13"/>
      <c r="F16" s="17"/>
      <c r="G16" s="17"/>
      <c r="H16" s="17"/>
      <c r="O16" s="13"/>
      <c r="P16" s="17"/>
      <c r="Q16" s="17"/>
      <c r="R16" s="17"/>
      <c r="S16" s="17"/>
      <c r="T16" s="17"/>
      <c r="U16" s="17"/>
      <c r="W16" s="162"/>
      <c r="X16" s="162"/>
      <c r="Y16" s="212"/>
      <c r="Z16" s="162"/>
      <c r="AA16" s="162"/>
      <c r="AB16" s="162"/>
      <c r="AC16" s="155"/>
      <c r="AD16" s="155"/>
      <c r="AE16" s="162"/>
      <c r="AF16" s="17"/>
      <c r="AG16" s="18"/>
    </row>
    <row r="17" spans="1:33" ht="12">
      <c r="A17" s="13"/>
      <c r="B17" s="17"/>
      <c r="C17" s="17"/>
      <c r="D17" s="17"/>
      <c r="E17" s="580" t="s">
        <v>956</v>
      </c>
      <c r="F17" s="578"/>
      <c r="G17" s="578"/>
      <c r="H17" s="578"/>
      <c r="I17" s="578"/>
      <c r="J17" s="578"/>
      <c r="K17" s="579"/>
      <c r="O17" s="580" t="s">
        <v>890</v>
      </c>
      <c r="P17" s="578"/>
      <c r="Q17" s="578"/>
      <c r="R17" s="578"/>
      <c r="S17" s="578"/>
      <c r="T17" s="578"/>
      <c r="U17" s="579"/>
      <c r="W17" s="162"/>
      <c r="X17" s="162"/>
      <c r="Y17" s="577" t="s">
        <v>883</v>
      </c>
      <c r="Z17" s="572"/>
      <c r="AA17" s="572"/>
      <c r="AB17" s="572"/>
      <c r="AC17" s="572"/>
      <c r="AD17" s="572"/>
      <c r="AE17" s="573"/>
      <c r="AF17" s="17"/>
      <c r="AG17" s="18"/>
    </row>
    <row r="18" spans="1:33" ht="12">
      <c r="A18" s="13"/>
      <c r="B18" s="17"/>
      <c r="C18" s="17"/>
      <c r="D18" s="17"/>
      <c r="E18" s="13"/>
      <c r="F18" s="17"/>
      <c r="G18" s="17"/>
      <c r="H18" s="17"/>
      <c r="O18" s="17"/>
      <c r="W18" s="487"/>
      <c r="X18" s="487"/>
      <c r="Y18" s="212"/>
      <c r="Z18" s="162"/>
      <c r="AA18" s="162"/>
      <c r="AB18" s="162"/>
      <c r="AC18" s="155"/>
      <c r="AD18" s="155"/>
      <c r="AE18" s="162"/>
      <c r="AF18" s="17"/>
      <c r="AG18" s="18"/>
    </row>
    <row r="19" spans="1:33" ht="12">
      <c r="A19" s="13"/>
      <c r="B19" s="17"/>
      <c r="C19" s="17"/>
      <c r="D19" s="17"/>
      <c r="E19" s="580" t="s">
        <v>430</v>
      </c>
      <c r="F19" s="578"/>
      <c r="G19" s="578"/>
      <c r="H19" s="578"/>
      <c r="I19" s="578"/>
      <c r="J19" s="578"/>
      <c r="K19" s="579"/>
      <c r="O19" s="130"/>
      <c r="Y19" s="577" t="s">
        <v>891</v>
      </c>
      <c r="Z19" s="572"/>
      <c r="AA19" s="572"/>
      <c r="AB19" s="572"/>
      <c r="AC19" s="572"/>
      <c r="AD19" s="572"/>
      <c r="AE19" s="573"/>
      <c r="AF19" s="17"/>
      <c r="AG19" s="18"/>
    </row>
    <row r="20" spans="1:33" ht="12">
      <c r="A20" s="13"/>
      <c r="B20" s="17"/>
      <c r="C20" s="17"/>
      <c r="D20" s="17"/>
      <c r="E20" s="558"/>
      <c r="F20" s="17"/>
      <c r="G20" s="17"/>
      <c r="H20" s="17"/>
      <c r="I20" s="17"/>
      <c r="J20" s="17"/>
      <c r="K20" s="17"/>
      <c r="O20" s="162"/>
      <c r="AA20" s="17"/>
      <c r="AB20" s="17"/>
      <c r="AC20" s="17"/>
      <c r="AD20" s="17"/>
      <c r="AE20" s="17"/>
      <c r="AF20" s="17"/>
      <c r="AG20" s="18"/>
    </row>
    <row r="21" spans="1:33" ht="12">
      <c r="A21" s="13"/>
      <c r="B21" s="17"/>
      <c r="C21" s="17"/>
      <c r="D21" s="17"/>
      <c r="E21" s="580" t="s">
        <v>431</v>
      </c>
      <c r="F21" s="578"/>
      <c r="G21" s="578"/>
      <c r="H21" s="578"/>
      <c r="I21" s="578"/>
      <c r="J21" s="578"/>
      <c r="K21" s="579"/>
      <c r="O21" s="130"/>
      <c r="AA21" s="17"/>
      <c r="AB21" s="17"/>
      <c r="AC21" s="17"/>
      <c r="AD21" s="17"/>
      <c r="AE21" s="17"/>
      <c r="AF21" s="17"/>
      <c r="AG21" s="18"/>
    </row>
    <row r="22" spans="1:33" ht="12">
      <c r="A22" s="13"/>
      <c r="B22" s="17"/>
      <c r="C22" s="17"/>
      <c r="D22" s="17"/>
      <c r="E22" s="17"/>
      <c r="F22" s="17"/>
      <c r="G22" s="17"/>
      <c r="H22" s="17"/>
      <c r="I22" s="17"/>
      <c r="J22" s="17"/>
      <c r="K22" s="17"/>
      <c r="O22" s="162"/>
      <c r="AA22" s="17"/>
      <c r="AB22" s="17"/>
      <c r="AC22" s="17"/>
      <c r="AD22" s="17"/>
      <c r="AE22" s="17"/>
      <c r="AF22" s="17"/>
      <c r="AG22" s="18"/>
    </row>
    <row r="23" spans="1:33" ht="12">
      <c r="A23" s="13"/>
      <c r="B23" s="17"/>
      <c r="C23" s="17"/>
      <c r="D23" s="17"/>
      <c r="E23" s="17"/>
      <c r="F23" s="17"/>
      <c r="G23" s="17"/>
      <c r="H23" s="17"/>
      <c r="I23" s="17"/>
      <c r="J23" s="17"/>
      <c r="K23" s="17"/>
      <c r="O23" s="162"/>
      <c r="AA23" s="17"/>
      <c r="AB23" s="17"/>
      <c r="AC23" s="17"/>
      <c r="AD23" s="17"/>
      <c r="AE23" s="17"/>
      <c r="AF23" s="17"/>
      <c r="AG23" s="18"/>
    </row>
    <row r="24" spans="1:33" ht="12">
      <c r="A24" s="13"/>
      <c r="B24" s="17"/>
      <c r="C24" s="17"/>
      <c r="D24" s="17"/>
      <c r="O24" s="130"/>
      <c r="AA24" s="17"/>
      <c r="AB24" s="17"/>
      <c r="AC24" s="17"/>
      <c r="AD24" s="17"/>
      <c r="AE24" s="17"/>
      <c r="AF24" s="17"/>
      <c r="AG24" s="18"/>
    </row>
    <row r="25" spans="1:33" ht="12">
      <c r="A25" s="16"/>
      <c r="B25" s="16"/>
      <c r="C25" s="16"/>
      <c r="D25" s="16"/>
      <c r="E25" s="16"/>
      <c r="F25" s="16"/>
      <c r="G25" s="16"/>
      <c r="H25" s="16"/>
      <c r="I25" s="16"/>
      <c r="J25" s="16"/>
      <c r="K25" s="16"/>
      <c r="L25" s="16"/>
      <c r="M25" s="16"/>
      <c r="N25" s="16"/>
      <c r="O25" s="436"/>
      <c r="P25" s="16"/>
      <c r="Q25" s="16"/>
      <c r="R25" s="16"/>
      <c r="S25" s="16"/>
      <c r="T25" s="16"/>
      <c r="U25" s="16"/>
      <c r="V25" s="16"/>
      <c r="W25" s="16"/>
      <c r="X25" s="16"/>
      <c r="Y25" s="16"/>
      <c r="Z25" s="16"/>
      <c r="AA25" s="16"/>
      <c r="AB25" s="16"/>
      <c r="AC25" s="16"/>
      <c r="AD25" s="16"/>
      <c r="AE25" s="16"/>
      <c r="AF25" s="16"/>
      <c r="AG25" s="16"/>
    </row>
    <row r="27" ht="12">
      <c r="A27" s="11" t="s">
        <v>1063</v>
      </c>
    </row>
    <row r="29" spans="2:15" ht="12">
      <c r="B29" s="155" t="s">
        <v>1099</v>
      </c>
      <c r="C29" s="155"/>
      <c r="D29" s="155"/>
      <c r="E29" s="155"/>
      <c r="F29" s="155"/>
      <c r="G29" s="155"/>
      <c r="H29" s="155"/>
      <c r="I29" s="155"/>
      <c r="J29" s="155"/>
      <c r="K29" s="155"/>
      <c r="L29" s="155"/>
      <c r="M29" s="155"/>
      <c r="N29" s="155"/>
      <c r="O29" s="155"/>
    </row>
    <row r="30" spans="2:15" ht="12">
      <c r="B30" s="155"/>
      <c r="C30" s="155"/>
      <c r="D30" s="155"/>
      <c r="E30" s="155"/>
      <c r="F30" s="155"/>
      <c r="G30" s="155"/>
      <c r="H30" s="155"/>
      <c r="I30" s="155"/>
      <c r="J30" s="155"/>
      <c r="K30" s="155"/>
      <c r="L30" s="155"/>
      <c r="M30" s="155"/>
      <c r="N30" s="155"/>
      <c r="O30" s="155"/>
    </row>
    <row r="31" spans="2:16" ht="12">
      <c r="B31" s="155"/>
      <c r="C31" s="126" t="s">
        <v>892</v>
      </c>
      <c r="F31" s="155"/>
      <c r="G31" s="155"/>
      <c r="H31" s="155"/>
      <c r="I31" s="155"/>
      <c r="J31" s="155"/>
      <c r="K31" s="155"/>
      <c r="L31" s="155"/>
      <c r="M31" s="155"/>
      <c r="N31" s="155"/>
      <c r="O31" s="155"/>
      <c r="P31" s="155"/>
    </row>
    <row r="32" spans="2:16" ht="12">
      <c r="B32" s="155"/>
      <c r="C32" s="126" t="s">
        <v>893</v>
      </c>
      <c r="F32" s="155"/>
      <c r="G32" s="155"/>
      <c r="H32" s="155"/>
      <c r="I32" s="155"/>
      <c r="J32" s="155"/>
      <c r="K32" s="155"/>
      <c r="L32" s="155"/>
      <c r="M32" s="155"/>
      <c r="N32" s="155"/>
      <c r="O32" s="155"/>
      <c r="P32" s="155"/>
    </row>
    <row r="33" spans="2:16" ht="12">
      <c r="B33" s="155"/>
      <c r="C33" s="126" t="s">
        <v>894</v>
      </c>
      <c r="F33" s="155"/>
      <c r="G33" s="155"/>
      <c r="H33" s="155"/>
      <c r="I33" s="155"/>
      <c r="J33" s="155"/>
      <c r="K33" s="155"/>
      <c r="L33" s="155"/>
      <c r="M33" s="155"/>
      <c r="N33" s="155"/>
      <c r="O33" s="155"/>
      <c r="P33" s="155"/>
    </row>
    <row r="34" spans="2:16" ht="12">
      <c r="B34" s="155"/>
      <c r="C34" s="126" t="s">
        <v>895</v>
      </c>
      <c r="F34" s="155"/>
      <c r="G34" s="155"/>
      <c r="H34" s="155"/>
      <c r="I34" s="155"/>
      <c r="J34" s="155"/>
      <c r="K34" s="155"/>
      <c r="L34" s="155"/>
      <c r="M34" s="155"/>
      <c r="N34" s="155"/>
      <c r="O34" s="155"/>
      <c r="P34" s="155"/>
    </row>
    <row r="35" spans="2:16" ht="12">
      <c r="B35" s="155"/>
      <c r="C35" s="126" t="s">
        <v>896</v>
      </c>
      <c r="F35" s="155"/>
      <c r="G35" s="155"/>
      <c r="H35" s="155"/>
      <c r="I35" s="155"/>
      <c r="J35" s="155"/>
      <c r="K35" s="155"/>
      <c r="L35" s="155"/>
      <c r="M35" s="155"/>
      <c r="N35" s="155"/>
      <c r="O35" s="155"/>
      <c r="P35" s="155"/>
    </row>
    <row r="36" spans="2:16" ht="12">
      <c r="B36" s="155"/>
      <c r="C36" s="126" t="s">
        <v>897</v>
      </c>
      <c r="F36" s="155"/>
      <c r="G36" s="155"/>
      <c r="H36" s="155"/>
      <c r="I36" s="155"/>
      <c r="J36" s="155"/>
      <c r="K36" s="155"/>
      <c r="L36" s="155"/>
      <c r="M36" s="155"/>
      <c r="N36" s="155"/>
      <c r="O36" s="155"/>
      <c r="P36" s="155"/>
    </row>
    <row r="37" spans="2:16" ht="12">
      <c r="B37" s="155"/>
      <c r="C37" s="126" t="s">
        <v>898</v>
      </c>
      <c r="F37" s="155"/>
      <c r="G37" s="155"/>
      <c r="H37" s="155"/>
      <c r="I37" s="155"/>
      <c r="J37" s="155"/>
      <c r="K37" s="155"/>
      <c r="L37" s="155"/>
      <c r="M37" s="155"/>
      <c r="N37" s="155"/>
      <c r="O37" s="155"/>
      <c r="P37" s="155"/>
    </row>
    <row r="38" spans="2:16" ht="12">
      <c r="B38" s="155"/>
      <c r="C38" s="126" t="s">
        <v>899</v>
      </c>
      <c r="F38" s="155"/>
      <c r="G38" s="155"/>
      <c r="H38" s="155"/>
      <c r="I38" s="155"/>
      <c r="J38" s="155"/>
      <c r="K38" s="155"/>
      <c r="L38" s="155"/>
      <c r="M38" s="155"/>
      <c r="N38" s="155"/>
      <c r="O38" s="155"/>
      <c r="P38" s="155"/>
    </row>
    <row r="39" spans="2:16" ht="12">
      <c r="B39" s="155"/>
      <c r="C39" s="126" t="s">
        <v>900</v>
      </c>
      <c r="F39" s="155"/>
      <c r="G39" s="155"/>
      <c r="H39" s="155"/>
      <c r="I39" s="155"/>
      <c r="J39" s="155"/>
      <c r="K39" s="155"/>
      <c r="L39" s="155"/>
      <c r="M39" s="155"/>
      <c r="N39" s="155"/>
      <c r="O39" s="155"/>
      <c r="P39" s="155"/>
    </row>
    <row r="40" spans="2:16" ht="12">
      <c r="B40" s="155"/>
      <c r="C40" s="126" t="s">
        <v>901</v>
      </c>
      <c r="F40" s="155"/>
      <c r="G40" s="155"/>
      <c r="H40" s="155"/>
      <c r="I40" s="155"/>
      <c r="J40" s="155"/>
      <c r="K40" s="155"/>
      <c r="L40" s="155"/>
      <c r="M40" s="155"/>
      <c r="N40" s="155"/>
      <c r="O40" s="155"/>
      <c r="P40" s="155"/>
    </row>
    <row r="41" spans="2:16" ht="12">
      <c r="B41" s="155"/>
      <c r="C41" s="126" t="s">
        <v>902</v>
      </c>
      <c r="F41" s="155"/>
      <c r="G41" s="155"/>
      <c r="H41" s="155"/>
      <c r="I41" s="155"/>
      <c r="J41" s="155"/>
      <c r="K41" s="155"/>
      <c r="L41" s="155"/>
      <c r="M41" s="155"/>
      <c r="N41" s="155"/>
      <c r="O41" s="155"/>
      <c r="P41" s="155"/>
    </row>
    <row r="42" spans="2:16" ht="12">
      <c r="B42" s="155"/>
      <c r="C42" s="126" t="s">
        <v>903</v>
      </c>
      <c r="F42" s="155"/>
      <c r="G42" s="155"/>
      <c r="H42" s="155"/>
      <c r="I42" s="155"/>
      <c r="J42" s="155"/>
      <c r="K42" s="155"/>
      <c r="L42" s="155"/>
      <c r="M42" s="155"/>
      <c r="N42" s="155"/>
      <c r="O42" s="155"/>
      <c r="P42" s="155"/>
    </row>
    <row r="43" spans="2:16" ht="12">
      <c r="B43" s="155"/>
      <c r="C43" s="126" t="s">
        <v>904</v>
      </c>
      <c r="F43" s="155"/>
      <c r="G43" s="155"/>
      <c r="H43" s="155"/>
      <c r="I43" s="155"/>
      <c r="J43" s="155"/>
      <c r="K43" s="155"/>
      <c r="L43" s="155"/>
      <c r="M43" s="155"/>
      <c r="N43" s="155"/>
      <c r="O43" s="155"/>
      <c r="P43" s="155"/>
    </row>
    <row r="44" spans="2:16" ht="12">
      <c r="B44" s="155"/>
      <c r="C44" s="126" t="s">
        <v>905</v>
      </c>
      <c r="F44" s="155"/>
      <c r="G44" s="155"/>
      <c r="H44" s="155"/>
      <c r="I44" s="155"/>
      <c r="J44" s="155"/>
      <c r="K44" s="155"/>
      <c r="L44" s="155"/>
      <c r="M44" s="155"/>
      <c r="N44" s="155"/>
      <c r="O44" s="155"/>
      <c r="P44" s="155"/>
    </row>
    <row r="45" spans="2:16" ht="12">
      <c r="B45" s="155"/>
      <c r="C45" s="126" t="s">
        <v>906</v>
      </c>
      <c r="F45" s="155"/>
      <c r="G45" s="155"/>
      <c r="H45" s="155"/>
      <c r="I45" s="155"/>
      <c r="J45" s="155"/>
      <c r="K45" s="155"/>
      <c r="L45" s="155"/>
      <c r="M45" s="155"/>
      <c r="N45" s="155"/>
      <c r="O45" s="155"/>
      <c r="P45" s="155"/>
    </row>
    <row r="46" spans="2:16" ht="12">
      <c r="B46" s="155"/>
      <c r="C46" s="126" t="s">
        <v>907</v>
      </c>
      <c r="F46" s="155"/>
      <c r="G46" s="155"/>
      <c r="H46" s="155"/>
      <c r="I46" s="155"/>
      <c r="J46" s="155"/>
      <c r="K46" s="155"/>
      <c r="L46" s="155"/>
      <c r="M46" s="155"/>
      <c r="N46" s="155"/>
      <c r="O46" s="155"/>
      <c r="P46" s="155"/>
    </row>
    <row r="47" spans="2:16" ht="12">
      <c r="B47" s="155"/>
      <c r="C47" s="126" t="s">
        <v>151</v>
      </c>
      <c r="F47" s="155"/>
      <c r="G47" s="155"/>
      <c r="H47" s="155"/>
      <c r="I47" s="155"/>
      <c r="J47" s="155"/>
      <c r="K47" s="155"/>
      <c r="L47" s="155"/>
      <c r="M47" s="155"/>
      <c r="N47" s="155"/>
      <c r="O47" s="155"/>
      <c r="P47" s="155"/>
    </row>
    <row r="48" spans="2:16" ht="12">
      <c r="B48" s="155"/>
      <c r="C48" s="126"/>
      <c r="D48" s="11" t="s">
        <v>150</v>
      </c>
      <c r="F48" s="155"/>
      <c r="G48" s="155"/>
      <c r="H48" s="155"/>
      <c r="I48" s="155"/>
      <c r="J48" s="155"/>
      <c r="K48" s="155"/>
      <c r="L48" s="155"/>
      <c r="M48" s="155"/>
      <c r="N48" s="155"/>
      <c r="O48" s="155"/>
      <c r="P48" s="155"/>
    </row>
    <row r="49" spans="2:16" ht="12">
      <c r="B49" s="155"/>
      <c r="C49" s="126" t="s">
        <v>908</v>
      </c>
      <c r="F49" s="155"/>
      <c r="G49" s="155"/>
      <c r="H49" s="155"/>
      <c r="I49" s="155"/>
      <c r="J49" s="155"/>
      <c r="K49" s="155"/>
      <c r="L49" s="155"/>
      <c r="M49" s="155"/>
      <c r="N49" s="155"/>
      <c r="O49" s="155"/>
      <c r="P49" s="155"/>
    </row>
    <row r="50" spans="2:16" ht="12">
      <c r="B50" s="155"/>
      <c r="C50" s="126" t="s">
        <v>909</v>
      </c>
      <c r="F50" s="155"/>
      <c r="G50" s="155"/>
      <c r="H50" s="155"/>
      <c r="I50" s="155"/>
      <c r="J50" s="155"/>
      <c r="K50" s="155"/>
      <c r="L50" s="155"/>
      <c r="M50" s="155"/>
      <c r="N50" s="155"/>
      <c r="O50" s="155"/>
      <c r="P50" s="155"/>
    </row>
    <row r="51" spans="2:16" ht="12">
      <c r="B51" s="155"/>
      <c r="C51" s="126" t="s">
        <v>910</v>
      </c>
      <c r="F51" s="155"/>
      <c r="G51" s="155"/>
      <c r="H51" s="155"/>
      <c r="I51" s="155"/>
      <c r="J51" s="155"/>
      <c r="K51" s="155"/>
      <c r="L51" s="155"/>
      <c r="M51" s="155"/>
      <c r="N51" s="155"/>
      <c r="O51" s="155"/>
      <c r="P51" s="155"/>
    </row>
    <row r="52" spans="2:16" ht="12">
      <c r="B52" s="155"/>
      <c r="C52" s="126" t="s">
        <v>911</v>
      </c>
      <c r="F52" s="155"/>
      <c r="G52" s="155"/>
      <c r="H52" s="155"/>
      <c r="I52" s="155"/>
      <c r="J52" s="155"/>
      <c r="K52" s="155"/>
      <c r="L52" s="155"/>
      <c r="M52" s="155"/>
      <c r="N52" s="155"/>
      <c r="O52" s="155"/>
      <c r="P52" s="155"/>
    </row>
    <row r="53" spans="2:16" ht="12">
      <c r="B53" s="155"/>
      <c r="C53" s="126" t="s">
        <v>912</v>
      </c>
      <c r="F53" s="155"/>
      <c r="G53" s="155"/>
      <c r="H53" s="155"/>
      <c r="I53" s="155"/>
      <c r="J53" s="155"/>
      <c r="K53" s="155"/>
      <c r="L53" s="155"/>
      <c r="M53" s="155"/>
      <c r="N53" s="155"/>
      <c r="O53" s="155"/>
      <c r="P53" s="155"/>
    </row>
    <row r="55" ht="12">
      <c r="B55" s="155" t="s">
        <v>913</v>
      </c>
    </row>
    <row r="56" ht="12">
      <c r="B56" s="155"/>
    </row>
    <row r="57" ht="12">
      <c r="C57" s="126" t="s">
        <v>914</v>
      </c>
    </row>
    <row r="58" ht="12">
      <c r="C58" s="126" t="s">
        <v>915</v>
      </c>
    </row>
    <row r="59" ht="12">
      <c r="C59" s="126" t="s">
        <v>916</v>
      </c>
    </row>
    <row r="60" ht="12">
      <c r="C60" s="126" t="s">
        <v>917</v>
      </c>
    </row>
    <row r="61" ht="12">
      <c r="C61" s="126" t="s">
        <v>918</v>
      </c>
    </row>
    <row r="62" ht="12">
      <c r="C62" s="126" t="s">
        <v>919</v>
      </c>
    </row>
    <row r="63" ht="12">
      <c r="C63" s="126" t="s">
        <v>920</v>
      </c>
    </row>
    <row r="64" ht="12">
      <c r="C64" s="126" t="s">
        <v>921</v>
      </c>
    </row>
    <row r="65" ht="12">
      <c r="C65" s="126" t="s">
        <v>922</v>
      </c>
    </row>
    <row r="66" ht="12">
      <c r="C66" s="126" t="s">
        <v>923</v>
      </c>
    </row>
    <row r="67" ht="12">
      <c r="C67" s="126" t="s">
        <v>924</v>
      </c>
    </row>
    <row r="68" ht="12">
      <c r="C68" s="126" t="s">
        <v>925</v>
      </c>
    </row>
    <row r="69" ht="12">
      <c r="C69" s="126" t="s">
        <v>926</v>
      </c>
    </row>
    <row r="70" ht="12">
      <c r="C70" s="126" t="s">
        <v>927</v>
      </c>
    </row>
    <row r="71" ht="12" customHeight="1"/>
    <row r="72" ht="12">
      <c r="B72" s="155" t="s">
        <v>149</v>
      </c>
    </row>
    <row r="74" spans="2:3" ht="12">
      <c r="B74" s="155"/>
      <c r="C74" s="126" t="s">
        <v>914</v>
      </c>
    </row>
    <row r="75" spans="2:3" ht="12">
      <c r="B75" s="155"/>
      <c r="C75" s="126" t="s">
        <v>928</v>
      </c>
    </row>
    <row r="76" spans="2:3" ht="12">
      <c r="B76" s="155"/>
      <c r="C76" s="126" t="s">
        <v>929</v>
      </c>
    </row>
    <row r="77" spans="2:3" ht="12">
      <c r="B77" s="155"/>
      <c r="C77" s="126" t="s">
        <v>930</v>
      </c>
    </row>
    <row r="78" spans="2:3" ht="12">
      <c r="B78" s="155"/>
      <c r="C78" s="126" t="s">
        <v>931</v>
      </c>
    </row>
    <row r="79" spans="2:3" ht="12">
      <c r="B79" s="155"/>
      <c r="C79" s="126" t="s">
        <v>932</v>
      </c>
    </row>
    <row r="80" spans="2:3" ht="12">
      <c r="B80" s="155"/>
      <c r="C80" s="126" t="s">
        <v>933</v>
      </c>
    </row>
    <row r="81" spans="2:3" ht="12">
      <c r="B81" s="155"/>
      <c r="C81" s="126" t="s">
        <v>934</v>
      </c>
    </row>
    <row r="82" spans="2:3" ht="12">
      <c r="B82" s="155"/>
      <c r="C82" s="126" t="s">
        <v>935</v>
      </c>
    </row>
    <row r="83" spans="2:3" ht="12">
      <c r="B83" s="155"/>
      <c r="C83" s="126" t="s">
        <v>936</v>
      </c>
    </row>
    <row r="84" spans="2:3" ht="12">
      <c r="B84" s="155"/>
      <c r="C84" s="126" t="s">
        <v>937</v>
      </c>
    </row>
    <row r="85" spans="2:3" ht="12">
      <c r="B85" s="155"/>
      <c r="C85" s="126" t="s">
        <v>938</v>
      </c>
    </row>
    <row r="86" spans="2:3" ht="12">
      <c r="B86" s="155"/>
      <c r="C86" s="126" t="s">
        <v>939</v>
      </c>
    </row>
    <row r="87" spans="2:3" ht="12">
      <c r="B87" s="155"/>
      <c r="C87" s="126" t="s">
        <v>940</v>
      </c>
    </row>
    <row r="88" spans="2:3" ht="12">
      <c r="B88" s="155"/>
      <c r="C88" s="126" t="s">
        <v>152</v>
      </c>
    </row>
    <row r="89" spans="2:4" ht="12">
      <c r="B89" s="155"/>
      <c r="C89" s="126"/>
      <c r="D89" s="11" t="s">
        <v>153</v>
      </c>
    </row>
    <row r="90" spans="2:3" ht="12">
      <c r="B90" s="155"/>
      <c r="C90" s="126" t="s">
        <v>941</v>
      </c>
    </row>
    <row r="91" spans="2:3" ht="12">
      <c r="B91" s="155"/>
      <c r="C91" s="126" t="s">
        <v>942</v>
      </c>
    </row>
    <row r="92" spans="2:3" ht="12">
      <c r="B92" s="155"/>
      <c r="C92" s="126" t="s">
        <v>943</v>
      </c>
    </row>
    <row r="93" spans="2:3" ht="12">
      <c r="B93" s="155"/>
      <c r="C93" s="126" t="s">
        <v>944</v>
      </c>
    </row>
    <row r="94" spans="2:3" ht="12">
      <c r="B94" s="155"/>
      <c r="C94" s="126" t="s">
        <v>945</v>
      </c>
    </row>
    <row r="95" spans="2:3" ht="12">
      <c r="B95" s="155"/>
      <c r="C95" s="126" t="s">
        <v>946</v>
      </c>
    </row>
    <row r="96" spans="2:3" ht="12">
      <c r="B96" s="155"/>
      <c r="C96" s="126" t="s">
        <v>947</v>
      </c>
    </row>
    <row r="97" spans="2:3" ht="12">
      <c r="B97" s="155"/>
      <c r="C97" s="126" t="s">
        <v>137</v>
      </c>
    </row>
    <row r="98" spans="2:3" ht="12">
      <c r="B98" s="155"/>
      <c r="C98" s="126" t="s">
        <v>138</v>
      </c>
    </row>
    <row r="99" spans="2:3" ht="12">
      <c r="B99" s="155"/>
      <c r="C99" s="126" t="s">
        <v>139</v>
      </c>
    </row>
    <row r="100" spans="2:3" ht="12">
      <c r="B100" s="155"/>
      <c r="C100" s="126" t="s">
        <v>140</v>
      </c>
    </row>
    <row r="101" spans="2:3" ht="12">
      <c r="B101" s="155"/>
      <c r="C101" s="126" t="s">
        <v>141</v>
      </c>
    </row>
    <row r="102" spans="2:3" ht="12">
      <c r="B102" s="155"/>
      <c r="C102" s="126" t="s">
        <v>154</v>
      </c>
    </row>
    <row r="103" spans="2:4" ht="12">
      <c r="B103" s="155"/>
      <c r="C103" s="126"/>
      <c r="D103" s="11" t="s">
        <v>150</v>
      </c>
    </row>
    <row r="104" spans="2:3" ht="12">
      <c r="B104" s="155"/>
      <c r="C104" s="126" t="s">
        <v>142</v>
      </c>
    </row>
    <row r="105" spans="2:3" ht="12">
      <c r="B105" s="155"/>
      <c r="C105" s="126" t="s">
        <v>143</v>
      </c>
    </row>
    <row r="106" spans="2:3" ht="12">
      <c r="B106" s="155"/>
      <c r="C106" s="126" t="s">
        <v>155</v>
      </c>
    </row>
    <row r="107" spans="2:4" ht="12">
      <c r="B107" s="155"/>
      <c r="C107" s="126"/>
      <c r="D107" s="11" t="s">
        <v>156</v>
      </c>
    </row>
    <row r="108" spans="2:3" ht="12">
      <c r="B108" s="155"/>
      <c r="C108" s="126" t="s">
        <v>144</v>
      </c>
    </row>
    <row r="109" spans="2:3" ht="12">
      <c r="B109" s="155"/>
      <c r="C109" s="126" t="s">
        <v>145</v>
      </c>
    </row>
    <row r="110" spans="2:3" ht="12">
      <c r="B110" s="155"/>
      <c r="C110" s="126" t="s">
        <v>146</v>
      </c>
    </row>
    <row r="111" spans="2:3" ht="12">
      <c r="B111" s="155"/>
      <c r="C111" s="126" t="s">
        <v>147</v>
      </c>
    </row>
    <row r="112" spans="2:3" ht="12">
      <c r="B112" s="155"/>
      <c r="C112" s="126" t="s">
        <v>148</v>
      </c>
    </row>
    <row r="113" ht="12">
      <c r="B113" s="155"/>
    </row>
    <row r="114" ht="12">
      <c r="B114" s="155"/>
    </row>
    <row r="115" ht="12">
      <c r="B115" s="155"/>
    </row>
  </sheetData>
  <sheetProtection password="C7C4" sheet="1" objects="1" scenarios="1"/>
  <mergeCells count="17">
    <mergeCell ref="E15:K15"/>
    <mergeCell ref="Y15:AE15"/>
    <mergeCell ref="O13:U13"/>
    <mergeCell ref="O15:U15"/>
    <mergeCell ref="B7:E7"/>
    <mergeCell ref="C9:F9"/>
    <mergeCell ref="E13:K13"/>
    <mergeCell ref="Y13:AE13"/>
    <mergeCell ref="D11:I11"/>
    <mergeCell ref="X11:AC11"/>
    <mergeCell ref="N11:S11"/>
    <mergeCell ref="E21:K21"/>
    <mergeCell ref="E19:K19"/>
    <mergeCell ref="E17:K17"/>
    <mergeCell ref="Y19:AE19"/>
    <mergeCell ref="Y17:AE17"/>
    <mergeCell ref="O17:U17"/>
  </mergeCells>
  <printOptions/>
  <pageMargins left="0.75" right="0.75" top="1" bottom="1" header="0.512" footer="0.512"/>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3"/>
  </sheetPr>
  <dimension ref="A1:AK51"/>
  <sheetViews>
    <sheetView workbookViewId="0" topLeftCell="A1">
      <selection activeCell="A2" sqref="A2"/>
    </sheetView>
  </sheetViews>
  <sheetFormatPr defaultColWidth="9.00390625" defaultRowHeight="15" customHeight="1"/>
  <cols>
    <col min="1" max="6" width="2.25390625" style="11" customWidth="1"/>
    <col min="7" max="7" width="1.875" style="11" customWidth="1"/>
    <col min="8" max="16384" width="2.25390625" style="11" customWidth="1"/>
  </cols>
  <sheetData>
    <row r="1" ht="15" customHeight="1">
      <c r="A1" s="11" t="s">
        <v>225</v>
      </c>
    </row>
    <row r="3" ht="15" customHeight="1">
      <c r="A3" s="11" t="s">
        <v>1065</v>
      </c>
    </row>
    <row r="4" spans="28:31" ht="15" customHeight="1" thickBot="1">
      <c r="AB4" s="675" t="s">
        <v>204</v>
      </c>
      <c r="AC4" s="675"/>
      <c r="AD4" s="675"/>
      <c r="AE4" s="675"/>
    </row>
    <row r="5" spans="1:31" ht="15" customHeight="1">
      <c r="A5" s="699"/>
      <c r="B5" s="700"/>
      <c r="C5" s="700"/>
      <c r="D5" s="700"/>
      <c r="E5" s="700"/>
      <c r="F5" s="700"/>
      <c r="G5" s="701"/>
      <c r="H5" s="705" t="s">
        <v>1067</v>
      </c>
      <c r="I5" s="706"/>
      <c r="J5" s="706"/>
      <c r="K5" s="706"/>
      <c r="L5" s="709" t="s">
        <v>1069</v>
      </c>
      <c r="M5" s="709"/>
      <c r="N5" s="709"/>
      <c r="O5" s="709"/>
      <c r="P5" s="710"/>
      <c r="Q5" s="710"/>
      <c r="R5" s="710"/>
      <c r="S5" s="710"/>
      <c r="T5" s="710"/>
      <c r="U5" s="710"/>
      <c r="V5" s="710"/>
      <c r="W5" s="710"/>
      <c r="X5" s="728" t="s">
        <v>1072</v>
      </c>
      <c r="Y5" s="729"/>
      <c r="Z5" s="729"/>
      <c r="AA5" s="730"/>
      <c r="AB5" s="706" t="s">
        <v>1073</v>
      </c>
      <c r="AC5" s="706"/>
      <c r="AD5" s="706"/>
      <c r="AE5" s="737"/>
    </row>
    <row r="6" spans="1:31" ht="15" customHeight="1" thickBot="1">
      <c r="A6" s="702"/>
      <c r="B6" s="703"/>
      <c r="C6" s="703"/>
      <c r="D6" s="703"/>
      <c r="E6" s="703"/>
      <c r="F6" s="703"/>
      <c r="G6" s="704"/>
      <c r="H6" s="707"/>
      <c r="I6" s="708"/>
      <c r="J6" s="708"/>
      <c r="K6" s="708"/>
      <c r="L6" s="717"/>
      <c r="M6" s="717"/>
      <c r="N6" s="717"/>
      <c r="O6" s="717"/>
      <c r="P6" s="740" t="s">
        <v>1070</v>
      </c>
      <c r="Q6" s="741"/>
      <c r="R6" s="741"/>
      <c r="S6" s="742"/>
      <c r="T6" s="740" t="s">
        <v>1071</v>
      </c>
      <c r="U6" s="741"/>
      <c r="V6" s="741"/>
      <c r="W6" s="742"/>
      <c r="X6" s="731" t="s">
        <v>301</v>
      </c>
      <c r="Y6" s="732"/>
      <c r="Z6" s="732"/>
      <c r="AA6" s="733"/>
      <c r="AB6" s="708"/>
      <c r="AC6" s="708"/>
      <c r="AD6" s="708"/>
      <c r="AE6" s="738"/>
    </row>
    <row r="7" spans="1:31" ht="15" customHeight="1">
      <c r="A7" s="711" t="s">
        <v>157</v>
      </c>
      <c r="B7" s="712"/>
      <c r="C7" s="712"/>
      <c r="D7" s="712"/>
      <c r="E7" s="712"/>
      <c r="F7" s="712"/>
      <c r="G7" s="713"/>
      <c r="H7" s="720">
        <v>477270</v>
      </c>
      <c r="I7" s="720"/>
      <c r="J7" s="720"/>
      <c r="K7" s="721"/>
      <c r="L7" s="718">
        <f>SUM(P7:W7)</f>
        <v>90398</v>
      </c>
      <c r="M7" s="718"/>
      <c r="N7" s="718"/>
      <c r="O7" s="718"/>
      <c r="P7" s="718">
        <v>49543</v>
      </c>
      <c r="Q7" s="718"/>
      <c r="R7" s="718"/>
      <c r="S7" s="718"/>
      <c r="T7" s="718">
        <v>40855</v>
      </c>
      <c r="U7" s="718"/>
      <c r="V7" s="718"/>
      <c r="W7" s="718"/>
      <c r="X7" s="722">
        <v>305</v>
      </c>
      <c r="Y7" s="720"/>
      <c r="Z7" s="720"/>
      <c r="AA7" s="721"/>
      <c r="AB7" s="678">
        <f>ROUND(L7/H7,4)</f>
        <v>0.1894</v>
      </c>
      <c r="AC7" s="679"/>
      <c r="AD7" s="679"/>
      <c r="AE7" s="680"/>
    </row>
    <row r="8" spans="1:31" ht="15" customHeight="1">
      <c r="A8" s="714"/>
      <c r="B8" s="715"/>
      <c r="C8" s="715"/>
      <c r="D8" s="715"/>
      <c r="E8" s="715"/>
      <c r="F8" s="715"/>
      <c r="G8" s="716"/>
      <c r="H8" s="691"/>
      <c r="I8" s="691"/>
      <c r="J8" s="691"/>
      <c r="K8" s="692"/>
      <c r="L8" s="719" t="s">
        <v>203</v>
      </c>
      <c r="M8" s="719"/>
      <c r="N8" s="719"/>
      <c r="O8" s="719"/>
      <c r="P8" s="677">
        <f>ROUND(P7/$L$7,4)</f>
        <v>0.5481</v>
      </c>
      <c r="Q8" s="677"/>
      <c r="R8" s="677"/>
      <c r="S8" s="677"/>
      <c r="T8" s="677">
        <f>1-P8</f>
        <v>0.45189999999999997</v>
      </c>
      <c r="U8" s="677"/>
      <c r="V8" s="677"/>
      <c r="W8" s="677"/>
      <c r="X8" s="690"/>
      <c r="Y8" s="691"/>
      <c r="Z8" s="691"/>
      <c r="AA8" s="692"/>
      <c r="AB8" s="681"/>
      <c r="AC8" s="682"/>
      <c r="AD8" s="682"/>
      <c r="AE8" s="683"/>
    </row>
    <row r="9" spans="1:31" ht="15" customHeight="1">
      <c r="A9" s="714" t="s">
        <v>158</v>
      </c>
      <c r="B9" s="715"/>
      <c r="C9" s="715"/>
      <c r="D9" s="715"/>
      <c r="E9" s="715"/>
      <c r="F9" s="715"/>
      <c r="G9" s="716"/>
      <c r="H9" s="746">
        <v>478538</v>
      </c>
      <c r="I9" s="746"/>
      <c r="J9" s="746"/>
      <c r="K9" s="747"/>
      <c r="L9" s="676">
        <f>SUM(P9:W9)</f>
        <v>91819</v>
      </c>
      <c r="M9" s="676"/>
      <c r="N9" s="676"/>
      <c r="O9" s="676"/>
      <c r="P9" s="676">
        <v>49006</v>
      </c>
      <c r="Q9" s="676"/>
      <c r="R9" s="676"/>
      <c r="S9" s="676"/>
      <c r="T9" s="676">
        <v>42813</v>
      </c>
      <c r="U9" s="676"/>
      <c r="V9" s="676"/>
      <c r="W9" s="676"/>
      <c r="X9" s="687">
        <v>331</v>
      </c>
      <c r="Y9" s="688"/>
      <c r="Z9" s="688"/>
      <c r="AA9" s="689"/>
      <c r="AB9" s="684">
        <f>ROUND(L9/H9,4)</f>
        <v>0.1919</v>
      </c>
      <c r="AC9" s="685"/>
      <c r="AD9" s="685"/>
      <c r="AE9" s="686"/>
    </row>
    <row r="10" spans="1:31" ht="15" customHeight="1">
      <c r="A10" s="714"/>
      <c r="B10" s="715"/>
      <c r="C10" s="715"/>
      <c r="D10" s="715"/>
      <c r="E10" s="715"/>
      <c r="F10" s="715"/>
      <c r="G10" s="716"/>
      <c r="H10" s="748"/>
      <c r="I10" s="748"/>
      <c r="J10" s="748"/>
      <c r="K10" s="749"/>
      <c r="L10" s="719" t="s">
        <v>203</v>
      </c>
      <c r="M10" s="719"/>
      <c r="N10" s="719"/>
      <c r="O10" s="719"/>
      <c r="P10" s="677">
        <f>ROUND(P9/$L$9,4)</f>
        <v>0.5337</v>
      </c>
      <c r="Q10" s="677"/>
      <c r="R10" s="677"/>
      <c r="S10" s="677"/>
      <c r="T10" s="677">
        <f>1-P10</f>
        <v>0.46630000000000005</v>
      </c>
      <c r="U10" s="677"/>
      <c r="V10" s="677"/>
      <c r="W10" s="677"/>
      <c r="X10" s="690"/>
      <c r="Y10" s="691"/>
      <c r="Z10" s="691"/>
      <c r="AA10" s="692"/>
      <c r="AB10" s="681"/>
      <c r="AC10" s="682"/>
      <c r="AD10" s="682"/>
      <c r="AE10" s="683"/>
    </row>
    <row r="11" spans="1:31" ht="15" customHeight="1">
      <c r="A11" s="743" t="s">
        <v>704</v>
      </c>
      <c r="B11" s="744"/>
      <c r="C11" s="744"/>
      <c r="D11" s="744"/>
      <c r="E11" s="744"/>
      <c r="F11" s="744"/>
      <c r="G11" s="745"/>
      <c r="H11" s="750">
        <f>H9-H7</f>
        <v>1268</v>
      </c>
      <c r="I11" s="676"/>
      <c r="J11" s="676"/>
      <c r="K11" s="676"/>
      <c r="L11" s="676">
        <f>L9-L7</f>
        <v>1421</v>
      </c>
      <c r="M11" s="676"/>
      <c r="N11" s="676"/>
      <c r="O11" s="676"/>
      <c r="P11" s="676">
        <f>P9-P7</f>
        <v>-537</v>
      </c>
      <c r="Q11" s="676"/>
      <c r="R11" s="676"/>
      <c r="S11" s="676"/>
      <c r="T11" s="676">
        <f>T9-T7</f>
        <v>1958</v>
      </c>
      <c r="U11" s="676"/>
      <c r="V11" s="676"/>
      <c r="W11" s="676"/>
      <c r="X11" s="676">
        <f>X9-X7</f>
        <v>26</v>
      </c>
      <c r="Y11" s="676"/>
      <c r="Z11" s="676"/>
      <c r="AA11" s="676"/>
      <c r="AB11" s="723">
        <f>AB9-AB7</f>
        <v>0.0024999999999999745</v>
      </c>
      <c r="AC11" s="724"/>
      <c r="AD11" s="724"/>
      <c r="AE11" s="725"/>
    </row>
    <row r="12" spans="1:31" ht="15" customHeight="1" thickBot="1">
      <c r="A12" s="702" t="s">
        <v>1090</v>
      </c>
      <c r="B12" s="703"/>
      <c r="C12" s="703"/>
      <c r="D12" s="703"/>
      <c r="E12" s="703"/>
      <c r="F12" s="703"/>
      <c r="G12" s="704"/>
      <c r="H12" s="751">
        <f>ROUND(H9/H7,4)-1</f>
        <v>0.0026999999999999247</v>
      </c>
      <c r="I12" s="739"/>
      <c r="J12" s="739"/>
      <c r="K12" s="739"/>
      <c r="L12" s="739">
        <f>ROUND(L9/L7,4)-1</f>
        <v>0.015700000000000047</v>
      </c>
      <c r="M12" s="739"/>
      <c r="N12" s="739"/>
      <c r="O12" s="739"/>
      <c r="P12" s="739">
        <f>ROUND(P9/P7,4)-1</f>
        <v>-0.010800000000000032</v>
      </c>
      <c r="Q12" s="739"/>
      <c r="R12" s="739"/>
      <c r="S12" s="739"/>
      <c r="T12" s="739">
        <f>ROUND(T9/T7,4)-1</f>
        <v>0.047900000000000054</v>
      </c>
      <c r="U12" s="739"/>
      <c r="V12" s="739"/>
      <c r="W12" s="739"/>
      <c r="X12" s="734">
        <f>ROUND(X9/X7,4)-1</f>
        <v>0.08519999999999994</v>
      </c>
      <c r="Y12" s="735"/>
      <c r="Z12" s="735"/>
      <c r="AA12" s="736"/>
      <c r="AB12" s="726" t="s">
        <v>51</v>
      </c>
      <c r="AC12" s="726"/>
      <c r="AD12" s="726"/>
      <c r="AE12" s="727"/>
    </row>
    <row r="14" ht="15" customHeight="1">
      <c r="A14" s="11" t="s">
        <v>159</v>
      </c>
    </row>
    <row r="15" spans="34:37" ht="15" customHeight="1" thickBot="1">
      <c r="AH15" s="648" t="s">
        <v>204</v>
      </c>
      <c r="AI15" s="648"/>
      <c r="AJ15" s="648"/>
      <c r="AK15" s="648"/>
    </row>
    <row r="16" spans="1:37" ht="15" customHeight="1" thickBot="1">
      <c r="A16" s="649"/>
      <c r="B16" s="650"/>
      <c r="C16" s="650"/>
      <c r="D16" s="650"/>
      <c r="E16" s="650"/>
      <c r="F16" s="650"/>
      <c r="G16" s="651"/>
      <c r="H16" s="655" t="s">
        <v>202</v>
      </c>
      <c r="I16" s="653"/>
      <c r="J16" s="653"/>
      <c r="K16" s="653" t="s">
        <v>223</v>
      </c>
      <c r="L16" s="653"/>
      <c r="M16" s="656"/>
      <c r="N16" s="655" t="s">
        <v>224</v>
      </c>
      <c r="O16" s="653"/>
      <c r="P16" s="656"/>
      <c r="Q16" s="653" t="s">
        <v>208</v>
      </c>
      <c r="R16" s="653"/>
      <c r="S16" s="653"/>
      <c r="T16" s="653" t="s">
        <v>209</v>
      </c>
      <c r="U16" s="653"/>
      <c r="V16" s="653"/>
      <c r="W16" s="653" t="s">
        <v>210</v>
      </c>
      <c r="X16" s="653"/>
      <c r="Y16" s="653"/>
      <c r="Z16" s="653" t="s">
        <v>211</v>
      </c>
      <c r="AA16" s="653"/>
      <c r="AB16" s="653"/>
      <c r="AC16" s="653" t="s">
        <v>212</v>
      </c>
      <c r="AD16" s="653"/>
      <c r="AE16" s="656"/>
      <c r="AF16" s="655" t="s">
        <v>224</v>
      </c>
      <c r="AG16" s="653"/>
      <c r="AH16" s="656"/>
      <c r="AI16" s="652" t="s">
        <v>200</v>
      </c>
      <c r="AJ16" s="653"/>
      <c r="AK16" s="656"/>
    </row>
    <row r="17" spans="1:37" ht="15" customHeight="1">
      <c r="A17" s="660" t="s">
        <v>1069</v>
      </c>
      <c r="B17" s="661"/>
      <c r="C17" s="661"/>
      <c r="D17" s="661"/>
      <c r="E17" s="661"/>
      <c r="F17" s="661"/>
      <c r="G17" s="662"/>
      <c r="H17" s="645">
        <f>SUM(H18:J19)</f>
        <v>2929</v>
      </c>
      <c r="I17" s="643"/>
      <c r="J17" s="643"/>
      <c r="K17" s="643">
        <f>SUM(K18:M19)</f>
        <v>1750</v>
      </c>
      <c r="L17" s="643"/>
      <c r="M17" s="646"/>
      <c r="N17" s="645">
        <f>SUM(N18:P19)</f>
        <v>4679</v>
      </c>
      <c r="O17" s="643"/>
      <c r="P17" s="646"/>
      <c r="Q17" s="643">
        <f>SUM(Q18:S19)</f>
        <v>2731</v>
      </c>
      <c r="R17" s="643"/>
      <c r="S17" s="643"/>
      <c r="T17" s="643">
        <f>SUM(T18:V19)</f>
        <v>2080</v>
      </c>
      <c r="U17" s="643"/>
      <c r="V17" s="643"/>
      <c r="W17" s="643">
        <f>SUM(W18:Y19)</f>
        <v>1941</v>
      </c>
      <c r="X17" s="643"/>
      <c r="Y17" s="643"/>
      <c r="Z17" s="643">
        <f>SUM(Z18:AB19)</f>
        <v>1377</v>
      </c>
      <c r="AA17" s="643"/>
      <c r="AB17" s="643"/>
      <c r="AC17" s="643">
        <f>SUM(AC18:AE19)</f>
        <v>1641</v>
      </c>
      <c r="AD17" s="643"/>
      <c r="AE17" s="646"/>
      <c r="AF17" s="645">
        <f>SUM(AF18:AH19)</f>
        <v>9770</v>
      </c>
      <c r="AG17" s="643"/>
      <c r="AH17" s="646"/>
      <c r="AI17" s="647">
        <f>SUM(AI18:AK19)</f>
        <v>14449</v>
      </c>
      <c r="AJ17" s="643"/>
      <c r="AK17" s="646"/>
    </row>
    <row r="18" spans="1:37" ht="15" customHeight="1">
      <c r="A18" s="663" t="s">
        <v>1115</v>
      </c>
      <c r="B18" s="664"/>
      <c r="C18" s="664"/>
      <c r="D18" s="664"/>
      <c r="E18" s="664"/>
      <c r="F18" s="664"/>
      <c r="G18" s="665"/>
      <c r="H18" s="630">
        <v>444</v>
      </c>
      <c r="I18" s="628"/>
      <c r="J18" s="628"/>
      <c r="K18" s="628">
        <v>252</v>
      </c>
      <c r="L18" s="628"/>
      <c r="M18" s="631"/>
      <c r="N18" s="630">
        <f>SUM(H18:M18)</f>
        <v>696</v>
      </c>
      <c r="O18" s="628"/>
      <c r="P18" s="631"/>
      <c r="Q18" s="628">
        <v>360</v>
      </c>
      <c r="R18" s="628"/>
      <c r="S18" s="628"/>
      <c r="T18" s="628">
        <v>286</v>
      </c>
      <c r="U18" s="628"/>
      <c r="V18" s="628"/>
      <c r="W18" s="628">
        <v>242</v>
      </c>
      <c r="X18" s="628"/>
      <c r="Y18" s="628"/>
      <c r="Z18" s="628">
        <v>123</v>
      </c>
      <c r="AA18" s="628"/>
      <c r="AB18" s="628"/>
      <c r="AC18" s="628">
        <v>204</v>
      </c>
      <c r="AD18" s="628"/>
      <c r="AE18" s="631"/>
      <c r="AF18" s="630">
        <f>SUM(Q18:AE18)</f>
        <v>1215</v>
      </c>
      <c r="AG18" s="628"/>
      <c r="AH18" s="631"/>
      <c r="AI18" s="633">
        <f>SUM(N18,AF18)</f>
        <v>1911</v>
      </c>
      <c r="AJ18" s="628"/>
      <c r="AK18" s="631"/>
    </row>
    <row r="19" spans="1:37" ht="15" customHeight="1">
      <c r="A19" s="663" t="s">
        <v>1116</v>
      </c>
      <c r="B19" s="664"/>
      <c r="C19" s="664"/>
      <c r="D19" s="664"/>
      <c r="E19" s="664"/>
      <c r="F19" s="664"/>
      <c r="G19" s="665"/>
      <c r="H19" s="630">
        <v>2485</v>
      </c>
      <c r="I19" s="628"/>
      <c r="J19" s="628"/>
      <c r="K19" s="628">
        <v>1498</v>
      </c>
      <c r="L19" s="628"/>
      <c r="M19" s="631"/>
      <c r="N19" s="630">
        <f>SUM(H19:M19)</f>
        <v>3983</v>
      </c>
      <c r="O19" s="628"/>
      <c r="P19" s="631"/>
      <c r="Q19" s="628">
        <v>2371</v>
      </c>
      <c r="R19" s="628"/>
      <c r="S19" s="628"/>
      <c r="T19" s="628">
        <v>1794</v>
      </c>
      <c r="U19" s="628"/>
      <c r="V19" s="628"/>
      <c r="W19" s="628">
        <v>1699</v>
      </c>
      <c r="X19" s="628"/>
      <c r="Y19" s="628"/>
      <c r="Z19" s="628">
        <v>1254</v>
      </c>
      <c r="AA19" s="628"/>
      <c r="AB19" s="628"/>
      <c r="AC19" s="628">
        <v>1437</v>
      </c>
      <c r="AD19" s="628"/>
      <c r="AE19" s="631"/>
      <c r="AF19" s="630">
        <f>SUM(Q19:AE19)</f>
        <v>8555</v>
      </c>
      <c r="AG19" s="628"/>
      <c r="AH19" s="631"/>
      <c r="AI19" s="633">
        <f>SUM(N19,AF19)</f>
        <v>12538</v>
      </c>
      <c r="AJ19" s="628"/>
      <c r="AK19" s="631"/>
    </row>
    <row r="20" spans="1:37" ht="15" customHeight="1" thickBot="1">
      <c r="A20" s="657" t="s">
        <v>205</v>
      </c>
      <c r="B20" s="658"/>
      <c r="C20" s="658"/>
      <c r="D20" s="658"/>
      <c r="E20" s="658"/>
      <c r="F20" s="658"/>
      <c r="G20" s="659"/>
      <c r="H20" s="640">
        <v>54</v>
      </c>
      <c r="I20" s="638"/>
      <c r="J20" s="638"/>
      <c r="K20" s="638">
        <v>68</v>
      </c>
      <c r="L20" s="638"/>
      <c r="M20" s="641"/>
      <c r="N20" s="640">
        <f>SUM(H20:M20)</f>
        <v>122</v>
      </c>
      <c r="O20" s="638"/>
      <c r="P20" s="641"/>
      <c r="Q20" s="638">
        <v>97</v>
      </c>
      <c r="R20" s="638"/>
      <c r="S20" s="638"/>
      <c r="T20" s="638">
        <v>82</v>
      </c>
      <c r="U20" s="638"/>
      <c r="V20" s="638"/>
      <c r="W20" s="638">
        <v>51</v>
      </c>
      <c r="X20" s="638"/>
      <c r="Y20" s="638"/>
      <c r="Z20" s="638">
        <v>46</v>
      </c>
      <c r="AA20" s="638"/>
      <c r="AB20" s="638"/>
      <c r="AC20" s="638">
        <v>69</v>
      </c>
      <c r="AD20" s="638"/>
      <c r="AE20" s="641"/>
      <c r="AF20" s="640">
        <f>SUM(Q20:AE20)</f>
        <v>345</v>
      </c>
      <c r="AG20" s="638"/>
      <c r="AH20" s="641"/>
      <c r="AI20" s="642">
        <f>SUM(N20,AF20)</f>
        <v>467</v>
      </c>
      <c r="AJ20" s="638"/>
      <c r="AK20" s="641"/>
    </row>
    <row r="21" spans="1:37" ht="15" customHeight="1" thickBot="1">
      <c r="A21" s="649" t="s">
        <v>227</v>
      </c>
      <c r="B21" s="650"/>
      <c r="C21" s="650"/>
      <c r="D21" s="650"/>
      <c r="E21" s="650"/>
      <c r="F21" s="650"/>
      <c r="G21" s="651"/>
      <c r="H21" s="620">
        <f>SUM(H17,H20)</f>
        <v>2983</v>
      </c>
      <c r="I21" s="618"/>
      <c r="J21" s="618"/>
      <c r="K21" s="618">
        <f>SUM(K17,K20)</f>
        <v>1818</v>
      </c>
      <c r="L21" s="618"/>
      <c r="M21" s="621"/>
      <c r="N21" s="620">
        <f>SUM(N17,N20)</f>
        <v>4801</v>
      </c>
      <c r="O21" s="618"/>
      <c r="P21" s="621"/>
      <c r="Q21" s="618">
        <f>SUM(Q17,Q20)</f>
        <v>2828</v>
      </c>
      <c r="R21" s="618"/>
      <c r="S21" s="618"/>
      <c r="T21" s="618">
        <f>SUM(T17,T20)</f>
        <v>2162</v>
      </c>
      <c r="U21" s="618"/>
      <c r="V21" s="618"/>
      <c r="W21" s="618">
        <f>SUM(W17,W20)</f>
        <v>1992</v>
      </c>
      <c r="X21" s="618"/>
      <c r="Y21" s="618"/>
      <c r="Z21" s="618">
        <f>SUM(Z17,Z20)</f>
        <v>1423</v>
      </c>
      <c r="AA21" s="618"/>
      <c r="AB21" s="618"/>
      <c r="AC21" s="618">
        <f>SUM(AC17,AC20)</f>
        <v>1710</v>
      </c>
      <c r="AD21" s="618"/>
      <c r="AE21" s="621"/>
      <c r="AF21" s="620">
        <f>SUM(AF17,AF20)</f>
        <v>10115</v>
      </c>
      <c r="AG21" s="618"/>
      <c r="AH21" s="621"/>
      <c r="AI21" s="622">
        <f>SUM(AI17,AI20)</f>
        <v>14916</v>
      </c>
      <c r="AJ21" s="618"/>
      <c r="AK21" s="621"/>
    </row>
    <row r="23" ht="15" customHeight="1">
      <c r="A23" s="11" t="s">
        <v>160</v>
      </c>
    </row>
    <row r="25" spans="1:2" ht="15" customHeight="1">
      <c r="A25" s="11" t="s">
        <v>226</v>
      </c>
      <c r="B25" s="11" t="s">
        <v>213</v>
      </c>
    </row>
    <row r="26" spans="34:37" ht="15" customHeight="1" thickBot="1">
      <c r="AH26" s="648" t="s">
        <v>204</v>
      </c>
      <c r="AI26" s="648"/>
      <c r="AJ26" s="648"/>
      <c r="AK26" s="648"/>
    </row>
    <row r="27" spans="1:37" ht="15" customHeight="1" thickBot="1">
      <c r="A27" s="649"/>
      <c r="B27" s="650"/>
      <c r="C27" s="650"/>
      <c r="D27" s="650"/>
      <c r="E27" s="650"/>
      <c r="F27" s="650"/>
      <c r="G27" s="651"/>
      <c r="H27" s="652" t="s">
        <v>202</v>
      </c>
      <c r="I27" s="653"/>
      <c r="J27" s="653"/>
      <c r="K27" s="653" t="s">
        <v>223</v>
      </c>
      <c r="L27" s="653"/>
      <c r="M27" s="654"/>
      <c r="N27" s="655" t="s">
        <v>224</v>
      </c>
      <c r="O27" s="653"/>
      <c r="P27" s="656"/>
      <c r="Q27" s="653" t="s">
        <v>208</v>
      </c>
      <c r="R27" s="653"/>
      <c r="S27" s="653"/>
      <c r="T27" s="653" t="s">
        <v>209</v>
      </c>
      <c r="U27" s="653"/>
      <c r="V27" s="653"/>
      <c r="W27" s="653" t="s">
        <v>210</v>
      </c>
      <c r="X27" s="653"/>
      <c r="Y27" s="653"/>
      <c r="Z27" s="653" t="s">
        <v>211</v>
      </c>
      <c r="AA27" s="653"/>
      <c r="AB27" s="653"/>
      <c r="AC27" s="653" t="s">
        <v>212</v>
      </c>
      <c r="AD27" s="653"/>
      <c r="AE27" s="654"/>
      <c r="AF27" s="655" t="s">
        <v>224</v>
      </c>
      <c r="AG27" s="653"/>
      <c r="AH27" s="656"/>
      <c r="AI27" s="652" t="s">
        <v>200</v>
      </c>
      <c r="AJ27" s="653"/>
      <c r="AK27" s="656"/>
    </row>
    <row r="28" spans="1:37" ht="15" customHeight="1">
      <c r="A28" s="660" t="s">
        <v>1069</v>
      </c>
      <c r="B28" s="661"/>
      <c r="C28" s="661"/>
      <c r="D28" s="661"/>
      <c r="E28" s="661"/>
      <c r="F28" s="661"/>
      <c r="G28" s="662"/>
      <c r="H28" s="647">
        <v>2038</v>
      </c>
      <c r="I28" s="643"/>
      <c r="J28" s="643"/>
      <c r="K28" s="643">
        <v>1323</v>
      </c>
      <c r="L28" s="643"/>
      <c r="M28" s="644"/>
      <c r="N28" s="645">
        <f>SUM(H28:M28)</f>
        <v>3361</v>
      </c>
      <c r="O28" s="643"/>
      <c r="P28" s="646"/>
      <c r="Q28" s="643">
        <v>2011</v>
      </c>
      <c r="R28" s="643"/>
      <c r="S28" s="643"/>
      <c r="T28" s="643">
        <v>1485</v>
      </c>
      <c r="U28" s="643"/>
      <c r="V28" s="643"/>
      <c r="W28" s="643">
        <v>1112</v>
      </c>
      <c r="X28" s="643"/>
      <c r="Y28" s="643"/>
      <c r="Z28" s="643">
        <v>634</v>
      </c>
      <c r="AA28" s="643"/>
      <c r="AB28" s="643"/>
      <c r="AC28" s="643">
        <v>591</v>
      </c>
      <c r="AD28" s="643"/>
      <c r="AE28" s="644"/>
      <c r="AF28" s="645">
        <f>SUM(Q28:AE28)</f>
        <v>5833</v>
      </c>
      <c r="AG28" s="643"/>
      <c r="AH28" s="646"/>
      <c r="AI28" s="647">
        <f>SUM(N28,AF28)</f>
        <v>9194</v>
      </c>
      <c r="AJ28" s="643"/>
      <c r="AK28" s="646"/>
    </row>
    <row r="29" spans="1:37" ht="15" customHeight="1" thickBot="1">
      <c r="A29" s="657" t="s">
        <v>205</v>
      </c>
      <c r="B29" s="658"/>
      <c r="C29" s="658"/>
      <c r="D29" s="658"/>
      <c r="E29" s="658"/>
      <c r="F29" s="658"/>
      <c r="G29" s="659"/>
      <c r="H29" s="642">
        <v>34</v>
      </c>
      <c r="I29" s="638"/>
      <c r="J29" s="638"/>
      <c r="K29" s="638">
        <v>54</v>
      </c>
      <c r="L29" s="638"/>
      <c r="M29" s="639"/>
      <c r="N29" s="640">
        <f>SUM(H29:M29)</f>
        <v>88</v>
      </c>
      <c r="O29" s="638"/>
      <c r="P29" s="641"/>
      <c r="Q29" s="638">
        <v>77</v>
      </c>
      <c r="R29" s="638"/>
      <c r="S29" s="638"/>
      <c r="T29" s="638">
        <v>62</v>
      </c>
      <c r="U29" s="638"/>
      <c r="V29" s="638"/>
      <c r="W29" s="638">
        <v>37</v>
      </c>
      <c r="X29" s="638"/>
      <c r="Y29" s="638"/>
      <c r="Z29" s="638">
        <v>31</v>
      </c>
      <c r="AA29" s="638"/>
      <c r="AB29" s="638"/>
      <c r="AC29" s="638">
        <v>32</v>
      </c>
      <c r="AD29" s="638"/>
      <c r="AE29" s="639"/>
      <c r="AF29" s="640">
        <f>SUM(Q29:AE29)</f>
        <v>239</v>
      </c>
      <c r="AG29" s="638"/>
      <c r="AH29" s="641"/>
      <c r="AI29" s="642">
        <f>SUM(N29,AF29)</f>
        <v>327</v>
      </c>
      <c r="AJ29" s="638"/>
      <c r="AK29" s="641"/>
    </row>
    <row r="30" spans="1:37" ht="15" customHeight="1" thickBot="1">
      <c r="A30" s="649" t="s">
        <v>227</v>
      </c>
      <c r="B30" s="650"/>
      <c r="C30" s="650"/>
      <c r="D30" s="650"/>
      <c r="E30" s="650"/>
      <c r="F30" s="650"/>
      <c r="G30" s="651"/>
      <c r="H30" s="622">
        <f>SUM(H28:J29)</f>
        <v>2072</v>
      </c>
      <c r="I30" s="618"/>
      <c r="J30" s="618"/>
      <c r="K30" s="618">
        <f>SUM(K28:M29)</f>
        <v>1377</v>
      </c>
      <c r="L30" s="618"/>
      <c r="M30" s="619"/>
      <c r="N30" s="620">
        <f>SUM(N28:P29)</f>
        <v>3449</v>
      </c>
      <c r="O30" s="618"/>
      <c r="P30" s="621"/>
      <c r="Q30" s="618">
        <f>SUM(Q28:S29)</f>
        <v>2088</v>
      </c>
      <c r="R30" s="618"/>
      <c r="S30" s="618"/>
      <c r="T30" s="618">
        <f>SUM(T28:V29)</f>
        <v>1547</v>
      </c>
      <c r="U30" s="618"/>
      <c r="V30" s="618"/>
      <c r="W30" s="618">
        <f>SUM(W28:Y29)</f>
        <v>1149</v>
      </c>
      <c r="X30" s="618"/>
      <c r="Y30" s="618"/>
      <c r="Z30" s="618">
        <f>SUM(Z28:AB29)</f>
        <v>665</v>
      </c>
      <c r="AA30" s="618"/>
      <c r="AB30" s="618"/>
      <c r="AC30" s="618">
        <f>SUM(AC28:AE29)</f>
        <v>623</v>
      </c>
      <c r="AD30" s="618"/>
      <c r="AE30" s="619"/>
      <c r="AF30" s="620">
        <f>SUM(AF28:AH29)</f>
        <v>6072</v>
      </c>
      <c r="AG30" s="618"/>
      <c r="AH30" s="621"/>
      <c r="AI30" s="622">
        <f>SUM(AI28:AK29)</f>
        <v>9521</v>
      </c>
      <c r="AJ30" s="618"/>
      <c r="AK30" s="621"/>
    </row>
    <row r="31" spans="28:31" ht="15" customHeight="1">
      <c r="AB31" s="29"/>
      <c r="AC31" s="29"/>
      <c r="AD31" s="29"/>
      <c r="AE31" s="29"/>
    </row>
    <row r="32" spans="1:2" ht="15" customHeight="1">
      <c r="A32" s="11" t="s">
        <v>1064</v>
      </c>
      <c r="B32" s="11" t="s">
        <v>228</v>
      </c>
    </row>
    <row r="33" spans="34:37" ht="15" customHeight="1" thickBot="1">
      <c r="AH33" s="648" t="s">
        <v>204</v>
      </c>
      <c r="AI33" s="648"/>
      <c r="AJ33" s="648"/>
      <c r="AK33" s="648"/>
    </row>
    <row r="34" spans="1:37" ht="15" customHeight="1" thickBot="1">
      <c r="A34" s="649"/>
      <c r="B34" s="650"/>
      <c r="C34" s="650"/>
      <c r="D34" s="650"/>
      <c r="E34" s="650"/>
      <c r="F34" s="650"/>
      <c r="G34" s="651"/>
      <c r="H34" s="652" t="s">
        <v>202</v>
      </c>
      <c r="I34" s="653"/>
      <c r="J34" s="653"/>
      <c r="K34" s="653" t="s">
        <v>223</v>
      </c>
      <c r="L34" s="653"/>
      <c r="M34" s="654"/>
      <c r="N34" s="655" t="s">
        <v>224</v>
      </c>
      <c r="O34" s="653"/>
      <c r="P34" s="656"/>
      <c r="Q34" s="653" t="s">
        <v>208</v>
      </c>
      <c r="R34" s="653"/>
      <c r="S34" s="653"/>
      <c r="T34" s="653" t="s">
        <v>209</v>
      </c>
      <c r="U34" s="653"/>
      <c r="V34" s="653"/>
      <c r="W34" s="653" t="s">
        <v>210</v>
      </c>
      <c r="X34" s="653"/>
      <c r="Y34" s="653"/>
      <c r="Z34" s="653" t="s">
        <v>211</v>
      </c>
      <c r="AA34" s="653"/>
      <c r="AB34" s="653"/>
      <c r="AC34" s="653" t="s">
        <v>212</v>
      </c>
      <c r="AD34" s="653"/>
      <c r="AE34" s="654"/>
      <c r="AF34" s="655" t="s">
        <v>224</v>
      </c>
      <c r="AG34" s="653"/>
      <c r="AH34" s="656"/>
      <c r="AI34" s="652" t="s">
        <v>200</v>
      </c>
      <c r="AJ34" s="653"/>
      <c r="AK34" s="656"/>
    </row>
    <row r="35" spans="1:37" ht="15" customHeight="1">
      <c r="A35" s="660" t="s">
        <v>1069</v>
      </c>
      <c r="B35" s="661"/>
      <c r="C35" s="661"/>
      <c r="D35" s="661"/>
      <c r="E35" s="661"/>
      <c r="F35" s="661"/>
      <c r="G35" s="662"/>
      <c r="H35" s="647">
        <v>3</v>
      </c>
      <c r="I35" s="643"/>
      <c r="J35" s="643"/>
      <c r="K35" s="643">
        <v>12</v>
      </c>
      <c r="L35" s="643"/>
      <c r="M35" s="644"/>
      <c r="N35" s="645">
        <f>SUM(H35:M35)</f>
        <v>15</v>
      </c>
      <c r="O35" s="643"/>
      <c r="P35" s="646"/>
      <c r="Q35" s="643">
        <v>127</v>
      </c>
      <c r="R35" s="643"/>
      <c r="S35" s="643"/>
      <c r="T35" s="643">
        <v>126</v>
      </c>
      <c r="U35" s="643"/>
      <c r="V35" s="643"/>
      <c r="W35" s="643">
        <v>127</v>
      </c>
      <c r="X35" s="643"/>
      <c r="Y35" s="643"/>
      <c r="Z35" s="643">
        <v>81</v>
      </c>
      <c r="AA35" s="643"/>
      <c r="AB35" s="643"/>
      <c r="AC35" s="643">
        <v>63</v>
      </c>
      <c r="AD35" s="643"/>
      <c r="AE35" s="644"/>
      <c r="AF35" s="645">
        <f>SUM(Q35:AE35)</f>
        <v>524</v>
      </c>
      <c r="AG35" s="643"/>
      <c r="AH35" s="646"/>
      <c r="AI35" s="647">
        <f>SUM(N35,AF35)</f>
        <v>539</v>
      </c>
      <c r="AJ35" s="643"/>
      <c r="AK35" s="646"/>
    </row>
    <row r="36" spans="1:37" ht="15" customHeight="1" thickBot="1">
      <c r="A36" s="657" t="s">
        <v>205</v>
      </c>
      <c r="B36" s="658"/>
      <c r="C36" s="658"/>
      <c r="D36" s="658"/>
      <c r="E36" s="658"/>
      <c r="F36" s="658"/>
      <c r="G36" s="659"/>
      <c r="H36" s="642">
        <v>0</v>
      </c>
      <c r="I36" s="638"/>
      <c r="J36" s="638"/>
      <c r="K36" s="638">
        <v>0</v>
      </c>
      <c r="L36" s="638"/>
      <c r="M36" s="639"/>
      <c r="N36" s="640">
        <f>SUM(H36:M36)</f>
        <v>0</v>
      </c>
      <c r="O36" s="638"/>
      <c r="P36" s="641"/>
      <c r="Q36" s="638">
        <v>0</v>
      </c>
      <c r="R36" s="638"/>
      <c r="S36" s="638"/>
      <c r="T36" s="638">
        <v>2</v>
      </c>
      <c r="U36" s="638"/>
      <c r="V36" s="638"/>
      <c r="W36" s="638">
        <v>1</v>
      </c>
      <c r="X36" s="638"/>
      <c r="Y36" s="638"/>
      <c r="Z36" s="638">
        <v>1</v>
      </c>
      <c r="AA36" s="638"/>
      <c r="AB36" s="638"/>
      <c r="AC36" s="638">
        <v>4</v>
      </c>
      <c r="AD36" s="638"/>
      <c r="AE36" s="639"/>
      <c r="AF36" s="640">
        <f>SUM(Q36:AE36)</f>
        <v>8</v>
      </c>
      <c r="AG36" s="638"/>
      <c r="AH36" s="641"/>
      <c r="AI36" s="642">
        <f>SUM(N36,AF36)</f>
        <v>8</v>
      </c>
      <c r="AJ36" s="638"/>
      <c r="AK36" s="641"/>
    </row>
    <row r="37" spans="1:37" ht="15" customHeight="1" thickBot="1">
      <c r="A37" s="649" t="s">
        <v>227</v>
      </c>
      <c r="B37" s="650"/>
      <c r="C37" s="650"/>
      <c r="D37" s="650"/>
      <c r="E37" s="650"/>
      <c r="F37" s="650"/>
      <c r="G37" s="651"/>
      <c r="H37" s="622">
        <f>SUM(H35:J36)</f>
        <v>3</v>
      </c>
      <c r="I37" s="618"/>
      <c r="J37" s="618"/>
      <c r="K37" s="618">
        <f>SUM(K35:M36)</f>
        <v>12</v>
      </c>
      <c r="L37" s="618"/>
      <c r="M37" s="619"/>
      <c r="N37" s="620">
        <f>SUM(N35:P36)</f>
        <v>15</v>
      </c>
      <c r="O37" s="618"/>
      <c r="P37" s="621"/>
      <c r="Q37" s="618">
        <f>SUM(Q35:S36)</f>
        <v>127</v>
      </c>
      <c r="R37" s="618"/>
      <c r="S37" s="618"/>
      <c r="T37" s="618">
        <f>SUM(T35:V36)</f>
        <v>128</v>
      </c>
      <c r="U37" s="618"/>
      <c r="V37" s="618"/>
      <c r="W37" s="618">
        <f>SUM(W35:Y36)</f>
        <v>128</v>
      </c>
      <c r="X37" s="618"/>
      <c r="Y37" s="618"/>
      <c r="Z37" s="618">
        <f>SUM(Z35:AB36)</f>
        <v>82</v>
      </c>
      <c r="AA37" s="618"/>
      <c r="AB37" s="618"/>
      <c r="AC37" s="618">
        <f>SUM(AC35:AE36)</f>
        <v>67</v>
      </c>
      <c r="AD37" s="618"/>
      <c r="AE37" s="619"/>
      <c r="AF37" s="620">
        <f>SUM(AF35:AH36)</f>
        <v>532</v>
      </c>
      <c r="AG37" s="618"/>
      <c r="AH37" s="621"/>
      <c r="AI37" s="622">
        <f>SUM(AI35:AK36)</f>
        <v>547</v>
      </c>
      <c r="AJ37" s="618"/>
      <c r="AK37" s="621"/>
    </row>
    <row r="38" spans="28:31" ht="15" customHeight="1">
      <c r="AB38" s="29"/>
      <c r="AC38" s="29"/>
      <c r="AD38" s="29"/>
      <c r="AE38" s="29"/>
    </row>
    <row r="39" spans="1:2" ht="15" customHeight="1">
      <c r="A39" s="11" t="s">
        <v>229</v>
      </c>
      <c r="B39" s="11" t="s">
        <v>217</v>
      </c>
    </row>
    <row r="40" spans="34:37" ht="15" customHeight="1" thickBot="1">
      <c r="AH40" s="648" t="s">
        <v>204</v>
      </c>
      <c r="AI40" s="648"/>
      <c r="AJ40" s="648"/>
      <c r="AK40" s="648"/>
    </row>
    <row r="41" spans="1:37" ht="15" customHeight="1" thickBot="1">
      <c r="A41" s="649"/>
      <c r="B41" s="650"/>
      <c r="C41" s="650"/>
      <c r="D41" s="650"/>
      <c r="E41" s="650"/>
      <c r="F41" s="650"/>
      <c r="G41" s="651"/>
      <c r="H41" s="652" t="s">
        <v>202</v>
      </c>
      <c r="I41" s="653"/>
      <c r="J41" s="653"/>
      <c r="K41" s="653" t="s">
        <v>223</v>
      </c>
      <c r="L41" s="653"/>
      <c r="M41" s="654"/>
      <c r="N41" s="655" t="s">
        <v>224</v>
      </c>
      <c r="O41" s="653"/>
      <c r="P41" s="656"/>
      <c r="Q41" s="652" t="s">
        <v>208</v>
      </c>
      <c r="R41" s="653"/>
      <c r="S41" s="653"/>
      <c r="T41" s="653" t="s">
        <v>209</v>
      </c>
      <c r="U41" s="653"/>
      <c r="V41" s="653"/>
      <c r="W41" s="653" t="s">
        <v>210</v>
      </c>
      <c r="X41" s="653"/>
      <c r="Y41" s="653"/>
      <c r="Z41" s="653" t="s">
        <v>211</v>
      </c>
      <c r="AA41" s="653"/>
      <c r="AB41" s="653"/>
      <c r="AC41" s="653" t="s">
        <v>212</v>
      </c>
      <c r="AD41" s="653"/>
      <c r="AE41" s="654"/>
      <c r="AF41" s="655" t="s">
        <v>224</v>
      </c>
      <c r="AG41" s="653"/>
      <c r="AH41" s="656"/>
      <c r="AI41" s="652" t="s">
        <v>200</v>
      </c>
      <c r="AJ41" s="653"/>
      <c r="AK41" s="656"/>
    </row>
    <row r="42" spans="1:37" ht="15" customHeight="1">
      <c r="A42" s="666" t="s">
        <v>1095</v>
      </c>
      <c r="B42" s="667"/>
      <c r="C42" s="667"/>
      <c r="D42" s="667"/>
      <c r="E42" s="667"/>
      <c r="F42" s="667"/>
      <c r="G42" s="668"/>
      <c r="H42" s="637">
        <f>SUM(H43:J44)</f>
        <v>0</v>
      </c>
      <c r="I42" s="632"/>
      <c r="J42" s="632"/>
      <c r="K42" s="632">
        <f>SUM(K43:M44)</f>
        <v>0</v>
      </c>
      <c r="L42" s="632"/>
      <c r="M42" s="634"/>
      <c r="N42" s="635">
        <f>SUM(H42:M42)</f>
        <v>0</v>
      </c>
      <c r="O42" s="632"/>
      <c r="P42" s="636"/>
      <c r="Q42" s="637">
        <f>SUM(Q43:S44)</f>
        <v>55</v>
      </c>
      <c r="R42" s="632"/>
      <c r="S42" s="632"/>
      <c r="T42" s="632">
        <f>SUM(T43:V44)</f>
        <v>142</v>
      </c>
      <c r="U42" s="632"/>
      <c r="V42" s="632"/>
      <c r="W42" s="632">
        <f>SUM(W43:Y44)</f>
        <v>297</v>
      </c>
      <c r="X42" s="632"/>
      <c r="Y42" s="632"/>
      <c r="Z42" s="632">
        <f>SUM(Z43:AB44)</f>
        <v>304</v>
      </c>
      <c r="AA42" s="632"/>
      <c r="AB42" s="632"/>
      <c r="AC42" s="632">
        <f>SUM(AC43:AE44)</f>
        <v>416</v>
      </c>
      <c r="AD42" s="632"/>
      <c r="AE42" s="634"/>
      <c r="AF42" s="635">
        <f aca="true" t="shared" si="0" ref="AF42:AF51">SUM(Q42:AE42)</f>
        <v>1214</v>
      </c>
      <c r="AG42" s="632"/>
      <c r="AH42" s="636"/>
      <c r="AI42" s="637">
        <f aca="true" t="shared" si="1" ref="AI42:AI51">SUM(N42,AF42)</f>
        <v>1214</v>
      </c>
      <c r="AJ42" s="632"/>
      <c r="AK42" s="636"/>
    </row>
    <row r="43" spans="1:37" ht="15" customHeight="1">
      <c r="A43" s="663" t="s">
        <v>1117</v>
      </c>
      <c r="B43" s="664"/>
      <c r="C43" s="664"/>
      <c r="D43" s="664"/>
      <c r="E43" s="664"/>
      <c r="F43" s="664"/>
      <c r="G43" s="665"/>
      <c r="H43" s="633">
        <v>0</v>
      </c>
      <c r="I43" s="628"/>
      <c r="J43" s="628"/>
      <c r="K43" s="628">
        <v>0</v>
      </c>
      <c r="L43" s="628"/>
      <c r="M43" s="629"/>
      <c r="N43" s="630">
        <f aca="true" t="shared" si="2" ref="N43:N50">SUM(H43:M43)</f>
        <v>0</v>
      </c>
      <c r="O43" s="628"/>
      <c r="P43" s="631"/>
      <c r="Q43" s="633">
        <v>55</v>
      </c>
      <c r="R43" s="628"/>
      <c r="S43" s="628"/>
      <c r="T43" s="628">
        <v>142</v>
      </c>
      <c r="U43" s="628"/>
      <c r="V43" s="628"/>
      <c r="W43" s="628">
        <v>297</v>
      </c>
      <c r="X43" s="628"/>
      <c r="Y43" s="628"/>
      <c r="Z43" s="628">
        <v>303</v>
      </c>
      <c r="AA43" s="628"/>
      <c r="AB43" s="628"/>
      <c r="AC43" s="628">
        <v>412</v>
      </c>
      <c r="AD43" s="628"/>
      <c r="AE43" s="629"/>
      <c r="AF43" s="630">
        <f t="shared" si="0"/>
        <v>1209</v>
      </c>
      <c r="AG43" s="628"/>
      <c r="AH43" s="631"/>
      <c r="AI43" s="633">
        <f t="shared" si="1"/>
        <v>1209</v>
      </c>
      <c r="AJ43" s="628"/>
      <c r="AK43" s="631"/>
    </row>
    <row r="44" spans="1:37" ht="15" customHeight="1" thickBot="1">
      <c r="A44" s="669" t="s">
        <v>1118</v>
      </c>
      <c r="B44" s="670"/>
      <c r="C44" s="670"/>
      <c r="D44" s="670"/>
      <c r="E44" s="670"/>
      <c r="F44" s="670"/>
      <c r="G44" s="671"/>
      <c r="H44" s="627">
        <v>0</v>
      </c>
      <c r="I44" s="623"/>
      <c r="J44" s="623"/>
      <c r="K44" s="623">
        <v>0</v>
      </c>
      <c r="L44" s="623"/>
      <c r="M44" s="624"/>
      <c r="N44" s="625">
        <f t="shared" si="2"/>
        <v>0</v>
      </c>
      <c r="O44" s="623"/>
      <c r="P44" s="626"/>
      <c r="Q44" s="627">
        <v>0</v>
      </c>
      <c r="R44" s="623"/>
      <c r="S44" s="623"/>
      <c r="T44" s="623">
        <v>0</v>
      </c>
      <c r="U44" s="623"/>
      <c r="V44" s="623"/>
      <c r="W44" s="623">
        <v>0</v>
      </c>
      <c r="X44" s="623"/>
      <c r="Y44" s="623"/>
      <c r="Z44" s="623">
        <v>1</v>
      </c>
      <c r="AA44" s="623"/>
      <c r="AB44" s="623"/>
      <c r="AC44" s="623">
        <v>4</v>
      </c>
      <c r="AD44" s="623"/>
      <c r="AE44" s="624"/>
      <c r="AF44" s="625">
        <f t="shared" si="0"/>
        <v>5</v>
      </c>
      <c r="AG44" s="623"/>
      <c r="AH44" s="626"/>
      <c r="AI44" s="627">
        <f t="shared" si="1"/>
        <v>5</v>
      </c>
      <c r="AJ44" s="623"/>
      <c r="AK44" s="626"/>
    </row>
    <row r="45" spans="1:37" ht="15" customHeight="1">
      <c r="A45" s="672" t="s">
        <v>605</v>
      </c>
      <c r="B45" s="673"/>
      <c r="C45" s="673"/>
      <c r="D45" s="673"/>
      <c r="E45" s="673"/>
      <c r="F45" s="673"/>
      <c r="G45" s="674"/>
      <c r="H45" s="647">
        <f>SUM(H46:J47)</f>
        <v>0</v>
      </c>
      <c r="I45" s="643"/>
      <c r="J45" s="643"/>
      <c r="K45" s="643">
        <f>SUM(K46:M47)</f>
        <v>0</v>
      </c>
      <c r="L45" s="643"/>
      <c r="M45" s="644"/>
      <c r="N45" s="645">
        <f>SUM(H45:M45)</f>
        <v>0</v>
      </c>
      <c r="O45" s="643"/>
      <c r="P45" s="646"/>
      <c r="Q45" s="647">
        <f>SUM(Q46:S47)</f>
        <v>147</v>
      </c>
      <c r="R45" s="643"/>
      <c r="S45" s="643"/>
      <c r="T45" s="643">
        <f>SUM(T46:V47)</f>
        <v>178</v>
      </c>
      <c r="U45" s="643"/>
      <c r="V45" s="643"/>
      <c r="W45" s="643">
        <f>SUM(W46:Y47)</f>
        <v>279</v>
      </c>
      <c r="X45" s="643"/>
      <c r="Y45" s="643"/>
      <c r="Z45" s="643">
        <f>SUM(Z46:AB47)</f>
        <v>191</v>
      </c>
      <c r="AA45" s="643"/>
      <c r="AB45" s="643"/>
      <c r="AC45" s="643">
        <f>SUM(AC46:AE47)</f>
        <v>168</v>
      </c>
      <c r="AD45" s="643"/>
      <c r="AE45" s="644"/>
      <c r="AF45" s="645">
        <f t="shared" si="0"/>
        <v>963</v>
      </c>
      <c r="AG45" s="643"/>
      <c r="AH45" s="646"/>
      <c r="AI45" s="647">
        <f t="shared" si="1"/>
        <v>963</v>
      </c>
      <c r="AJ45" s="643"/>
      <c r="AK45" s="646"/>
    </row>
    <row r="46" spans="1:37" ht="15" customHeight="1">
      <c r="A46" s="663" t="s">
        <v>1117</v>
      </c>
      <c r="B46" s="664"/>
      <c r="C46" s="664"/>
      <c r="D46" s="664"/>
      <c r="E46" s="664"/>
      <c r="F46" s="664"/>
      <c r="G46" s="665"/>
      <c r="H46" s="633">
        <v>0</v>
      </c>
      <c r="I46" s="628"/>
      <c r="J46" s="628"/>
      <c r="K46" s="628">
        <v>0</v>
      </c>
      <c r="L46" s="628"/>
      <c r="M46" s="629"/>
      <c r="N46" s="630">
        <f t="shared" si="2"/>
        <v>0</v>
      </c>
      <c r="O46" s="628"/>
      <c r="P46" s="631"/>
      <c r="Q46" s="633">
        <v>146</v>
      </c>
      <c r="R46" s="628"/>
      <c r="S46" s="628"/>
      <c r="T46" s="628">
        <v>175</v>
      </c>
      <c r="U46" s="628"/>
      <c r="V46" s="628"/>
      <c r="W46" s="628">
        <v>276</v>
      </c>
      <c r="X46" s="628"/>
      <c r="Y46" s="628"/>
      <c r="Z46" s="628">
        <v>187</v>
      </c>
      <c r="AA46" s="628"/>
      <c r="AB46" s="628"/>
      <c r="AC46" s="628">
        <v>163</v>
      </c>
      <c r="AD46" s="628"/>
      <c r="AE46" s="629"/>
      <c r="AF46" s="630">
        <f t="shared" si="0"/>
        <v>947</v>
      </c>
      <c r="AG46" s="628"/>
      <c r="AH46" s="631"/>
      <c r="AI46" s="633">
        <f t="shared" si="1"/>
        <v>947</v>
      </c>
      <c r="AJ46" s="628"/>
      <c r="AK46" s="631"/>
    </row>
    <row r="47" spans="1:37" ht="15" customHeight="1" thickBot="1">
      <c r="A47" s="693" t="s">
        <v>1118</v>
      </c>
      <c r="B47" s="694"/>
      <c r="C47" s="694"/>
      <c r="D47" s="694"/>
      <c r="E47" s="694"/>
      <c r="F47" s="694"/>
      <c r="G47" s="695"/>
      <c r="H47" s="642">
        <v>0</v>
      </c>
      <c r="I47" s="638"/>
      <c r="J47" s="638"/>
      <c r="K47" s="638">
        <v>0</v>
      </c>
      <c r="L47" s="638"/>
      <c r="M47" s="639"/>
      <c r="N47" s="640">
        <f t="shared" si="2"/>
        <v>0</v>
      </c>
      <c r="O47" s="638"/>
      <c r="P47" s="641"/>
      <c r="Q47" s="642">
        <v>1</v>
      </c>
      <c r="R47" s="638"/>
      <c r="S47" s="638"/>
      <c r="T47" s="638">
        <v>3</v>
      </c>
      <c r="U47" s="638"/>
      <c r="V47" s="638"/>
      <c r="W47" s="638">
        <v>3</v>
      </c>
      <c r="X47" s="638"/>
      <c r="Y47" s="638"/>
      <c r="Z47" s="638">
        <v>4</v>
      </c>
      <c r="AA47" s="638"/>
      <c r="AB47" s="638"/>
      <c r="AC47" s="638">
        <v>5</v>
      </c>
      <c r="AD47" s="638"/>
      <c r="AE47" s="639"/>
      <c r="AF47" s="640">
        <f t="shared" si="0"/>
        <v>16</v>
      </c>
      <c r="AG47" s="638"/>
      <c r="AH47" s="641"/>
      <c r="AI47" s="642">
        <f t="shared" si="1"/>
        <v>16</v>
      </c>
      <c r="AJ47" s="638"/>
      <c r="AK47" s="641"/>
    </row>
    <row r="48" spans="1:37" ht="15" customHeight="1">
      <c r="A48" s="696" t="s">
        <v>1066</v>
      </c>
      <c r="B48" s="697"/>
      <c r="C48" s="697"/>
      <c r="D48" s="697"/>
      <c r="E48" s="697"/>
      <c r="F48" s="697"/>
      <c r="G48" s="698"/>
      <c r="H48" s="637">
        <f>SUM(H49:J50)</f>
        <v>0</v>
      </c>
      <c r="I48" s="632"/>
      <c r="J48" s="632"/>
      <c r="K48" s="632">
        <f>SUM(K49:M50)</f>
        <v>0</v>
      </c>
      <c r="L48" s="632"/>
      <c r="M48" s="634"/>
      <c r="N48" s="635">
        <f>SUM(H48:M48)</f>
        <v>0</v>
      </c>
      <c r="O48" s="632"/>
      <c r="P48" s="636"/>
      <c r="Q48" s="637">
        <f>SUM(Q49:S50)</f>
        <v>2</v>
      </c>
      <c r="R48" s="632"/>
      <c r="S48" s="632"/>
      <c r="T48" s="632">
        <f>SUM(T49:V50)</f>
        <v>4</v>
      </c>
      <c r="U48" s="632"/>
      <c r="V48" s="632"/>
      <c r="W48" s="632">
        <f>SUM(W49:Y50)</f>
        <v>11</v>
      </c>
      <c r="X48" s="632"/>
      <c r="Y48" s="632"/>
      <c r="Z48" s="632">
        <f>SUM(Z49:AB50)</f>
        <v>25</v>
      </c>
      <c r="AA48" s="632"/>
      <c r="AB48" s="632"/>
      <c r="AC48" s="632">
        <f>SUM(AC49:AE50)</f>
        <v>113</v>
      </c>
      <c r="AD48" s="632"/>
      <c r="AE48" s="634"/>
      <c r="AF48" s="635">
        <f t="shared" si="0"/>
        <v>155</v>
      </c>
      <c r="AG48" s="632"/>
      <c r="AH48" s="636"/>
      <c r="AI48" s="637">
        <f t="shared" si="1"/>
        <v>155</v>
      </c>
      <c r="AJ48" s="632"/>
      <c r="AK48" s="636"/>
    </row>
    <row r="49" spans="1:37" ht="15" customHeight="1">
      <c r="A49" s="663" t="s">
        <v>1117</v>
      </c>
      <c r="B49" s="664"/>
      <c r="C49" s="664"/>
      <c r="D49" s="664"/>
      <c r="E49" s="664"/>
      <c r="F49" s="664"/>
      <c r="G49" s="665"/>
      <c r="H49" s="633">
        <v>0</v>
      </c>
      <c r="I49" s="628"/>
      <c r="J49" s="628"/>
      <c r="K49" s="628">
        <v>0</v>
      </c>
      <c r="L49" s="628"/>
      <c r="M49" s="629"/>
      <c r="N49" s="630">
        <f t="shared" si="2"/>
        <v>0</v>
      </c>
      <c r="O49" s="628"/>
      <c r="P49" s="631"/>
      <c r="Q49" s="633">
        <v>2</v>
      </c>
      <c r="R49" s="628"/>
      <c r="S49" s="628"/>
      <c r="T49" s="628">
        <v>3</v>
      </c>
      <c r="U49" s="628"/>
      <c r="V49" s="628"/>
      <c r="W49" s="628">
        <v>11</v>
      </c>
      <c r="X49" s="628"/>
      <c r="Y49" s="628"/>
      <c r="Z49" s="628">
        <v>24</v>
      </c>
      <c r="AA49" s="628"/>
      <c r="AB49" s="628"/>
      <c r="AC49" s="628">
        <v>111</v>
      </c>
      <c r="AD49" s="628"/>
      <c r="AE49" s="629"/>
      <c r="AF49" s="630">
        <f t="shared" si="0"/>
        <v>151</v>
      </c>
      <c r="AG49" s="628"/>
      <c r="AH49" s="631"/>
      <c r="AI49" s="633">
        <f t="shared" si="1"/>
        <v>151</v>
      </c>
      <c r="AJ49" s="628"/>
      <c r="AK49" s="631"/>
    </row>
    <row r="50" spans="1:37" ht="15" customHeight="1" thickBot="1">
      <c r="A50" s="669" t="s">
        <v>1118</v>
      </c>
      <c r="B50" s="670"/>
      <c r="C50" s="670"/>
      <c r="D50" s="670"/>
      <c r="E50" s="670"/>
      <c r="F50" s="670"/>
      <c r="G50" s="671"/>
      <c r="H50" s="627">
        <v>0</v>
      </c>
      <c r="I50" s="623"/>
      <c r="J50" s="623"/>
      <c r="K50" s="623">
        <v>0</v>
      </c>
      <c r="L50" s="623"/>
      <c r="M50" s="624"/>
      <c r="N50" s="625">
        <f t="shared" si="2"/>
        <v>0</v>
      </c>
      <c r="O50" s="623"/>
      <c r="P50" s="626"/>
      <c r="Q50" s="627">
        <v>0</v>
      </c>
      <c r="R50" s="623"/>
      <c r="S50" s="623"/>
      <c r="T50" s="623">
        <v>1</v>
      </c>
      <c r="U50" s="623"/>
      <c r="V50" s="623"/>
      <c r="W50" s="623">
        <v>0</v>
      </c>
      <c r="X50" s="623"/>
      <c r="Y50" s="623"/>
      <c r="Z50" s="623">
        <v>1</v>
      </c>
      <c r="AA50" s="623"/>
      <c r="AB50" s="623"/>
      <c r="AC50" s="623">
        <v>2</v>
      </c>
      <c r="AD50" s="623"/>
      <c r="AE50" s="624"/>
      <c r="AF50" s="625">
        <f t="shared" si="0"/>
        <v>4</v>
      </c>
      <c r="AG50" s="623"/>
      <c r="AH50" s="626"/>
      <c r="AI50" s="627">
        <f t="shared" si="1"/>
        <v>4</v>
      </c>
      <c r="AJ50" s="623"/>
      <c r="AK50" s="626"/>
    </row>
    <row r="51" spans="1:37" ht="15" customHeight="1" thickBot="1">
      <c r="A51" s="649" t="s">
        <v>227</v>
      </c>
      <c r="B51" s="650"/>
      <c r="C51" s="650"/>
      <c r="D51" s="650"/>
      <c r="E51" s="650"/>
      <c r="F51" s="650"/>
      <c r="G51" s="651"/>
      <c r="H51" s="622">
        <f>SUM(H52:J53)</f>
        <v>0</v>
      </c>
      <c r="I51" s="618"/>
      <c r="J51" s="618"/>
      <c r="K51" s="618">
        <v>0</v>
      </c>
      <c r="L51" s="618"/>
      <c r="M51" s="619"/>
      <c r="N51" s="620">
        <f>SUM(H51:M51)</f>
        <v>0</v>
      </c>
      <c r="O51" s="618"/>
      <c r="P51" s="621"/>
      <c r="Q51" s="622">
        <v>204</v>
      </c>
      <c r="R51" s="618"/>
      <c r="S51" s="618"/>
      <c r="T51" s="618">
        <v>324</v>
      </c>
      <c r="U51" s="618"/>
      <c r="V51" s="618"/>
      <c r="W51" s="618">
        <v>585</v>
      </c>
      <c r="X51" s="618"/>
      <c r="Y51" s="618"/>
      <c r="Z51" s="618">
        <v>518</v>
      </c>
      <c r="AA51" s="618"/>
      <c r="AB51" s="618"/>
      <c r="AC51" s="618">
        <v>693</v>
      </c>
      <c r="AD51" s="618"/>
      <c r="AE51" s="619"/>
      <c r="AF51" s="620">
        <f t="shared" si="0"/>
        <v>2324</v>
      </c>
      <c r="AG51" s="618"/>
      <c r="AH51" s="621"/>
      <c r="AI51" s="622">
        <f t="shared" si="1"/>
        <v>2324</v>
      </c>
      <c r="AJ51" s="618"/>
      <c r="AK51" s="621"/>
    </row>
  </sheetData>
  <sheetProtection password="C7C4" sheet="1" objects="1" scenarios="1"/>
  <mergeCells count="323">
    <mergeCell ref="H50:J50"/>
    <mergeCell ref="K50:M50"/>
    <mergeCell ref="N50:P50"/>
    <mergeCell ref="L10:O10"/>
    <mergeCell ref="L11:O11"/>
    <mergeCell ref="L12:O12"/>
    <mergeCell ref="H11:K11"/>
    <mergeCell ref="H12:K12"/>
    <mergeCell ref="H28:J28"/>
    <mergeCell ref="K28:M28"/>
    <mergeCell ref="A11:G11"/>
    <mergeCell ref="A12:G12"/>
    <mergeCell ref="A9:G10"/>
    <mergeCell ref="H9:K10"/>
    <mergeCell ref="T11:W11"/>
    <mergeCell ref="T12:W12"/>
    <mergeCell ref="P6:S6"/>
    <mergeCell ref="P7:S7"/>
    <mergeCell ref="P8:S8"/>
    <mergeCell ref="P9:S9"/>
    <mergeCell ref="P10:S10"/>
    <mergeCell ref="P11:S11"/>
    <mergeCell ref="P12:S12"/>
    <mergeCell ref="T6:W6"/>
    <mergeCell ref="X7:AA8"/>
    <mergeCell ref="AB11:AE11"/>
    <mergeCell ref="AB12:AE12"/>
    <mergeCell ref="X5:AA5"/>
    <mergeCell ref="X6:AA6"/>
    <mergeCell ref="X11:AA11"/>
    <mergeCell ref="X12:AA12"/>
    <mergeCell ref="AB5:AE6"/>
    <mergeCell ref="A5:G6"/>
    <mergeCell ref="H5:K6"/>
    <mergeCell ref="L5:W5"/>
    <mergeCell ref="A7:G8"/>
    <mergeCell ref="L6:O6"/>
    <mergeCell ref="L7:O7"/>
    <mergeCell ref="L8:O8"/>
    <mergeCell ref="H7:K8"/>
    <mergeCell ref="T7:W7"/>
    <mergeCell ref="T8:W8"/>
    <mergeCell ref="A51:G51"/>
    <mergeCell ref="A47:G47"/>
    <mergeCell ref="A48:G48"/>
    <mergeCell ref="A49:G49"/>
    <mergeCell ref="A50:G50"/>
    <mergeCell ref="AB4:AE4"/>
    <mergeCell ref="K46:M46"/>
    <mergeCell ref="N46:P46"/>
    <mergeCell ref="L9:O9"/>
    <mergeCell ref="T9:W9"/>
    <mergeCell ref="T10:W10"/>
    <mergeCell ref="AB7:AE8"/>
    <mergeCell ref="AB9:AE10"/>
    <mergeCell ref="X9:AA10"/>
    <mergeCell ref="Z27:AB27"/>
    <mergeCell ref="AH26:AK26"/>
    <mergeCell ref="A46:G46"/>
    <mergeCell ref="A42:G42"/>
    <mergeCell ref="A43:G43"/>
    <mergeCell ref="A44:G44"/>
    <mergeCell ref="A45:G45"/>
    <mergeCell ref="H46:J46"/>
    <mergeCell ref="Z43:AB43"/>
    <mergeCell ref="Z44:AB44"/>
    <mergeCell ref="AC27:AE27"/>
    <mergeCell ref="AF27:AH27"/>
    <mergeCell ref="AI27:AK27"/>
    <mergeCell ref="H27:J27"/>
    <mergeCell ref="K27:M27"/>
    <mergeCell ref="N27:P27"/>
    <mergeCell ref="Q27:S27"/>
    <mergeCell ref="T27:V27"/>
    <mergeCell ref="W27:Y27"/>
    <mergeCell ref="AC28:AE28"/>
    <mergeCell ref="AF28:AH28"/>
    <mergeCell ref="AI28:AK28"/>
    <mergeCell ref="T28:V28"/>
    <mergeCell ref="W28:Y28"/>
    <mergeCell ref="Z28:AB28"/>
    <mergeCell ref="W29:Y29"/>
    <mergeCell ref="Z29:AB29"/>
    <mergeCell ref="T30:V30"/>
    <mergeCell ref="W30:Y30"/>
    <mergeCell ref="Z30:AB30"/>
    <mergeCell ref="Q29:S29"/>
    <mergeCell ref="A28:G28"/>
    <mergeCell ref="A29:G29"/>
    <mergeCell ref="T29:V29"/>
    <mergeCell ref="A30:G30"/>
    <mergeCell ref="Q30:S30"/>
    <mergeCell ref="N28:P28"/>
    <mergeCell ref="Q28:S28"/>
    <mergeCell ref="H30:J30"/>
    <mergeCell ref="K30:M30"/>
    <mergeCell ref="N30:P30"/>
    <mergeCell ref="H29:J29"/>
    <mergeCell ref="K29:M29"/>
    <mergeCell ref="N29:P29"/>
    <mergeCell ref="A27:G27"/>
    <mergeCell ref="AH15:AK15"/>
    <mergeCell ref="A16:G16"/>
    <mergeCell ref="H16:J16"/>
    <mergeCell ref="K16:M16"/>
    <mergeCell ref="N16:P16"/>
    <mergeCell ref="Q16:S16"/>
    <mergeCell ref="T16:V16"/>
    <mergeCell ref="W16:Y16"/>
    <mergeCell ref="Z16:AB16"/>
    <mergeCell ref="AC16:AE16"/>
    <mergeCell ref="AF16:AH16"/>
    <mergeCell ref="AI16:AK16"/>
    <mergeCell ref="A17:G17"/>
    <mergeCell ref="H17:J17"/>
    <mergeCell ref="K17:M17"/>
    <mergeCell ref="N17:P17"/>
    <mergeCell ref="Q17:S17"/>
    <mergeCell ref="T17:V17"/>
    <mergeCell ref="W17:Y17"/>
    <mergeCell ref="Z17:AB17"/>
    <mergeCell ref="AC17:AE17"/>
    <mergeCell ref="AF17:AH17"/>
    <mergeCell ref="AI17:AK17"/>
    <mergeCell ref="T20:V20"/>
    <mergeCell ref="W20:Y20"/>
    <mergeCell ref="Z20:AB20"/>
    <mergeCell ref="A20:G20"/>
    <mergeCell ref="H20:J20"/>
    <mergeCell ref="K20:M20"/>
    <mergeCell ref="N20:P20"/>
    <mergeCell ref="AC20:AE20"/>
    <mergeCell ref="AF20:AH20"/>
    <mergeCell ref="AI20:AK20"/>
    <mergeCell ref="Z21:AB21"/>
    <mergeCell ref="A21:G21"/>
    <mergeCell ref="H21:J21"/>
    <mergeCell ref="K21:M21"/>
    <mergeCell ref="N21:P21"/>
    <mergeCell ref="Q18:S18"/>
    <mergeCell ref="T18:V18"/>
    <mergeCell ref="W18:Y18"/>
    <mergeCell ref="Q21:S21"/>
    <mergeCell ref="T21:V21"/>
    <mergeCell ref="W21:Y21"/>
    <mergeCell ref="Q19:S19"/>
    <mergeCell ref="T19:V19"/>
    <mergeCell ref="W19:Y19"/>
    <mergeCell ref="Q20:S20"/>
    <mergeCell ref="A18:G18"/>
    <mergeCell ref="H18:J18"/>
    <mergeCell ref="K18:M18"/>
    <mergeCell ref="N18:P18"/>
    <mergeCell ref="Z18:AB18"/>
    <mergeCell ref="AC18:AE18"/>
    <mergeCell ref="AF18:AH18"/>
    <mergeCell ref="AI18:AK18"/>
    <mergeCell ref="A19:G19"/>
    <mergeCell ref="H19:J19"/>
    <mergeCell ref="K19:M19"/>
    <mergeCell ref="N19:P19"/>
    <mergeCell ref="Z19:AB19"/>
    <mergeCell ref="AC19:AE19"/>
    <mergeCell ref="AF19:AH19"/>
    <mergeCell ref="AI19:AK19"/>
    <mergeCell ref="AH33:AK33"/>
    <mergeCell ref="AC21:AE21"/>
    <mergeCell ref="AF21:AH21"/>
    <mergeCell ref="AI21:AK21"/>
    <mergeCell ref="AF29:AH29"/>
    <mergeCell ref="AI29:AK29"/>
    <mergeCell ref="AC30:AE30"/>
    <mergeCell ref="AC29:AE29"/>
    <mergeCell ref="AF30:AH30"/>
    <mergeCell ref="AI30:AK30"/>
    <mergeCell ref="A34:G34"/>
    <mergeCell ref="H34:J34"/>
    <mergeCell ref="K34:M34"/>
    <mergeCell ref="N34:P34"/>
    <mergeCell ref="Q34:S34"/>
    <mergeCell ref="T34:V34"/>
    <mergeCell ref="W34:Y34"/>
    <mergeCell ref="Z34:AB34"/>
    <mergeCell ref="AC34:AE34"/>
    <mergeCell ref="AF34:AH34"/>
    <mergeCell ref="AI34:AK34"/>
    <mergeCell ref="A35:G35"/>
    <mergeCell ref="H35:J35"/>
    <mergeCell ref="K35:M35"/>
    <mergeCell ref="N35:P35"/>
    <mergeCell ref="Q35:S35"/>
    <mergeCell ref="T35:V35"/>
    <mergeCell ref="W35:Y35"/>
    <mergeCell ref="Z35:AB35"/>
    <mergeCell ref="AC35:AE35"/>
    <mergeCell ref="AF35:AH35"/>
    <mergeCell ref="AI35:AK35"/>
    <mergeCell ref="A36:G36"/>
    <mergeCell ref="H36:J36"/>
    <mergeCell ref="K36:M36"/>
    <mergeCell ref="N36:P36"/>
    <mergeCell ref="Q36:S36"/>
    <mergeCell ref="T36:V36"/>
    <mergeCell ref="W36:Y36"/>
    <mergeCell ref="Z36:AB36"/>
    <mergeCell ref="Q37:S37"/>
    <mergeCell ref="T37:V37"/>
    <mergeCell ref="Z37:AB37"/>
    <mergeCell ref="W37:Y37"/>
    <mergeCell ref="A37:G37"/>
    <mergeCell ref="H37:J37"/>
    <mergeCell ref="K37:M37"/>
    <mergeCell ref="N37:P37"/>
    <mergeCell ref="AC36:AE36"/>
    <mergeCell ref="AF36:AH36"/>
    <mergeCell ref="AI37:AK37"/>
    <mergeCell ref="AI36:AK36"/>
    <mergeCell ref="AC37:AE37"/>
    <mergeCell ref="Q41:S41"/>
    <mergeCell ref="T41:V41"/>
    <mergeCell ref="W41:Y41"/>
    <mergeCell ref="AI41:AK41"/>
    <mergeCell ref="Z41:AB41"/>
    <mergeCell ref="AC41:AE41"/>
    <mergeCell ref="AF41:AH41"/>
    <mergeCell ref="A41:G41"/>
    <mergeCell ref="H41:J41"/>
    <mergeCell ref="K41:M41"/>
    <mergeCell ref="N41:P41"/>
    <mergeCell ref="AH40:AK40"/>
    <mergeCell ref="AF37:AH37"/>
    <mergeCell ref="T42:V42"/>
    <mergeCell ref="W42:Y42"/>
    <mergeCell ref="Z42:AB42"/>
    <mergeCell ref="AF42:AH42"/>
    <mergeCell ref="AI42:AK42"/>
    <mergeCell ref="Q42:S42"/>
    <mergeCell ref="AC43:AE43"/>
    <mergeCell ref="H43:J43"/>
    <mergeCell ref="K43:M43"/>
    <mergeCell ref="N43:P43"/>
    <mergeCell ref="Q43:S43"/>
    <mergeCell ref="H42:J42"/>
    <mergeCell ref="K42:M42"/>
    <mergeCell ref="N42:P42"/>
    <mergeCell ref="AC42:AE42"/>
    <mergeCell ref="AF43:AH43"/>
    <mergeCell ref="AI43:AK43"/>
    <mergeCell ref="H44:J44"/>
    <mergeCell ref="K44:M44"/>
    <mergeCell ref="N44:P44"/>
    <mergeCell ref="Q44:S44"/>
    <mergeCell ref="T44:V44"/>
    <mergeCell ref="W44:Y44"/>
    <mergeCell ref="T43:V43"/>
    <mergeCell ref="W43:Y43"/>
    <mergeCell ref="H45:J45"/>
    <mergeCell ref="K45:M45"/>
    <mergeCell ref="N45:P45"/>
    <mergeCell ref="Q45:S45"/>
    <mergeCell ref="AC45:AE45"/>
    <mergeCell ref="AF45:AH45"/>
    <mergeCell ref="AI45:AK45"/>
    <mergeCell ref="AC44:AE44"/>
    <mergeCell ref="AF44:AH44"/>
    <mergeCell ref="AI44:AK44"/>
    <mergeCell ref="Z45:AB45"/>
    <mergeCell ref="T45:V45"/>
    <mergeCell ref="W45:Y45"/>
    <mergeCell ref="Z46:AB46"/>
    <mergeCell ref="Z47:AB47"/>
    <mergeCell ref="Q46:S46"/>
    <mergeCell ref="T46:V46"/>
    <mergeCell ref="W46:Y46"/>
    <mergeCell ref="T47:V47"/>
    <mergeCell ref="W47:Y47"/>
    <mergeCell ref="AC46:AE46"/>
    <mergeCell ref="AF46:AH46"/>
    <mergeCell ref="AI46:AK46"/>
    <mergeCell ref="AC47:AE47"/>
    <mergeCell ref="AF47:AH47"/>
    <mergeCell ref="AI47:AK47"/>
    <mergeCell ref="T48:V48"/>
    <mergeCell ref="K47:M47"/>
    <mergeCell ref="N47:P47"/>
    <mergeCell ref="H47:J47"/>
    <mergeCell ref="Q47:S47"/>
    <mergeCell ref="H48:J48"/>
    <mergeCell ref="K48:M48"/>
    <mergeCell ref="N48:P48"/>
    <mergeCell ref="Q48:S48"/>
    <mergeCell ref="H49:J49"/>
    <mergeCell ref="K49:M49"/>
    <mergeCell ref="N49:P49"/>
    <mergeCell ref="Q49:S49"/>
    <mergeCell ref="AC49:AE49"/>
    <mergeCell ref="AF49:AH49"/>
    <mergeCell ref="W48:Y48"/>
    <mergeCell ref="AI49:AK49"/>
    <mergeCell ref="AC48:AE48"/>
    <mergeCell ref="AF48:AH48"/>
    <mergeCell ref="AI48:AK48"/>
    <mergeCell ref="Z48:AB48"/>
    <mergeCell ref="T50:V50"/>
    <mergeCell ref="W50:Y50"/>
    <mergeCell ref="Z50:AB50"/>
    <mergeCell ref="Z49:AB49"/>
    <mergeCell ref="T49:V49"/>
    <mergeCell ref="W49:Y49"/>
    <mergeCell ref="AC50:AE50"/>
    <mergeCell ref="AF50:AH50"/>
    <mergeCell ref="AI50:AK50"/>
    <mergeCell ref="H51:J51"/>
    <mergeCell ref="K51:M51"/>
    <mergeCell ref="N51:P51"/>
    <mergeCell ref="Q51:S51"/>
    <mergeCell ref="T51:V51"/>
    <mergeCell ref="W51:Y51"/>
    <mergeCell ref="Q50:S50"/>
    <mergeCell ref="Z51:AB51"/>
    <mergeCell ref="AC51:AE51"/>
    <mergeCell ref="AF51:AH51"/>
    <mergeCell ref="AI51:AK51"/>
  </mergeCells>
  <printOptions/>
  <pageMargins left="0.75" right="0.42" top="1" bottom="0.82" header="0.512" footer="0.512"/>
  <pageSetup firstPageNumber="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indexed="13"/>
  </sheetPr>
  <dimension ref="A1:AF46"/>
  <sheetViews>
    <sheetView workbookViewId="0" topLeftCell="A1">
      <selection activeCell="A2" sqref="A2"/>
    </sheetView>
  </sheetViews>
  <sheetFormatPr defaultColWidth="9.00390625" defaultRowHeight="15" customHeight="1"/>
  <cols>
    <col min="1" max="16384" width="2.625" style="155" customWidth="1"/>
  </cols>
  <sheetData>
    <row r="1" ht="15" customHeight="1">
      <c r="A1" s="155" t="s">
        <v>1031</v>
      </c>
    </row>
    <row r="3" ht="15" customHeight="1">
      <c r="A3" s="155" t="s">
        <v>285</v>
      </c>
    </row>
    <row r="4" spans="29:32" ht="15" customHeight="1" thickBot="1">
      <c r="AC4" s="763" t="s">
        <v>1047</v>
      </c>
      <c r="AD4" s="763"/>
      <c r="AE4" s="763"/>
      <c r="AF4" s="763"/>
    </row>
    <row r="5" spans="1:32" ht="19.5" customHeight="1" thickBot="1">
      <c r="A5" s="789"/>
      <c r="B5" s="790"/>
      <c r="C5" s="790"/>
      <c r="D5" s="790"/>
      <c r="E5" s="791"/>
      <c r="F5" s="752" t="s">
        <v>1034</v>
      </c>
      <c r="G5" s="753"/>
      <c r="H5" s="753" t="s">
        <v>1035</v>
      </c>
      <c r="I5" s="753"/>
      <c r="J5" s="753" t="s">
        <v>1036</v>
      </c>
      <c r="K5" s="753"/>
      <c r="L5" s="753" t="s">
        <v>1037</v>
      </c>
      <c r="M5" s="753"/>
      <c r="N5" s="753" t="s">
        <v>1038</v>
      </c>
      <c r="O5" s="753"/>
      <c r="P5" s="753" t="s">
        <v>1039</v>
      </c>
      <c r="Q5" s="753"/>
      <c r="R5" s="753" t="s">
        <v>1040</v>
      </c>
      <c r="S5" s="753"/>
      <c r="T5" s="753" t="s">
        <v>1041</v>
      </c>
      <c r="U5" s="753"/>
      <c r="V5" s="753" t="s">
        <v>1042</v>
      </c>
      <c r="W5" s="753"/>
      <c r="X5" s="753" t="s">
        <v>1043</v>
      </c>
      <c r="Y5" s="753"/>
      <c r="Z5" s="753" t="s">
        <v>1044</v>
      </c>
      <c r="AA5" s="753"/>
      <c r="AB5" s="753" t="s">
        <v>1045</v>
      </c>
      <c r="AC5" s="777"/>
      <c r="AD5" s="789" t="s">
        <v>206</v>
      </c>
      <c r="AE5" s="790"/>
      <c r="AF5" s="791"/>
    </row>
    <row r="6" spans="1:32" ht="19.5" customHeight="1">
      <c r="A6" s="798" t="s">
        <v>1032</v>
      </c>
      <c r="B6" s="799"/>
      <c r="C6" s="799"/>
      <c r="D6" s="799"/>
      <c r="E6" s="800"/>
      <c r="F6" s="754">
        <v>362</v>
      </c>
      <c r="G6" s="755"/>
      <c r="H6" s="755">
        <v>318</v>
      </c>
      <c r="I6" s="755"/>
      <c r="J6" s="755">
        <v>379</v>
      </c>
      <c r="K6" s="755"/>
      <c r="L6" s="755">
        <v>362</v>
      </c>
      <c r="M6" s="755"/>
      <c r="N6" s="755">
        <v>370</v>
      </c>
      <c r="O6" s="755"/>
      <c r="P6" s="755">
        <v>392</v>
      </c>
      <c r="Q6" s="755"/>
      <c r="R6" s="755">
        <v>359</v>
      </c>
      <c r="S6" s="755"/>
      <c r="T6" s="755">
        <v>365</v>
      </c>
      <c r="U6" s="755"/>
      <c r="V6" s="755">
        <v>354</v>
      </c>
      <c r="W6" s="755"/>
      <c r="X6" s="755">
        <v>324</v>
      </c>
      <c r="Y6" s="755"/>
      <c r="Z6" s="755">
        <v>352</v>
      </c>
      <c r="AA6" s="755"/>
      <c r="AB6" s="755">
        <v>405</v>
      </c>
      <c r="AC6" s="778"/>
      <c r="AD6" s="809">
        <f>SUM(F6:AC6)</f>
        <v>4342</v>
      </c>
      <c r="AE6" s="810"/>
      <c r="AF6" s="811"/>
    </row>
    <row r="7" spans="1:32" ht="19.5" customHeight="1">
      <c r="A7" s="803" t="s">
        <v>1033</v>
      </c>
      <c r="B7" s="804"/>
      <c r="C7" s="804"/>
      <c r="D7" s="804"/>
      <c r="E7" s="805"/>
      <c r="F7" s="756">
        <v>798</v>
      </c>
      <c r="G7" s="757"/>
      <c r="H7" s="757">
        <v>689</v>
      </c>
      <c r="I7" s="757"/>
      <c r="J7" s="757">
        <v>906</v>
      </c>
      <c r="K7" s="757"/>
      <c r="L7" s="757">
        <v>920</v>
      </c>
      <c r="M7" s="757"/>
      <c r="N7" s="757">
        <v>924</v>
      </c>
      <c r="O7" s="757"/>
      <c r="P7" s="757">
        <v>915</v>
      </c>
      <c r="Q7" s="757"/>
      <c r="R7" s="757">
        <v>892</v>
      </c>
      <c r="S7" s="757"/>
      <c r="T7" s="757">
        <v>934</v>
      </c>
      <c r="U7" s="757"/>
      <c r="V7" s="757">
        <v>956</v>
      </c>
      <c r="W7" s="757"/>
      <c r="X7" s="757">
        <v>943</v>
      </c>
      <c r="Y7" s="757"/>
      <c r="Z7" s="757">
        <v>928</v>
      </c>
      <c r="AA7" s="757"/>
      <c r="AB7" s="757">
        <v>931</v>
      </c>
      <c r="AC7" s="761"/>
      <c r="AD7" s="818">
        <f>SUM(F7:AC7)</f>
        <v>10736</v>
      </c>
      <c r="AE7" s="819"/>
      <c r="AF7" s="820"/>
    </row>
    <row r="8" spans="1:32" ht="19.5" customHeight="1">
      <c r="A8" s="806" t="s">
        <v>962</v>
      </c>
      <c r="B8" s="807"/>
      <c r="C8" s="807"/>
      <c r="D8" s="807"/>
      <c r="E8" s="808"/>
      <c r="F8" s="758">
        <v>70</v>
      </c>
      <c r="G8" s="759"/>
      <c r="H8" s="759">
        <v>75</v>
      </c>
      <c r="I8" s="759"/>
      <c r="J8" s="759">
        <v>83</v>
      </c>
      <c r="K8" s="759"/>
      <c r="L8" s="759">
        <v>96</v>
      </c>
      <c r="M8" s="759"/>
      <c r="N8" s="759">
        <v>85</v>
      </c>
      <c r="O8" s="759"/>
      <c r="P8" s="759">
        <v>72</v>
      </c>
      <c r="Q8" s="759"/>
      <c r="R8" s="759">
        <v>96</v>
      </c>
      <c r="S8" s="759"/>
      <c r="T8" s="759">
        <v>83</v>
      </c>
      <c r="U8" s="759"/>
      <c r="V8" s="759">
        <v>94</v>
      </c>
      <c r="W8" s="759"/>
      <c r="X8" s="759">
        <v>75</v>
      </c>
      <c r="Y8" s="759"/>
      <c r="Z8" s="759">
        <v>108</v>
      </c>
      <c r="AA8" s="759"/>
      <c r="AB8" s="759">
        <v>126</v>
      </c>
      <c r="AC8" s="762"/>
      <c r="AD8" s="818">
        <f>SUM(F8:AC8)</f>
        <v>1063</v>
      </c>
      <c r="AE8" s="819"/>
      <c r="AF8" s="820"/>
    </row>
    <row r="9" spans="1:32" ht="19.5" customHeight="1" thickBot="1">
      <c r="A9" s="795" t="s">
        <v>963</v>
      </c>
      <c r="B9" s="796"/>
      <c r="C9" s="796"/>
      <c r="D9" s="796"/>
      <c r="E9" s="797"/>
      <c r="F9" s="758">
        <v>77</v>
      </c>
      <c r="G9" s="759"/>
      <c r="H9" s="759">
        <v>74</v>
      </c>
      <c r="I9" s="759"/>
      <c r="J9" s="759">
        <v>85</v>
      </c>
      <c r="K9" s="759"/>
      <c r="L9" s="759">
        <v>65</v>
      </c>
      <c r="M9" s="759"/>
      <c r="N9" s="759">
        <v>82</v>
      </c>
      <c r="O9" s="759"/>
      <c r="P9" s="759">
        <v>76</v>
      </c>
      <c r="Q9" s="759"/>
      <c r="R9" s="759">
        <v>94</v>
      </c>
      <c r="S9" s="759"/>
      <c r="T9" s="759">
        <v>69</v>
      </c>
      <c r="U9" s="759"/>
      <c r="V9" s="759">
        <v>57</v>
      </c>
      <c r="W9" s="759"/>
      <c r="X9" s="759">
        <v>93</v>
      </c>
      <c r="Y9" s="759"/>
      <c r="Z9" s="759">
        <v>87</v>
      </c>
      <c r="AA9" s="759"/>
      <c r="AB9" s="759">
        <v>98</v>
      </c>
      <c r="AC9" s="762"/>
      <c r="AD9" s="815">
        <f>SUM(F9:AC9)</f>
        <v>957</v>
      </c>
      <c r="AE9" s="816"/>
      <c r="AF9" s="817"/>
    </row>
    <row r="10" spans="1:32" ht="19.5" customHeight="1" thickBot="1">
      <c r="A10" s="789" t="s">
        <v>206</v>
      </c>
      <c r="B10" s="790"/>
      <c r="C10" s="790"/>
      <c r="D10" s="790"/>
      <c r="E10" s="791"/>
      <c r="F10" s="802">
        <f>SUM(F6:G9)</f>
        <v>1307</v>
      </c>
      <c r="G10" s="760"/>
      <c r="H10" s="760">
        <f>SUM(H6:I9)</f>
        <v>1156</v>
      </c>
      <c r="I10" s="760"/>
      <c r="J10" s="760">
        <f>SUM(J6:K9)</f>
        <v>1453</v>
      </c>
      <c r="K10" s="760"/>
      <c r="L10" s="760">
        <f>SUM(L6:M9)</f>
        <v>1443</v>
      </c>
      <c r="M10" s="760"/>
      <c r="N10" s="760">
        <f>SUM(N6:O9)</f>
        <v>1461</v>
      </c>
      <c r="O10" s="760"/>
      <c r="P10" s="760">
        <f>SUM(P6:Q9)</f>
        <v>1455</v>
      </c>
      <c r="Q10" s="760"/>
      <c r="R10" s="760">
        <f>SUM(R6:S9)</f>
        <v>1441</v>
      </c>
      <c r="S10" s="760"/>
      <c r="T10" s="760">
        <f>SUM(T6:U9)</f>
        <v>1451</v>
      </c>
      <c r="U10" s="760"/>
      <c r="V10" s="760">
        <f>SUM(V6:W9)</f>
        <v>1461</v>
      </c>
      <c r="W10" s="760"/>
      <c r="X10" s="760">
        <f>SUM(X6:Y9)</f>
        <v>1435</v>
      </c>
      <c r="Y10" s="760"/>
      <c r="Z10" s="760">
        <f>SUM(Z6:AA9)</f>
        <v>1475</v>
      </c>
      <c r="AA10" s="760"/>
      <c r="AB10" s="760">
        <f>SUM(AB6:AC9)</f>
        <v>1560</v>
      </c>
      <c r="AC10" s="776"/>
      <c r="AD10" s="812">
        <f>SUM(F10:AC10)</f>
        <v>17098</v>
      </c>
      <c r="AE10" s="813"/>
      <c r="AF10" s="814"/>
    </row>
    <row r="13" ht="15" customHeight="1">
      <c r="A13" s="155" t="s">
        <v>286</v>
      </c>
    </row>
    <row r="14" ht="15" customHeight="1" thickBot="1"/>
    <row r="15" spans="1:15" ht="19.5" customHeight="1" thickBot="1">
      <c r="A15" s="764" t="s">
        <v>1048</v>
      </c>
      <c r="B15" s="753"/>
      <c r="C15" s="753"/>
      <c r="D15" s="753"/>
      <c r="E15" s="765"/>
      <c r="F15" s="764" t="s">
        <v>1051</v>
      </c>
      <c r="G15" s="753"/>
      <c r="H15" s="753"/>
      <c r="I15" s="753"/>
      <c r="J15" s="753"/>
      <c r="K15" s="753" t="s">
        <v>207</v>
      </c>
      <c r="L15" s="753"/>
      <c r="M15" s="753"/>
      <c r="N15" s="753"/>
      <c r="O15" s="765"/>
    </row>
    <row r="16" spans="1:19" ht="19.5" customHeight="1">
      <c r="A16" s="766" t="s">
        <v>1049</v>
      </c>
      <c r="B16" s="767"/>
      <c r="C16" s="767"/>
      <c r="D16" s="767"/>
      <c r="E16" s="768"/>
      <c r="F16" s="754">
        <v>6703</v>
      </c>
      <c r="G16" s="755"/>
      <c r="H16" s="755"/>
      <c r="I16" s="755"/>
      <c r="J16" s="755"/>
      <c r="K16" s="772">
        <f>ROUND(F16/$F$18,3)</f>
        <v>0.39</v>
      </c>
      <c r="L16" s="772"/>
      <c r="M16" s="772"/>
      <c r="N16" s="772"/>
      <c r="O16" s="773"/>
      <c r="S16" s="498"/>
    </row>
    <row r="17" spans="1:15" ht="19.5" customHeight="1" thickBot="1">
      <c r="A17" s="769" t="s">
        <v>1050</v>
      </c>
      <c r="B17" s="770"/>
      <c r="C17" s="770"/>
      <c r="D17" s="770"/>
      <c r="E17" s="771"/>
      <c r="F17" s="758">
        <v>10470</v>
      </c>
      <c r="G17" s="759"/>
      <c r="H17" s="759"/>
      <c r="I17" s="759"/>
      <c r="J17" s="759"/>
      <c r="K17" s="774">
        <f>K18-K16</f>
        <v>0.61</v>
      </c>
      <c r="L17" s="774"/>
      <c r="M17" s="774"/>
      <c r="N17" s="774"/>
      <c r="O17" s="775"/>
    </row>
    <row r="18" spans="1:15" ht="19.5" customHeight="1" thickBot="1">
      <c r="A18" s="764" t="s">
        <v>206</v>
      </c>
      <c r="B18" s="753"/>
      <c r="C18" s="753"/>
      <c r="D18" s="753"/>
      <c r="E18" s="765"/>
      <c r="F18" s="782">
        <f>SUM(F16:J17)</f>
        <v>17173</v>
      </c>
      <c r="G18" s="783"/>
      <c r="H18" s="783"/>
      <c r="I18" s="783"/>
      <c r="J18" s="783"/>
      <c r="K18" s="793">
        <v>1</v>
      </c>
      <c r="L18" s="793"/>
      <c r="M18" s="793"/>
      <c r="N18" s="793"/>
      <c r="O18" s="794"/>
    </row>
    <row r="22" ht="15" customHeight="1">
      <c r="A22" s="155" t="s">
        <v>287</v>
      </c>
    </row>
    <row r="23" ht="15" customHeight="1" thickBot="1"/>
    <row r="24" spans="16:20" ht="9.75" customHeight="1">
      <c r="P24" s="156"/>
      <c r="Q24" s="157"/>
      <c r="R24" s="157"/>
      <c r="S24" s="157"/>
      <c r="T24" s="158"/>
    </row>
    <row r="25" spans="2:20" ht="15" customHeight="1">
      <c r="B25" s="155" t="s">
        <v>1190</v>
      </c>
      <c r="C25" s="155" t="s">
        <v>1052</v>
      </c>
      <c r="P25" s="779">
        <v>94</v>
      </c>
      <c r="Q25" s="780"/>
      <c r="R25" s="780"/>
      <c r="S25" s="780"/>
      <c r="T25" s="781"/>
    </row>
    <row r="26" spans="16:20" ht="9.75" customHeight="1" thickBot="1">
      <c r="P26" s="159"/>
      <c r="Q26" s="160"/>
      <c r="R26" s="160"/>
      <c r="S26" s="160"/>
      <c r="T26" s="161"/>
    </row>
    <row r="27" spans="16:20" ht="15" customHeight="1">
      <c r="P27" s="162"/>
      <c r="Q27" s="162"/>
      <c r="R27" s="162"/>
      <c r="S27" s="162"/>
      <c r="T27" s="162"/>
    </row>
    <row r="28" ht="15" customHeight="1" thickBot="1"/>
    <row r="29" spans="16:20" ht="9.75" customHeight="1">
      <c r="P29" s="156"/>
      <c r="Q29" s="157"/>
      <c r="R29" s="157"/>
      <c r="S29" s="157"/>
      <c r="T29" s="158"/>
    </row>
    <row r="30" spans="2:20" ht="15" customHeight="1">
      <c r="B30" s="155" t="s">
        <v>1191</v>
      </c>
      <c r="C30" s="155" t="s">
        <v>1053</v>
      </c>
      <c r="P30" s="779">
        <v>38</v>
      </c>
      <c r="Q30" s="780"/>
      <c r="R30" s="780"/>
      <c r="S30" s="780"/>
      <c r="T30" s="781"/>
    </row>
    <row r="31" spans="16:20" ht="9.75" customHeight="1" thickBot="1">
      <c r="P31" s="159"/>
      <c r="Q31" s="160"/>
      <c r="R31" s="160"/>
      <c r="S31" s="160"/>
      <c r="T31" s="161"/>
    </row>
    <row r="32" spans="16:20" ht="15" customHeight="1">
      <c r="P32" s="162"/>
      <c r="Q32" s="162"/>
      <c r="R32" s="162"/>
      <c r="S32" s="162"/>
      <c r="T32" s="162"/>
    </row>
    <row r="33" ht="15" customHeight="1" thickBot="1"/>
    <row r="34" spans="16:20" ht="9.75" customHeight="1">
      <c r="P34" s="156"/>
      <c r="Q34" s="157"/>
      <c r="R34" s="157"/>
      <c r="S34" s="157"/>
      <c r="T34" s="158"/>
    </row>
    <row r="35" spans="2:20" ht="15" customHeight="1">
      <c r="B35" s="155" t="s">
        <v>1192</v>
      </c>
      <c r="C35" s="155" t="s">
        <v>1054</v>
      </c>
      <c r="P35" s="779">
        <v>433</v>
      </c>
      <c r="Q35" s="780"/>
      <c r="R35" s="780"/>
      <c r="S35" s="780"/>
      <c r="T35" s="781"/>
    </row>
    <row r="36" spans="16:20" ht="9.75" customHeight="1" thickBot="1">
      <c r="P36" s="159"/>
      <c r="Q36" s="160"/>
      <c r="R36" s="160"/>
      <c r="S36" s="160"/>
      <c r="T36" s="161"/>
    </row>
    <row r="39" ht="15" customHeight="1">
      <c r="A39" s="155" t="s">
        <v>288</v>
      </c>
    </row>
    <row r="40" spans="29:32" ht="15" customHeight="1" thickBot="1">
      <c r="AC40" s="763" t="s">
        <v>1047</v>
      </c>
      <c r="AD40" s="763"/>
      <c r="AE40" s="763"/>
      <c r="AF40" s="763"/>
    </row>
    <row r="41" spans="1:32" ht="19.5" customHeight="1" thickBot="1">
      <c r="A41" s="789"/>
      <c r="B41" s="790"/>
      <c r="C41" s="790"/>
      <c r="D41" s="790"/>
      <c r="E41" s="791"/>
      <c r="F41" s="801" t="s">
        <v>1034</v>
      </c>
      <c r="G41" s="784"/>
      <c r="H41" s="784" t="s">
        <v>1035</v>
      </c>
      <c r="I41" s="784"/>
      <c r="J41" s="784" t="s">
        <v>1036</v>
      </c>
      <c r="K41" s="784"/>
      <c r="L41" s="784" t="s">
        <v>1037</v>
      </c>
      <c r="M41" s="784"/>
      <c r="N41" s="784" t="s">
        <v>1038</v>
      </c>
      <c r="O41" s="784"/>
      <c r="P41" s="784" t="s">
        <v>1039</v>
      </c>
      <c r="Q41" s="784"/>
      <c r="R41" s="784" t="s">
        <v>1040</v>
      </c>
      <c r="S41" s="784"/>
      <c r="T41" s="784" t="s">
        <v>1041</v>
      </c>
      <c r="U41" s="784"/>
      <c r="V41" s="784" t="s">
        <v>1042</v>
      </c>
      <c r="W41" s="784"/>
      <c r="X41" s="784" t="s">
        <v>1043</v>
      </c>
      <c r="Y41" s="784"/>
      <c r="Z41" s="784" t="s">
        <v>1044</v>
      </c>
      <c r="AA41" s="784"/>
      <c r="AB41" s="784" t="s">
        <v>1045</v>
      </c>
      <c r="AC41" s="786"/>
      <c r="AD41" s="789" t="s">
        <v>206</v>
      </c>
      <c r="AE41" s="790"/>
      <c r="AF41" s="791"/>
    </row>
    <row r="42" spans="1:32" ht="19.5" customHeight="1">
      <c r="A42" s="798" t="s">
        <v>1032</v>
      </c>
      <c r="B42" s="799"/>
      <c r="C42" s="799"/>
      <c r="D42" s="799"/>
      <c r="E42" s="800"/>
      <c r="F42" s="787">
        <v>332</v>
      </c>
      <c r="G42" s="785"/>
      <c r="H42" s="785">
        <v>329</v>
      </c>
      <c r="I42" s="785"/>
      <c r="J42" s="785">
        <v>336</v>
      </c>
      <c r="K42" s="785"/>
      <c r="L42" s="785">
        <v>381</v>
      </c>
      <c r="M42" s="785"/>
      <c r="N42" s="785">
        <v>370</v>
      </c>
      <c r="O42" s="785"/>
      <c r="P42" s="785">
        <v>353</v>
      </c>
      <c r="Q42" s="785"/>
      <c r="R42" s="785">
        <v>375</v>
      </c>
      <c r="S42" s="785"/>
      <c r="T42" s="785">
        <v>377</v>
      </c>
      <c r="U42" s="785"/>
      <c r="V42" s="785">
        <v>351</v>
      </c>
      <c r="W42" s="785"/>
      <c r="X42" s="785">
        <v>325</v>
      </c>
      <c r="Y42" s="785"/>
      <c r="Z42" s="785">
        <v>331</v>
      </c>
      <c r="AA42" s="785"/>
      <c r="AB42" s="785">
        <v>427</v>
      </c>
      <c r="AC42" s="788"/>
      <c r="AD42" s="809">
        <f>SUM(F42:AC42)</f>
        <v>4287</v>
      </c>
      <c r="AE42" s="810"/>
      <c r="AF42" s="811"/>
    </row>
    <row r="43" spans="1:32" ht="19.5" customHeight="1">
      <c r="A43" s="803" t="s">
        <v>1033</v>
      </c>
      <c r="B43" s="804"/>
      <c r="C43" s="804"/>
      <c r="D43" s="804"/>
      <c r="E43" s="805"/>
      <c r="F43" s="756">
        <v>781</v>
      </c>
      <c r="G43" s="757"/>
      <c r="H43" s="757">
        <v>709</v>
      </c>
      <c r="I43" s="757"/>
      <c r="J43" s="757">
        <v>858</v>
      </c>
      <c r="K43" s="757"/>
      <c r="L43" s="757">
        <v>923</v>
      </c>
      <c r="M43" s="757"/>
      <c r="N43" s="757">
        <v>939</v>
      </c>
      <c r="O43" s="757"/>
      <c r="P43" s="757">
        <v>885</v>
      </c>
      <c r="Q43" s="757"/>
      <c r="R43" s="757">
        <v>929</v>
      </c>
      <c r="S43" s="757"/>
      <c r="T43" s="757">
        <v>893</v>
      </c>
      <c r="U43" s="757"/>
      <c r="V43" s="757">
        <v>860</v>
      </c>
      <c r="W43" s="757"/>
      <c r="X43" s="757">
        <v>971</v>
      </c>
      <c r="Y43" s="757"/>
      <c r="Z43" s="757">
        <v>956</v>
      </c>
      <c r="AA43" s="757"/>
      <c r="AB43" s="757">
        <v>1077</v>
      </c>
      <c r="AC43" s="761"/>
      <c r="AD43" s="818">
        <f>SUM(F43:AC43)</f>
        <v>10781</v>
      </c>
      <c r="AE43" s="819"/>
      <c r="AF43" s="820"/>
    </row>
    <row r="44" spans="1:32" ht="19.5" customHeight="1">
      <c r="A44" s="803" t="s">
        <v>962</v>
      </c>
      <c r="B44" s="804"/>
      <c r="C44" s="804"/>
      <c r="D44" s="804"/>
      <c r="E44" s="805"/>
      <c r="F44" s="756">
        <v>69</v>
      </c>
      <c r="G44" s="757"/>
      <c r="H44" s="757">
        <v>68</v>
      </c>
      <c r="I44" s="757"/>
      <c r="J44" s="757">
        <v>90</v>
      </c>
      <c r="K44" s="757"/>
      <c r="L44" s="757">
        <v>80</v>
      </c>
      <c r="M44" s="757"/>
      <c r="N44" s="757">
        <v>91</v>
      </c>
      <c r="O44" s="757"/>
      <c r="P44" s="757">
        <v>80</v>
      </c>
      <c r="Q44" s="757"/>
      <c r="R44" s="757">
        <v>69</v>
      </c>
      <c r="S44" s="757"/>
      <c r="T44" s="757">
        <v>89</v>
      </c>
      <c r="U44" s="757"/>
      <c r="V44" s="757">
        <v>86</v>
      </c>
      <c r="W44" s="757"/>
      <c r="X44" s="757">
        <v>81</v>
      </c>
      <c r="Y44" s="757"/>
      <c r="Z44" s="757">
        <v>95</v>
      </c>
      <c r="AA44" s="757"/>
      <c r="AB44" s="757">
        <v>104</v>
      </c>
      <c r="AC44" s="761"/>
      <c r="AD44" s="818">
        <f>SUM(F44:AC44)</f>
        <v>1002</v>
      </c>
      <c r="AE44" s="819"/>
      <c r="AF44" s="820"/>
    </row>
    <row r="45" spans="1:32" ht="19.5" customHeight="1" thickBot="1">
      <c r="A45" s="795" t="s">
        <v>963</v>
      </c>
      <c r="B45" s="796"/>
      <c r="C45" s="796"/>
      <c r="D45" s="796"/>
      <c r="E45" s="797"/>
      <c r="F45" s="758">
        <v>75</v>
      </c>
      <c r="G45" s="759"/>
      <c r="H45" s="759">
        <v>69</v>
      </c>
      <c r="I45" s="759"/>
      <c r="J45" s="759">
        <v>85</v>
      </c>
      <c r="K45" s="759"/>
      <c r="L45" s="759">
        <v>88</v>
      </c>
      <c r="M45" s="759"/>
      <c r="N45" s="759">
        <v>69</v>
      </c>
      <c r="O45" s="759"/>
      <c r="P45" s="759">
        <v>75</v>
      </c>
      <c r="Q45" s="759"/>
      <c r="R45" s="759">
        <v>95</v>
      </c>
      <c r="S45" s="759"/>
      <c r="T45" s="759">
        <v>78</v>
      </c>
      <c r="U45" s="759"/>
      <c r="V45" s="759">
        <v>56</v>
      </c>
      <c r="W45" s="759"/>
      <c r="X45" s="759">
        <v>58</v>
      </c>
      <c r="Y45" s="759"/>
      <c r="Z45" s="759">
        <v>95</v>
      </c>
      <c r="AA45" s="759"/>
      <c r="AB45" s="759">
        <v>109</v>
      </c>
      <c r="AC45" s="762"/>
      <c r="AD45" s="818">
        <f>SUM(F45:AC45)</f>
        <v>952</v>
      </c>
      <c r="AE45" s="819"/>
      <c r="AF45" s="820"/>
    </row>
    <row r="46" spans="1:32" ht="19.5" customHeight="1" thickBot="1">
      <c r="A46" s="789" t="s">
        <v>206</v>
      </c>
      <c r="B46" s="790"/>
      <c r="C46" s="790"/>
      <c r="D46" s="790"/>
      <c r="E46" s="791"/>
      <c r="F46" s="782">
        <f>SUM(F42:G45)</f>
        <v>1257</v>
      </c>
      <c r="G46" s="783"/>
      <c r="H46" s="783">
        <f>SUM(H42:I45)</f>
        <v>1175</v>
      </c>
      <c r="I46" s="783"/>
      <c r="J46" s="783">
        <f>SUM(J42:K45)</f>
        <v>1369</v>
      </c>
      <c r="K46" s="783"/>
      <c r="L46" s="783">
        <f>SUM(L42:M45)</f>
        <v>1472</v>
      </c>
      <c r="M46" s="783"/>
      <c r="N46" s="783">
        <f>SUM(N42:O45)</f>
        <v>1469</v>
      </c>
      <c r="O46" s="783"/>
      <c r="P46" s="783">
        <f>SUM(P42:Q45)</f>
        <v>1393</v>
      </c>
      <c r="Q46" s="783"/>
      <c r="R46" s="783">
        <f>SUM(R42:S45)</f>
        <v>1468</v>
      </c>
      <c r="S46" s="783"/>
      <c r="T46" s="783">
        <f>SUM(T42:U45)</f>
        <v>1437</v>
      </c>
      <c r="U46" s="783"/>
      <c r="V46" s="783">
        <f>SUM(V42:W45)</f>
        <v>1353</v>
      </c>
      <c r="W46" s="783"/>
      <c r="X46" s="783">
        <f>SUM(X42:Y45)</f>
        <v>1435</v>
      </c>
      <c r="Y46" s="783"/>
      <c r="Z46" s="783">
        <f>SUM(Z42:AA45)</f>
        <v>1477</v>
      </c>
      <c r="AA46" s="783"/>
      <c r="AB46" s="783">
        <f>SUM(AB42:AC45)</f>
        <v>1717</v>
      </c>
      <c r="AC46" s="792"/>
      <c r="AD46" s="812">
        <f>SUM(F46:AC46)</f>
        <v>17022</v>
      </c>
      <c r="AE46" s="813"/>
      <c r="AF46" s="814"/>
    </row>
  </sheetData>
  <sheetProtection password="C7C4" sheet="1" objects="1" scenarios="1"/>
  <mergeCells count="185">
    <mergeCell ref="A45:E45"/>
    <mergeCell ref="A44:E44"/>
    <mergeCell ref="A43:E43"/>
    <mergeCell ref="AD41:AF41"/>
    <mergeCell ref="AD42:AF42"/>
    <mergeCell ref="V45:W45"/>
    <mergeCell ref="X45:Y45"/>
    <mergeCell ref="Z45:AA45"/>
    <mergeCell ref="AB45:AC45"/>
    <mergeCell ref="AB44:AC44"/>
    <mergeCell ref="AD46:AF46"/>
    <mergeCell ref="AD45:AF45"/>
    <mergeCell ref="AD44:AF44"/>
    <mergeCell ref="AD43:AF43"/>
    <mergeCell ref="F45:G45"/>
    <mergeCell ref="H45:I45"/>
    <mergeCell ref="J45:K45"/>
    <mergeCell ref="L45:M45"/>
    <mergeCell ref="N45:O45"/>
    <mergeCell ref="P45:Q45"/>
    <mergeCell ref="R45:S45"/>
    <mergeCell ref="T45:U45"/>
    <mergeCell ref="N44:O44"/>
    <mergeCell ref="P44:Q44"/>
    <mergeCell ref="R44:S44"/>
    <mergeCell ref="T44:U44"/>
    <mergeCell ref="AD5:AF5"/>
    <mergeCell ref="AD6:AF6"/>
    <mergeCell ref="AD10:AF10"/>
    <mergeCell ref="AD9:AF9"/>
    <mergeCell ref="AD8:AF8"/>
    <mergeCell ref="AD7:AF7"/>
    <mergeCell ref="A6:E6"/>
    <mergeCell ref="A5:E5"/>
    <mergeCell ref="A7:E7"/>
    <mergeCell ref="A8:E8"/>
    <mergeCell ref="A9:E9"/>
    <mergeCell ref="A10:E10"/>
    <mergeCell ref="F44:G44"/>
    <mergeCell ref="A42:E42"/>
    <mergeCell ref="A41:E41"/>
    <mergeCell ref="F9:G9"/>
    <mergeCell ref="F41:G41"/>
    <mergeCell ref="F10:G10"/>
    <mergeCell ref="T9:U9"/>
    <mergeCell ref="V9:W9"/>
    <mergeCell ref="X9:Y9"/>
    <mergeCell ref="Z9:AA9"/>
    <mergeCell ref="L9:M9"/>
    <mergeCell ref="N9:O9"/>
    <mergeCell ref="P9:Q9"/>
    <mergeCell ref="R9:S9"/>
    <mergeCell ref="H9:I9"/>
    <mergeCell ref="J9:K9"/>
    <mergeCell ref="H44:I44"/>
    <mergeCell ref="J44:K44"/>
    <mergeCell ref="H41:I41"/>
    <mergeCell ref="J41:K41"/>
    <mergeCell ref="K18:O18"/>
    <mergeCell ref="F15:J15"/>
    <mergeCell ref="F16:J16"/>
    <mergeCell ref="F17:J17"/>
    <mergeCell ref="L44:M44"/>
    <mergeCell ref="AB46:AC46"/>
    <mergeCell ref="AC40:AF40"/>
    <mergeCell ref="T46:U46"/>
    <mergeCell ref="V46:W46"/>
    <mergeCell ref="X46:Y46"/>
    <mergeCell ref="Z46:AA46"/>
    <mergeCell ref="L46:M46"/>
    <mergeCell ref="N46:O46"/>
    <mergeCell ref="P46:Q46"/>
    <mergeCell ref="F46:G46"/>
    <mergeCell ref="H46:I46"/>
    <mergeCell ref="J46:K46"/>
    <mergeCell ref="A46:E46"/>
    <mergeCell ref="R46:S46"/>
    <mergeCell ref="AB43:AC43"/>
    <mergeCell ref="V43:W43"/>
    <mergeCell ref="X43:Y43"/>
    <mergeCell ref="Z43:AA43"/>
    <mergeCell ref="V44:W44"/>
    <mergeCell ref="X44:Y44"/>
    <mergeCell ref="Z44:AA44"/>
    <mergeCell ref="T43:U43"/>
    <mergeCell ref="AB42:AC42"/>
    <mergeCell ref="F43:G43"/>
    <mergeCell ref="H43:I43"/>
    <mergeCell ref="J43:K43"/>
    <mergeCell ref="L43:M43"/>
    <mergeCell ref="N43:O43"/>
    <mergeCell ref="P43:Q43"/>
    <mergeCell ref="R43:S43"/>
    <mergeCell ref="T42:U42"/>
    <mergeCell ref="V42:W42"/>
    <mergeCell ref="X42:Y42"/>
    <mergeCell ref="Z42:AA42"/>
    <mergeCell ref="AB41:AC41"/>
    <mergeCell ref="F42:G42"/>
    <mergeCell ref="H42:I42"/>
    <mergeCell ref="J42:K42"/>
    <mergeCell ref="L42:M42"/>
    <mergeCell ref="N42:O42"/>
    <mergeCell ref="P42:Q42"/>
    <mergeCell ref="R42:S42"/>
    <mergeCell ref="T41:U41"/>
    <mergeCell ref="V41:W41"/>
    <mergeCell ref="X41:Y41"/>
    <mergeCell ref="Z41:AA41"/>
    <mergeCell ref="L41:M41"/>
    <mergeCell ref="N41:O41"/>
    <mergeCell ref="P41:Q41"/>
    <mergeCell ref="R41:S41"/>
    <mergeCell ref="P30:T30"/>
    <mergeCell ref="P25:T25"/>
    <mergeCell ref="P35:T35"/>
    <mergeCell ref="A18:E18"/>
    <mergeCell ref="F18:J18"/>
    <mergeCell ref="AC4:AF4"/>
    <mergeCell ref="A15:E15"/>
    <mergeCell ref="A16:E16"/>
    <mergeCell ref="A17:E17"/>
    <mergeCell ref="K15:O15"/>
    <mergeCell ref="K16:O16"/>
    <mergeCell ref="K17:O17"/>
    <mergeCell ref="AB10:AC10"/>
    <mergeCell ref="AB5:AC5"/>
    <mergeCell ref="AB6:AC6"/>
    <mergeCell ref="AB7:AC7"/>
    <mergeCell ref="AB8:AC8"/>
    <mergeCell ref="AB9:AC9"/>
    <mergeCell ref="X10:Y10"/>
    <mergeCell ref="Z10:AA10"/>
    <mergeCell ref="Z5:AA5"/>
    <mergeCell ref="Z6:AA6"/>
    <mergeCell ref="Z7:AA7"/>
    <mergeCell ref="Z8:AA8"/>
    <mergeCell ref="X5:Y5"/>
    <mergeCell ref="X6:Y6"/>
    <mergeCell ref="X7:Y7"/>
    <mergeCell ref="X8:Y8"/>
    <mergeCell ref="T10:U10"/>
    <mergeCell ref="V5:W5"/>
    <mergeCell ref="V6:W6"/>
    <mergeCell ref="V7:W7"/>
    <mergeCell ref="V8:W8"/>
    <mergeCell ref="V10:W10"/>
    <mergeCell ref="T5:U5"/>
    <mergeCell ref="T6:U6"/>
    <mergeCell ref="T7:U7"/>
    <mergeCell ref="T8:U8"/>
    <mergeCell ref="P10:Q10"/>
    <mergeCell ref="R5:S5"/>
    <mergeCell ref="R6:S6"/>
    <mergeCell ref="R7:S7"/>
    <mergeCell ref="R8:S8"/>
    <mergeCell ref="R10:S10"/>
    <mergeCell ref="P5:Q5"/>
    <mergeCell ref="P6:Q6"/>
    <mergeCell ref="P7:Q7"/>
    <mergeCell ref="P8:Q8"/>
    <mergeCell ref="L10:M10"/>
    <mergeCell ref="N5:O5"/>
    <mergeCell ref="N6:O6"/>
    <mergeCell ref="N7:O7"/>
    <mergeCell ref="N8:O8"/>
    <mergeCell ref="N10:O10"/>
    <mergeCell ref="L5:M5"/>
    <mergeCell ref="L6:M6"/>
    <mergeCell ref="L7:M7"/>
    <mergeCell ref="L8:M8"/>
    <mergeCell ref="H10:I10"/>
    <mergeCell ref="J5:K5"/>
    <mergeCell ref="J6:K6"/>
    <mergeCell ref="J7:K7"/>
    <mergeCell ref="J8:K8"/>
    <mergeCell ref="J10:K10"/>
    <mergeCell ref="H5:I5"/>
    <mergeCell ref="H6:I6"/>
    <mergeCell ref="H7:I7"/>
    <mergeCell ref="H8:I8"/>
    <mergeCell ref="F5:G5"/>
    <mergeCell ref="F6:G6"/>
    <mergeCell ref="F7:G7"/>
    <mergeCell ref="F8:G8"/>
  </mergeCells>
  <printOptions/>
  <pageMargins left="0.75" right="0.75" top="1" bottom="1" header="0.512" footer="0.512"/>
  <pageSetup firstPageNumber="6"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3"/>
  </sheetPr>
  <dimension ref="A1:BJ107"/>
  <sheetViews>
    <sheetView zoomScaleSheetLayoutView="75" workbookViewId="0" topLeftCell="A1">
      <selection activeCell="A2" sqref="A2"/>
    </sheetView>
  </sheetViews>
  <sheetFormatPr defaultColWidth="9.00390625" defaultRowHeight="15" customHeight="1"/>
  <cols>
    <col min="1" max="33" width="3.00390625" style="11" customWidth="1"/>
    <col min="34" max="16384" width="2.625" style="11" customWidth="1"/>
  </cols>
  <sheetData>
    <row r="1" ht="15" customHeight="1">
      <c r="A1" s="11" t="s">
        <v>1055</v>
      </c>
    </row>
    <row r="3" ht="15" customHeight="1">
      <c r="A3" s="11" t="s">
        <v>161</v>
      </c>
    </row>
    <row r="4" ht="15" customHeight="1" thickBot="1"/>
    <row r="5" spans="1:33" ht="15" customHeight="1" thickBot="1">
      <c r="A5" s="864" t="s">
        <v>705</v>
      </c>
      <c r="B5" s="865"/>
      <c r="C5" s="865"/>
      <c r="D5" s="865"/>
      <c r="E5" s="866"/>
      <c r="F5" s="865" t="s">
        <v>706</v>
      </c>
      <c r="G5" s="865"/>
      <c r="H5" s="865"/>
      <c r="I5" s="865"/>
      <c r="J5" s="865"/>
      <c r="K5" s="865"/>
      <c r="L5" s="865"/>
      <c r="M5" s="865"/>
      <c r="N5" s="865"/>
      <c r="O5" s="865"/>
      <c r="P5" s="865"/>
      <c r="Q5" s="865"/>
      <c r="R5" s="865"/>
      <c r="S5" s="865"/>
      <c r="T5" s="865"/>
      <c r="U5" s="865"/>
      <c r="V5" s="865"/>
      <c r="W5" s="865"/>
      <c r="X5" s="865"/>
      <c r="Y5" s="865"/>
      <c r="Z5" s="865"/>
      <c r="AA5" s="876"/>
      <c r="AB5" s="997" t="s">
        <v>187</v>
      </c>
      <c r="AC5" s="997"/>
      <c r="AD5" s="997"/>
      <c r="AE5" s="997"/>
      <c r="AF5" s="997"/>
      <c r="AG5" s="998"/>
    </row>
    <row r="6" spans="1:33" ht="14.25" customHeight="1">
      <c r="A6" s="902" t="s">
        <v>612</v>
      </c>
      <c r="B6" s="868"/>
      <c r="C6" s="868"/>
      <c r="D6" s="868"/>
      <c r="E6" s="869"/>
      <c r="F6" s="992" t="s">
        <v>350</v>
      </c>
      <c r="G6" s="992"/>
      <c r="H6" s="992"/>
      <c r="I6" s="992"/>
      <c r="J6" s="992"/>
      <c r="K6" s="992"/>
      <c r="L6" s="992"/>
      <c r="M6" s="992"/>
      <c r="N6" s="993"/>
      <c r="O6" s="914" t="s">
        <v>174</v>
      </c>
      <c r="P6" s="915"/>
      <c r="Q6" s="915"/>
      <c r="R6" s="915"/>
      <c r="S6" s="915"/>
      <c r="T6" s="915"/>
      <c r="U6" s="915"/>
      <c r="V6" s="915"/>
      <c r="W6" s="915"/>
      <c r="X6" s="915"/>
      <c r="Y6" s="915"/>
      <c r="Z6" s="915"/>
      <c r="AA6" s="916"/>
      <c r="AB6" s="896" t="s">
        <v>185</v>
      </c>
      <c r="AC6" s="897"/>
      <c r="AD6" s="897"/>
      <c r="AE6" s="897"/>
      <c r="AF6" s="897"/>
      <c r="AG6" s="898"/>
    </row>
    <row r="7" spans="1:33" ht="14.25" customHeight="1">
      <c r="A7" s="870"/>
      <c r="B7" s="871"/>
      <c r="C7" s="871"/>
      <c r="D7" s="871"/>
      <c r="E7" s="872"/>
      <c r="F7" s="1106"/>
      <c r="G7" s="1106"/>
      <c r="H7" s="1106"/>
      <c r="I7" s="1106"/>
      <c r="J7" s="1106"/>
      <c r="K7" s="1106"/>
      <c r="L7" s="1106"/>
      <c r="M7" s="1106"/>
      <c r="N7" s="1107"/>
      <c r="O7" s="881" t="s">
        <v>175</v>
      </c>
      <c r="P7" s="882"/>
      <c r="Q7" s="882"/>
      <c r="R7" s="882"/>
      <c r="S7" s="882"/>
      <c r="T7" s="882"/>
      <c r="U7" s="882"/>
      <c r="V7" s="882"/>
      <c r="W7" s="882"/>
      <c r="X7" s="882"/>
      <c r="Y7" s="882"/>
      <c r="Z7" s="882"/>
      <c r="AA7" s="883"/>
      <c r="AB7" s="893"/>
      <c r="AC7" s="894"/>
      <c r="AD7" s="894"/>
      <c r="AE7" s="894"/>
      <c r="AF7" s="894"/>
      <c r="AG7" s="895"/>
    </row>
    <row r="8" spans="1:33" ht="14.25" customHeight="1">
      <c r="A8" s="870"/>
      <c r="B8" s="871"/>
      <c r="C8" s="871"/>
      <c r="D8" s="871"/>
      <c r="E8" s="872"/>
      <c r="F8" s="1106"/>
      <c r="G8" s="1106"/>
      <c r="H8" s="1106"/>
      <c r="I8" s="1106"/>
      <c r="J8" s="1106"/>
      <c r="K8" s="1106"/>
      <c r="L8" s="1106"/>
      <c r="M8" s="1106"/>
      <c r="N8" s="1107"/>
      <c r="O8" s="881" t="s">
        <v>176</v>
      </c>
      <c r="P8" s="882"/>
      <c r="Q8" s="882"/>
      <c r="R8" s="882"/>
      <c r="S8" s="882"/>
      <c r="T8" s="882"/>
      <c r="U8" s="882"/>
      <c r="V8" s="882"/>
      <c r="W8" s="882"/>
      <c r="X8" s="882"/>
      <c r="Y8" s="882"/>
      <c r="Z8" s="882"/>
      <c r="AA8" s="883"/>
      <c r="AB8" s="893"/>
      <c r="AC8" s="894"/>
      <c r="AD8" s="894"/>
      <c r="AE8" s="894"/>
      <c r="AF8" s="894"/>
      <c r="AG8" s="895"/>
    </row>
    <row r="9" spans="1:33" ht="14.25" customHeight="1">
      <c r="A9" s="870"/>
      <c r="B9" s="871"/>
      <c r="C9" s="871"/>
      <c r="D9" s="871"/>
      <c r="E9" s="872"/>
      <c r="F9" s="1106"/>
      <c r="G9" s="1106"/>
      <c r="H9" s="1106"/>
      <c r="I9" s="1106"/>
      <c r="J9" s="1106"/>
      <c r="K9" s="1106"/>
      <c r="L9" s="1106"/>
      <c r="M9" s="1106"/>
      <c r="N9" s="1107"/>
      <c r="O9" s="881" t="s">
        <v>177</v>
      </c>
      <c r="P9" s="882"/>
      <c r="Q9" s="882"/>
      <c r="R9" s="882"/>
      <c r="S9" s="882"/>
      <c r="T9" s="882"/>
      <c r="U9" s="882"/>
      <c r="V9" s="882"/>
      <c r="W9" s="882"/>
      <c r="X9" s="882"/>
      <c r="Y9" s="882"/>
      <c r="Z9" s="882"/>
      <c r="AA9" s="883"/>
      <c r="AB9" s="893"/>
      <c r="AC9" s="894"/>
      <c r="AD9" s="894"/>
      <c r="AE9" s="894"/>
      <c r="AF9" s="894"/>
      <c r="AG9" s="895"/>
    </row>
    <row r="10" spans="1:33" ht="14.25" customHeight="1">
      <c r="A10" s="870"/>
      <c r="B10" s="871"/>
      <c r="C10" s="871"/>
      <c r="D10" s="871"/>
      <c r="E10" s="872"/>
      <c r="F10" s="1106"/>
      <c r="G10" s="1106"/>
      <c r="H10" s="1106"/>
      <c r="I10" s="1106"/>
      <c r="J10" s="1106"/>
      <c r="K10" s="1106"/>
      <c r="L10" s="1106"/>
      <c r="M10" s="1106"/>
      <c r="N10" s="1107"/>
      <c r="O10" s="881" t="s">
        <v>184</v>
      </c>
      <c r="P10" s="882"/>
      <c r="Q10" s="882"/>
      <c r="R10" s="882"/>
      <c r="S10" s="882"/>
      <c r="T10" s="882"/>
      <c r="U10" s="882"/>
      <c r="V10" s="882"/>
      <c r="W10" s="882"/>
      <c r="X10" s="882"/>
      <c r="Y10" s="882"/>
      <c r="Z10" s="882"/>
      <c r="AA10" s="883"/>
      <c r="AB10" s="893"/>
      <c r="AC10" s="894"/>
      <c r="AD10" s="894"/>
      <c r="AE10" s="894"/>
      <c r="AF10" s="894"/>
      <c r="AG10" s="895"/>
    </row>
    <row r="11" spans="1:33" ht="14.25" customHeight="1">
      <c r="A11" s="870"/>
      <c r="B11" s="871"/>
      <c r="C11" s="871"/>
      <c r="D11" s="871"/>
      <c r="E11" s="872"/>
      <c r="F11" s="994" t="s">
        <v>597</v>
      </c>
      <c r="G11" s="994"/>
      <c r="H11" s="994"/>
      <c r="I11" s="994"/>
      <c r="J11" s="994"/>
      <c r="K11" s="994"/>
      <c r="L11" s="994"/>
      <c r="M11" s="994"/>
      <c r="N11" s="995"/>
      <c r="O11" s="881" t="s">
        <v>178</v>
      </c>
      <c r="P11" s="882"/>
      <c r="Q11" s="882"/>
      <c r="R11" s="882"/>
      <c r="S11" s="882"/>
      <c r="T11" s="882"/>
      <c r="U11" s="882"/>
      <c r="V11" s="882"/>
      <c r="W11" s="882"/>
      <c r="X11" s="882"/>
      <c r="Y11" s="882"/>
      <c r="Z11" s="882"/>
      <c r="AA11" s="883"/>
      <c r="AB11" s="893"/>
      <c r="AC11" s="894"/>
      <c r="AD11" s="894"/>
      <c r="AE11" s="894"/>
      <c r="AF11" s="894"/>
      <c r="AG11" s="895"/>
    </row>
    <row r="12" spans="1:33" ht="14.25" customHeight="1">
      <c r="A12" s="870"/>
      <c r="B12" s="871"/>
      <c r="C12" s="871"/>
      <c r="D12" s="871"/>
      <c r="E12" s="872"/>
      <c r="F12" s="1108"/>
      <c r="G12" s="1108"/>
      <c r="H12" s="1108"/>
      <c r="I12" s="1108"/>
      <c r="J12" s="1108"/>
      <c r="K12" s="1108"/>
      <c r="L12" s="1108"/>
      <c r="M12" s="1108"/>
      <c r="N12" s="1109"/>
      <c r="O12" s="881" t="s">
        <v>179</v>
      </c>
      <c r="P12" s="882"/>
      <c r="Q12" s="882"/>
      <c r="R12" s="882"/>
      <c r="S12" s="882"/>
      <c r="T12" s="882"/>
      <c r="U12" s="882"/>
      <c r="V12" s="882"/>
      <c r="W12" s="882"/>
      <c r="X12" s="882"/>
      <c r="Y12" s="882"/>
      <c r="Z12" s="882"/>
      <c r="AA12" s="883"/>
      <c r="AB12" s="893"/>
      <c r="AC12" s="894"/>
      <c r="AD12" s="894"/>
      <c r="AE12" s="894"/>
      <c r="AF12" s="894"/>
      <c r="AG12" s="895"/>
    </row>
    <row r="13" spans="1:33" ht="14.25" customHeight="1">
      <c r="A13" s="870"/>
      <c r="B13" s="871"/>
      <c r="C13" s="871"/>
      <c r="D13" s="871"/>
      <c r="E13" s="872"/>
      <c r="F13" s="883" t="s">
        <v>181</v>
      </c>
      <c r="G13" s="715"/>
      <c r="H13" s="715"/>
      <c r="I13" s="715"/>
      <c r="J13" s="715"/>
      <c r="K13" s="715"/>
      <c r="L13" s="715"/>
      <c r="M13" s="715"/>
      <c r="N13" s="715"/>
      <c r="O13" s="881" t="s">
        <v>182</v>
      </c>
      <c r="P13" s="882"/>
      <c r="Q13" s="882"/>
      <c r="R13" s="882"/>
      <c r="S13" s="882"/>
      <c r="T13" s="882"/>
      <c r="U13" s="882"/>
      <c r="V13" s="882"/>
      <c r="W13" s="882"/>
      <c r="X13" s="882"/>
      <c r="Y13" s="882"/>
      <c r="Z13" s="882"/>
      <c r="AA13" s="883"/>
      <c r="AB13" s="893"/>
      <c r="AC13" s="894"/>
      <c r="AD13" s="894"/>
      <c r="AE13" s="894"/>
      <c r="AF13" s="894"/>
      <c r="AG13" s="895"/>
    </row>
    <row r="14" spans="1:33" ht="14.25" customHeight="1">
      <c r="A14" s="870"/>
      <c r="B14" s="871"/>
      <c r="C14" s="871"/>
      <c r="D14" s="871"/>
      <c r="E14" s="872"/>
      <c r="F14" s="883"/>
      <c r="G14" s="715"/>
      <c r="H14" s="715"/>
      <c r="I14" s="715"/>
      <c r="J14" s="715"/>
      <c r="K14" s="715"/>
      <c r="L14" s="715"/>
      <c r="M14" s="715"/>
      <c r="N14" s="715"/>
      <c r="O14" s="881" t="s">
        <v>183</v>
      </c>
      <c r="P14" s="882"/>
      <c r="Q14" s="882"/>
      <c r="R14" s="882"/>
      <c r="S14" s="882"/>
      <c r="T14" s="882"/>
      <c r="U14" s="882"/>
      <c r="V14" s="882"/>
      <c r="W14" s="882"/>
      <c r="X14" s="882"/>
      <c r="Y14" s="882"/>
      <c r="Z14" s="882"/>
      <c r="AA14" s="883"/>
      <c r="AB14" s="893"/>
      <c r="AC14" s="894"/>
      <c r="AD14" s="894"/>
      <c r="AE14" s="894"/>
      <c r="AF14" s="894"/>
      <c r="AG14" s="895"/>
    </row>
    <row r="15" spans="1:35" ht="14.25" customHeight="1">
      <c r="A15" s="870"/>
      <c r="B15" s="871"/>
      <c r="C15" s="871"/>
      <c r="D15" s="871"/>
      <c r="E15" s="872"/>
      <c r="F15" s="883" t="s">
        <v>598</v>
      </c>
      <c r="G15" s="715"/>
      <c r="H15" s="715"/>
      <c r="I15" s="715"/>
      <c r="J15" s="715"/>
      <c r="K15" s="715"/>
      <c r="L15" s="715"/>
      <c r="M15" s="715"/>
      <c r="N15" s="715"/>
      <c r="O15" s="881" t="s">
        <v>180</v>
      </c>
      <c r="P15" s="882"/>
      <c r="Q15" s="882"/>
      <c r="R15" s="882"/>
      <c r="S15" s="882"/>
      <c r="T15" s="882"/>
      <c r="U15" s="882"/>
      <c r="V15" s="882"/>
      <c r="W15" s="882"/>
      <c r="X15" s="882"/>
      <c r="Y15" s="882"/>
      <c r="Z15" s="882"/>
      <c r="AA15" s="883"/>
      <c r="AB15" s="999"/>
      <c r="AC15" s="1000"/>
      <c r="AD15" s="1000"/>
      <c r="AE15" s="1000"/>
      <c r="AF15" s="1000"/>
      <c r="AG15" s="1001"/>
      <c r="AI15" s="133"/>
    </row>
    <row r="16" spans="1:33" ht="14.25" customHeight="1">
      <c r="A16" s="870"/>
      <c r="B16" s="871"/>
      <c r="C16" s="871"/>
      <c r="D16" s="871"/>
      <c r="E16" s="872"/>
      <c r="F16" s="883"/>
      <c r="G16" s="715"/>
      <c r="H16" s="715"/>
      <c r="I16" s="715"/>
      <c r="J16" s="715"/>
      <c r="K16" s="715"/>
      <c r="L16" s="715"/>
      <c r="M16" s="715"/>
      <c r="N16" s="715"/>
      <c r="O16" s="881" t="s">
        <v>455</v>
      </c>
      <c r="P16" s="882"/>
      <c r="Q16" s="882"/>
      <c r="R16" s="882"/>
      <c r="S16" s="882"/>
      <c r="T16" s="882"/>
      <c r="U16" s="882"/>
      <c r="V16" s="882"/>
      <c r="W16" s="882"/>
      <c r="X16" s="882"/>
      <c r="Y16" s="882"/>
      <c r="Z16" s="882"/>
      <c r="AA16" s="883"/>
      <c r="AB16" s="890" t="s">
        <v>1046</v>
      </c>
      <c r="AC16" s="891"/>
      <c r="AD16" s="891"/>
      <c r="AE16" s="891"/>
      <c r="AF16" s="891"/>
      <c r="AG16" s="892"/>
    </row>
    <row r="17" spans="1:33" ht="14.25" customHeight="1">
      <c r="A17" s="870"/>
      <c r="B17" s="871"/>
      <c r="C17" s="871"/>
      <c r="D17" s="871"/>
      <c r="E17" s="872"/>
      <c r="F17" s="883"/>
      <c r="G17" s="715"/>
      <c r="H17" s="715"/>
      <c r="I17" s="715"/>
      <c r="J17" s="715"/>
      <c r="K17" s="715"/>
      <c r="L17" s="715"/>
      <c r="M17" s="715"/>
      <c r="N17" s="715"/>
      <c r="O17" s="881" t="s">
        <v>456</v>
      </c>
      <c r="P17" s="882"/>
      <c r="Q17" s="882"/>
      <c r="R17" s="882"/>
      <c r="S17" s="882"/>
      <c r="T17" s="882"/>
      <c r="U17" s="882"/>
      <c r="V17" s="882"/>
      <c r="W17" s="882"/>
      <c r="X17" s="882"/>
      <c r="Y17" s="882"/>
      <c r="Z17" s="882"/>
      <c r="AA17" s="883"/>
      <c r="AB17" s="893"/>
      <c r="AC17" s="894"/>
      <c r="AD17" s="894"/>
      <c r="AE17" s="894"/>
      <c r="AF17" s="894"/>
      <c r="AG17" s="895"/>
    </row>
    <row r="18" spans="1:33" ht="14.25" customHeight="1">
      <c r="A18" s="870"/>
      <c r="B18" s="871"/>
      <c r="C18" s="871"/>
      <c r="D18" s="871"/>
      <c r="E18" s="872"/>
      <c r="F18" s="883" t="s">
        <v>454</v>
      </c>
      <c r="G18" s="715"/>
      <c r="H18" s="715"/>
      <c r="I18" s="715"/>
      <c r="J18" s="715"/>
      <c r="K18" s="715"/>
      <c r="L18" s="715"/>
      <c r="M18" s="715"/>
      <c r="N18" s="715"/>
      <c r="O18" s="715"/>
      <c r="P18" s="715"/>
      <c r="Q18" s="715"/>
      <c r="R18" s="715"/>
      <c r="S18" s="715"/>
      <c r="T18" s="715"/>
      <c r="U18" s="715"/>
      <c r="V18" s="715"/>
      <c r="W18" s="715"/>
      <c r="X18" s="715"/>
      <c r="Y18" s="715"/>
      <c r="Z18" s="715"/>
      <c r="AA18" s="715"/>
      <c r="AB18" s="886" t="s">
        <v>185</v>
      </c>
      <c r="AC18" s="886"/>
      <c r="AD18" s="886"/>
      <c r="AE18" s="886"/>
      <c r="AF18" s="886"/>
      <c r="AG18" s="887"/>
    </row>
    <row r="19" spans="1:33" ht="14.25" customHeight="1" thickBot="1">
      <c r="A19" s="873"/>
      <c r="B19" s="874"/>
      <c r="C19" s="874"/>
      <c r="D19" s="874"/>
      <c r="E19" s="875"/>
      <c r="F19" s="912" t="s">
        <v>453</v>
      </c>
      <c r="G19" s="913"/>
      <c r="H19" s="913"/>
      <c r="I19" s="913"/>
      <c r="J19" s="913"/>
      <c r="K19" s="913"/>
      <c r="L19" s="913"/>
      <c r="M19" s="913"/>
      <c r="N19" s="913"/>
      <c r="O19" s="913"/>
      <c r="P19" s="913"/>
      <c r="Q19" s="913"/>
      <c r="R19" s="913"/>
      <c r="S19" s="913"/>
      <c r="T19" s="913"/>
      <c r="U19" s="913"/>
      <c r="V19" s="913"/>
      <c r="W19" s="913"/>
      <c r="X19" s="913"/>
      <c r="Y19" s="913"/>
      <c r="Z19" s="913"/>
      <c r="AA19" s="913"/>
      <c r="AB19" s="888" t="s">
        <v>186</v>
      </c>
      <c r="AC19" s="888"/>
      <c r="AD19" s="888"/>
      <c r="AE19" s="888"/>
      <c r="AF19" s="888"/>
      <c r="AG19" s="889"/>
    </row>
    <row r="20" spans="1:33" ht="14.25" customHeight="1">
      <c r="A20" s="990" t="s">
        <v>613</v>
      </c>
      <c r="B20" s="706"/>
      <c r="C20" s="706"/>
      <c r="D20" s="706"/>
      <c r="E20" s="737"/>
      <c r="F20" s="992" t="s">
        <v>74</v>
      </c>
      <c r="G20" s="992"/>
      <c r="H20" s="992"/>
      <c r="I20" s="992"/>
      <c r="J20" s="992"/>
      <c r="K20" s="992"/>
      <c r="L20" s="992"/>
      <c r="M20" s="992"/>
      <c r="N20" s="992"/>
      <c r="O20" s="992"/>
      <c r="P20" s="992"/>
      <c r="Q20" s="992"/>
      <c r="R20" s="992"/>
      <c r="S20" s="992"/>
      <c r="T20" s="992"/>
      <c r="U20" s="992"/>
      <c r="V20" s="992"/>
      <c r="W20" s="992"/>
      <c r="X20" s="992"/>
      <c r="Y20" s="992"/>
      <c r="Z20" s="992"/>
      <c r="AA20" s="993"/>
      <c r="AB20" s="896" t="s">
        <v>185</v>
      </c>
      <c r="AC20" s="897"/>
      <c r="AD20" s="897"/>
      <c r="AE20" s="897"/>
      <c r="AF20" s="897"/>
      <c r="AG20" s="898"/>
    </row>
    <row r="21" spans="1:33" ht="14.25" customHeight="1">
      <c r="A21" s="991"/>
      <c r="B21" s="982"/>
      <c r="C21" s="982"/>
      <c r="D21" s="982"/>
      <c r="E21" s="983"/>
      <c r="F21" s="994" t="s">
        <v>76</v>
      </c>
      <c r="G21" s="994"/>
      <c r="H21" s="994"/>
      <c r="I21" s="994"/>
      <c r="J21" s="994"/>
      <c r="K21" s="994"/>
      <c r="L21" s="994"/>
      <c r="M21" s="994"/>
      <c r="N21" s="994"/>
      <c r="O21" s="994"/>
      <c r="P21" s="994"/>
      <c r="Q21" s="994"/>
      <c r="R21" s="994"/>
      <c r="S21" s="994"/>
      <c r="T21" s="994"/>
      <c r="U21" s="994"/>
      <c r="V21" s="994"/>
      <c r="W21" s="994"/>
      <c r="X21" s="994"/>
      <c r="Y21" s="994"/>
      <c r="Z21" s="994"/>
      <c r="AA21" s="995"/>
      <c r="AB21" s="893"/>
      <c r="AC21" s="894"/>
      <c r="AD21" s="894"/>
      <c r="AE21" s="894"/>
      <c r="AF21" s="894"/>
      <c r="AG21" s="895"/>
    </row>
    <row r="22" spans="1:33" ht="14.25" customHeight="1">
      <c r="A22" s="991"/>
      <c r="B22" s="982"/>
      <c r="C22" s="982"/>
      <c r="D22" s="982"/>
      <c r="E22" s="983"/>
      <c r="F22" s="994" t="s">
        <v>346</v>
      </c>
      <c r="G22" s="994"/>
      <c r="H22" s="994"/>
      <c r="I22" s="994"/>
      <c r="J22" s="994"/>
      <c r="K22" s="994"/>
      <c r="L22" s="994"/>
      <c r="M22" s="994"/>
      <c r="N22" s="994"/>
      <c r="O22" s="994"/>
      <c r="P22" s="994"/>
      <c r="Q22" s="994"/>
      <c r="R22" s="994"/>
      <c r="S22" s="994"/>
      <c r="T22" s="994"/>
      <c r="U22" s="994"/>
      <c r="V22" s="994"/>
      <c r="W22" s="994"/>
      <c r="X22" s="994"/>
      <c r="Y22" s="994"/>
      <c r="Z22" s="994"/>
      <c r="AA22" s="995"/>
      <c r="AB22" s="893"/>
      <c r="AC22" s="894"/>
      <c r="AD22" s="894"/>
      <c r="AE22" s="894"/>
      <c r="AF22" s="894"/>
      <c r="AG22" s="895"/>
    </row>
    <row r="23" spans="1:33" ht="14.25" customHeight="1">
      <c r="A23" s="991"/>
      <c r="B23" s="982"/>
      <c r="C23" s="982"/>
      <c r="D23" s="982"/>
      <c r="E23" s="983"/>
      <c r="F23" s="994" t="s">
        <v>518</v>
      </c>
      <c r="G23" s="994"/>
      <c r="H23" s="994"/>
      <c r="I23" s="994"/>
      <c r="J23" s="994"/>
      <c r="K23" s="994"/>
      <c r="L23" s="994"/>
      <c r="M23" s="994"/>
      <c r="N23" s="994"/>
      <c r="O23" s="994"/>
      <c r="P23" s="994"/>
      <c r="Q23" s="994"/>
      <c r="R23" s="994"/>
      <c r="S23" s="994"/>
      <c r="T23" s="994"/>
      <c r="U23" s="994"/>
      <c r="V23" s="994"/>
      <c r="W23" s="994"/>
      <c r="X23" s="994"/>
      <c r="Y23" s="994"/>
      <c r="Z23" s="994"/>
      <c r="AA23" s="995"/>
      <c r="AB23" s="893"/>
      <c r="AC23" s="894"/>
      <c r="AD23" s="894"/>
      <c r="AE23" s="894"/>
      <c r="AF23" s="894"/>
      <c r="AG23" s="895"/>
    </row>
    <row r="24" spans="1:33" ht="14.25" customHeight="1">
      <c r="A24" s="991"/>
      <c r="B24" s="982"/>
      <c r="C24" s="982"/>
      <c r="D24" s="982"/>
      <c r="E24" s="983"/>
      <c r="F24" s="994" t="s">
        <v>347</v>
      </c>
      <c r="G24" s="994"/>
      <c r="H24" s="994"/>
      <c r="I24" s="994"/>
      <c r="J24" s="994"/>
      <c r="K24" s="994"/>
      <c r="L24" s="994"/>
      <c r="M24" s="994"/>
      <c r="N24" s="994"/>
      <c r="O24" s="994"/>
      <c r="P24" s="994"/>
      <c r="Q24" s="994"/>
      <c r="R24" s="994"/>
      <c r="S24" s="994"/>
      <c r="T24" s="994"/>
      <c r="U24" s="994"/>
      <c r="V24" s="994"/>
      <c r="W24" s="994"/>
      <c r="X24" s="994"/>
      <c r="Y24" s="994"/>
      <c r="Z24" s="994"/>
      <c r="AA24" s="995"/>
      <c r="AB24" s="893"/>
      <c r="AC24" s="894"/>
      <c r="AD24" s="894"/>
      <c r="AE24" s="894"/>
      <c r="AF24" s="894"/>
      <c r="AG24" s="895"/>
    </row>
    <row r="25" spans="1:33" ht="14.25" customHeight="1" thickBot="1">
      <c r="A25" s="707"/>
      <c r="B25" s="708"/>
      <c r="C25" s="708"/>
      <c r="D25" s="708"/>
      <c r="E25" s="738"/>
      <c r="F25" s="996" t="s">
        <v>348</v>
      </c>
      <c r="G25" s="996"/>
      <c r="H25" s="996"/>
      <c r="I25" s="996"/>
      <c r="J25" s="996"/>
      <c r="K25" s="996"/>
      <c r="L25" s="996"/>
      <c r="M25" s="996"/>
      <c r="N25" s="996"/>
      <c r="O25" s="996"/>
      <c r="P25" s="996"/>
      <c r="Q25" s="996"/>
      <c r="R25" s="996"/>
      <c r="S25" s="996"/>
      <c r="T25" s="996"/>
      <c r="U25" s="996"/>
      <c r="V25" s="996"/>
      <c r="W25" s="996"/>
      <c r="X25" s="996"/>
      <c r="Y25" s="996"/>
      <c r="Z25" s="996"/>
      <c r="AA25" s="912"/>
      <c r="AB25" s="899"/>
      <c r="AC25" s="900"/>
      <c r="AD25" s="900"/>
      <c r="AE25" s="900"/>
      <c r="AF25" s="900"/>
      <c r="AG25" s="901"/>
    </row>
    <row r="26" spans="1:33" ht="14.25" customHeight="1">
      <c r="A26" s="867" t="s">
        <v>188</v>
      </c>
      <c r="B26" s="868"/>
      <c r="C26" s="868"/>
      <c r="D26" s="868"/>
      <c r="E26" s="869"/>
      <c r="F26" s="879" t="s">
        <v>1095</v>
      </c>
      <c r="G26" s="879"/>
      <c r="H26" s="879"/>
      <c r="I26" s="879"/>
      <c r="J26" s="879"/>
      <c r="K26" s="879"/>
      <c r="L26" s="879"/>
      <c r="M26" s="879"/>
      <c r="N26" s="879"/>
      <c r="O26" s="879"/>
      <c r="P26" s="879"/>
      <c r="Q26" s="879"/>
      <c r="R26" s="879"/>
      <c r="S26" s="879"/>
      <c r="T26" s="879"/>
      <c r="U26" s="879"/>
      <c r="V26" s="879"/>
      <c r="W26" s="879"/>
      <c r="X26" s="879"/>
      <c r="Y26" s="879"/>
      <c r="Z26" s="879"/>
      <c r="AA26" s="880"/>
      <c r="AB26" s="884" t="s">
        <v>185</v>
      </c>
      <c r="AC26" s="884"/>
      <c r="AD26" s="884"/>
      <c r="AE26" s="884"/>
      <c r="AF26" s="884"/>
      <c r="AG26" s="885"/>
    </row>
    <row r="27" spans="1:33" ht="14.25" customHeight="1">
      <c r="A27" s="870"/>
      <c r="B27" s="871"/>
      <c r="C27" s="871"/>
      <c r="D27" s="871"/>
      <c r="E27" s="872"/>
      <c r="F27" s="984" t="s">
        <v>605</v>
      </c>
      <c r="G27" s="984"/>
      <c r="H27" s="984"/>
      <c r="I27" s="984"/>
      <c r="J27" s="984"/>
      <c r="K27" s="984"/>
      <c r="L27" s="984"/>
      <c r="M27" s="984"/>
      <c r="N27" s="984"/>
      <c r="O27" s="984"/>
      <c r="P27" s="984"/>
      <c r="Q27" s="984"/>
      <c r="R27" s="984"/>
      <c r="S27" s="984"/>
      <c r="T27" s="984"/>
      <c r="U27" s="984"/>
      <c r="V27" s="984"/>
      <c r="W27" s="984"/>
      <c r="X27" s="984"/>
      <c r="Y27" s="984"/>
      <c r="Z27" s="984"/>
      <c r="AA27" s="985"/>
      <c r="AB27" s="886"/>
      <c r="AC27" s="886"/>
      <c r="AD27" s="886"/>
      <c r="AE27" s="886"/>
      <c r="AF27" s="886"/>
      <c r="AG27" s="887"/>
    </row>
    <row r="28" spans="1:33" ht="14.25" customHeight="1" thickBot="1">
      <c r="A28" s="873"/>
      <c r="B28" s="874"/>
      <c r="C28" s="874"/>
      <c r="D28" s="874"/>
      <c r="E28" s="875"/>
      <c r="F28" s="877" t="s">
        <v>1066</v>
      </c>
      <c r="G28" s="877"/>
      <c r="H28" s="877"/>
      <c r="I28" s="877"/>
      <c r="J28" s="877"/>
      <c r="K28" s="877"/>
      <c r="L28" s="877"/>
      <c r="M28" s="877"/>
      <c r="N28" s="877"/>
      <c r="O28" s="877"/>
      <c r="P28" s="877"/>
      <c r="Q28" s="877"/>
      <c r="R28" s="877"/>
      <c r="S28" s="877"/>
      <c r="T28" s="877"/>
      <c r="U28" s="877"/>
      <c r="V28" s="877"/>
      <c r="W28" s="877"/>
      <c r="X28" s="877"/>
      <c r="Y28" s="877"/>
      <c r="Z28" s="877"/>
      <c r="AA28" s="878"/>
      <c r="AB28" s="888"/>
      <c r="AC28" s="888"/>
      <c r="AD28" s="888"/>
      <c r="AE28" s="888"/>
      <c r="AF28" s="888"/>
      <c r="AG28" s="889"/>
    </row>
    <row r="29" spans="1:33" ht="15" customHeight="1">
      <c r="A29" s="902" t="s">
        <v>614</v>
      </c>
      <c r="B29" s="903"/>
      <c r="C29" s="903"/>
      <c r="D29" s="903"/>
      <c r="E29" s="904"/>
      <c r="F29" s="903" t="s">
        <v>1208</v>
      </c>
      <c r="G29" s="903"/>
      <c r="H29" s="903"/>
      <c r="I29" s="903"/>
      <c r="J29" s="903"/>
      <c r="K29" s="903"/>
      <c r="L29" s="903"/>
      <c r="M29" s="903"/>
      <c r="N29" s="903"/>
      <c r="O29" s="903"/>
      <c r="P29" s="903"/>
      <c r="Q29" s="952" t="s">
        <v>555</v>
      </c>
      <c r="R29" s="868"/>
      <c r="S29" s="868"/>
      <c r="T29" s="868"/>
      <c r="U29" s="868"/>
      <c r="V29" s="868"/>
      <c r="W29" s="868"/>
      <c r="X29" s="868"/>
      <c r="Y29" s="868"/>
      <c r="Z29" s="868"/>
      <c r="AA29" s="868"/>
      <c r="AB29" s="868"/>
      <c r="AC29" s="868"/>
      <c r="AD29" s="868"/>
      <c r="AE29" s="868"/>
      <c r="AF29" s="868"/>
      <c r="AG29" s="869"/>
    </row>
    <row r="30" spans="1:33" ht="15" customHeight="1">
      <c r="A30" s="905"/>
      <c r="B30" s="906"/>
      <c r="C30" s="906"/>
      <c r="D30" s="906"/>
      <c r="E30" s="907"/>
      <c r="F30" s="906"/>
      <c r="G30" s="906"/>
      <c r="H30" s="906"/>
      <c r="I30" s="906"/>
      <c r="J30" s="906"/>
      <c r="K30" s="906"/>
      <c r="L30" s="906"/>
      <c r="M30" s="906"/>
      <c r="N30" s="906"/>
      <c r="O30" s="906"/>
      <c r="P30" s="906"/>
      <c r="Q30" s="982" t="s">
        <v>673</v>
      </c>
      <c r="R30" s="982"/>
      <c r="S30" s="982"/>
      <c r="T30" s="1116" t="s">
        <v>556</v>
      </c>
      <c r="U30" s="963"/>
      <c r="V30" s="963"/>
      <c r="W30" s="963"/>
      <c r="X30" s="963"/>
      <c r="Y30" s="963"/>
      <c r="Z30" s="963"/>
      <c r="AA30" s="963"/>
      <c r="AB30" s="963"/>
      <c r="AC30" s="963"/>
      <c r="AD30" s="963"/>
      <c r="AE30" s="963"/>
      <c r="AF30" s="963"/>
      <c r="AG30" s="964"/>
    </row>
    <row r="31" spans="1:33" ht="15" customHeight="1">
      <c r="A31" s="905"/>
      <c r="B31" s="906"/>
      <c r="C31" s="906"/>
      <c r="D31" s="906"/>
      <c r="E31" s="907"/>
      <c r="F31" s="906"/>
      <c r="G31" s="906"/>
      <c r="H31" s="906"/>
      <c r="I31" s="906"/>
      <c r="J31" s="906"/>
      <c r="K31" s="906"/>
      <c r="L31" s="906"/>
      <c r="M31" s="906"/>
      <c r="N31" s="906"/>
      <c r="O31" s="906"/>
      <c r="P31" s="906"/>
      <c r="Q31" s="982"/>
      <c r="R31" s="982"/>
      <c r="S31" s="982"/>
      <c r="T31" s="1112" t="s">
        <v>557</v>
      </c>
      <c r="U31" s="1113"/>
      <c r="V31" s="1110" t="s">
        <v>558</v>
      </c>
      <c r="W31" s="935"/>
      <c r="X31" s="935"/>
      <c r="Y31" s="935"/>
      <c r="Z31" s="935"/>
      <c r="AA31" s="1111"/>
      <c r="AB31" s="917" t="s">
        <v>559</v>
      </c>
      <c r="AC31" s="917"/>
      <c r="AD31" s="917"/>
      <c r="AE31" s="917" t="s">
        <v>560</v>
      </c>
      <c r="AF31" s="917"/>
      <c r="AG31" s="918"/>
    </row>
    <row r="32" spans="1:33" ht="15" customHeight="1">
      <c r="A32" s="905"/>
      <c r="B32" s="906"/>
      <c r="C32" s="906"/>
      <c r="D32" s="906"/>
      <c r="E32" s="907"/>
      <c r="F32" s="1117"/>
      <c r="G32" s="1117"/>
      <c r="H32" s="1117"/>
      <c r="I32" s="1117"/>
      <c r="J32" s="1117"/>
      <c r="K32" s="1117"/>
      <c r="L32" s="1117"/>
      <c r="M32" s="1117"/>
      <c r="N32" s="1117"/>
      <c r="O32" s="1117"/>
      <c r="P32" s="1117"/>
      <c r="Q32" s="982"/>
      <c r="R32" s="982"/>
      <c r="S32" s="982"/>
      <c r="T32" s="1114"/>
      <c r="U32" s="1115"/>
      <c r="V32" s="982" t="s">
        <v>561</v>
      </c>
      <c r="W32" s="982"/>
      <c r="X32" s="982"/>
      <c r="Y32" s="949" t="s">
        <v>562</v>
      </c>
      <c r="Z32" s="950"/>
      <c r="AA32" s="951"/>
      <c r="AB32" s="917"/>
      <c r="AC32" s="917"/>
      <c r="AD32" s="917"/>
      <c r="AE32" s="917"/>
      <c r="AF32" s="917"/>
      <c r="AG32" s="918"/>
    </row>
    <row r="33" spans="1:33" ht="15" customHeight="1">
      <c r="A33" s="905"/>
      <c r="B33" s="906"/>
      <c r="C33" s="906"/>
      <c r="D33" s="906"/>
      <c r="E33" s="907"/>
      <c r="F33" s="1118" t="s">
        <v>459</v>
      </c>
      <c r="G33" s="1118"/>
      <c r="H33" s="1118"/>
      <c r="I33" s="1118"/>
      <c r="J33" s="1118"/>
      <c r="K33" s="1118"/>
      <c r="L33" s="1118"/>
      <c r="M33" s="1118"/>
      <c r="N33" s="1118"/>
      <c r="O33" s="1118"/>
      <c r="P33" s="1119"/>
      <c r="Q33" s="911" t="s">
        <v>460</v>
      </c>
      <c r="R33" s="911"/>
      <c r="S33" s="911"/>
      <c r="T33" s="911" t="s">
        <v>1085</v>
      </c>
      <c r="U33" s="911"/>
      <c r="V33" s="911" t="s">
        <v>461</v>
      </c>
      <c r="W33" s="911"/>
      <c r="X33" s="911"/>
      <c r="Y33" s="911" t="s">
        <v>462</v>
      </c>
      <c r="Z33" s="911"/>
      <c r="AA33" s="911"/>
      <c r="AB33" s="911" t="s">
        <v>462</v>
      </c>
      <c r="AC33" s="911"/>
      <c r="AD33" s="911"/>
      <c r="AE33" s="911" t="s">
        <v>463</v>
      </c>
      <c r="AF33" s="911"/>
      <c r="AG33" s="919"/>
    </row>
    <row r="34" spans="1:33" ht="27" customHeight="1">
      <c r="A34" s="905"/>
      <c r="B34" s="906"/>
      <c r="C34" s="906"/>
      <c r="D34" s="906"/>
      <c r="E34" s="907"/>
      <c r="F34" s="1009" t="s">
        <v>94</v>
      </c>
      <c r="G34" s="1009"/>
      <c r="H34" s="1009"/>
      <c r="I34" s="1010"/>
      <c r="J34" s="1005" t="s">
        <v>457</v>
      </c>
      <c r="K34" s="1005"/>
      <c r="L34" s="1005"/>
      <c r="M34" s="1005"/>
      <c r="N34" s="1005"/>
      <c r="O34" s="1005"/>
      <c r="P34" s="1005"/>
      <c r="Q34" s="911" t="s">
        <v>1084</v>
      </c>
      <c r="R34" s="911"/>
      <c r="S34" s="911"/>
      <c r="T34" s="911" t="s">
        <v>1085</v>
      </c>
      <c r="U34" s="911"/>
      <c r="V34" s="911" t="s">
        <v>1086</v>
      </c>
      <c r="W34" s="911"/>
      <c r="X34" s="911"/>
      <c r="Y34" s="911" t="s">
        <v>1087</v>
      </c>
      <c r="Z34" s="911"/>
      <c r="AA34" s="911"/>
      <c r="AB34" s="911" t="s">
        <v>1087</v>
      </c>
      <c r="AC34" s="911"/>
      <c r="AD34" s="911"/>
      <c r="AE34" s="911" t="s">
        <v>1088</v>
      </c>
      <c r="AF34" s="911"/>
      <c r="AG34" s="919"/>
    </row>
    <row r="35" spans="1:33" ht="27" customHeight="1">
      <c r="A35" s="905"/>
      <c r="B35" s="906"/>
      <c r="C35" s="906"/>
      <c r="D35" s="906"/>
      <c r="E35" s="907"/>
      <c r="F35" s="1007"/>
      <c r="G35" s="1007"/>
      <c r="H35" s="1007"/>
      <c r="I35" s="1008"/>
      <c r="J35" s="1005" t="s">
        <v>289</v>
      </c>
      <c r="K35" s="1005"/>
      <c r="L35" s="1005"/>
      <c r="M35" s="1005"/>
      <c r="N35" s="1005"/>
      <c r="O35" s="1005"/>
      <c r="P35" s="1005"/>
      <c r="Q35" s="911" t="s">
        <v>290</v>
      </c>
      <c r="R35" s="911"/>
      <c r="S35" s="911"/>
      <c r="T35" s="911" t="s">
        <v>1085</v>
      </c>
      <c r="U35" s="911"/>
      <c r="V35" s="911" t="s">
        <v>291</v>
      </c>
      <c r="W35" s="911"/>
      <c r="X35" s="911"/>
      <c r="Y35" s="911" t="s">
        <v>292</v>
      </c>
      <c r="Z35" s="911"/>
      <c r="AA35" s="911"/>
      <c r="AB35" s="911" t="s">
        <v>292</v>
      </c>
      <c r="AC35" s="911"/>
      <c r="AD35" s="911"/>
      <c r="AE35" s="911" t="s">
        <v>1086</v>
      </c>
      <c r="AF35" s="911"/>
      <c r="AG35" s="919"/>
    </row>
    <row r="36" spans="1:33" ht="15" customHeight="1" thickBot="1">
      <c r="A36" s="908"/>
      <c r="B36" s="909"/>
      <c r="C36" s="909"/>
      <c r="D36" s="909"/>
      <c r="E36" s="910"/>
      <c r="F36" s="996" t="s">
        <v>567</v>
      </c>
      <c r="G36" s="996"/>
      <c r="H36" s="996"/>
      <c r="I36" s="996"/>
      <c r="J36" s="996"/>
      <c r="K36" s="996"/>
      <c r="L36" s="996"/>
      <c r="M36" s="996"/>
      <c r="N36" s="996"/>
      <c r="O36" s="996"/>
      <c r="P36" s="996"/>
      <c r="Q36" s="920" t="s">
        <v>293</v>
      </c>
      <c r="R36" s="920"/>
      <c r="S36" s="920"/>
      <c r="T36" s="920" t="s">
        <v>294</v>
      </c>
      <c r="U36" s="920"/>
      <c r="V36" s="920" t="s">
        <v>1085</v>
      </c>
      <c r="W36" s="920"/>
      <c r="X36" s="920"/>
      <c r="Y36" s="920" t="s">
        <v>292</v>
      </c>
      <c r="Z36" s="920"/>
      <c r="AA36" s="920"/>
      <c r="AB36" s="920" t="s">
        <v>292</v>
      </c>
      <c r="AC36" s="920"/>
      <c r="AD36" s="920"/>
      <c r="AE36" s="920" t="s">
        <v>1086</v>
      </c>
      <c r="AF36" s="920"/>
      <c r="AG36" s="948"/>
    </row>
    <row r="37" spans="1:33" ht="15" customHeight="1">
      <c r="A37" s="902" t="s">
        <v>248</v>
      </c>
      <c r="B37" s="903"/>
      <c r="C37" s="903"/>
      <c r="D37" s="903"/>
      <c r="E37" s="904"/>
      <c r="F37" s="1011" t="s">
        <v>96</v>
      </c>
      <c r="G37" s="1011"/>
      <c r="H37" s="1011"/>
      <c r="I37" s="1011"/>
      <c r="J37" s="1011"/>
      <c r="K37" s="1011"/>
      <c r="L37" s="1011"/>
      <c r="M37" s="1011"/>
      <c r="N37" s="1011"/>
      <c r="O37" s="1011"/>
      <c r="P37" s="1011"/>
      <c r="Q37" s="1011"/>
      <c r="R37" s="1011"/>
      <c r="S37" s="1011"/>
      <c r="T37" s="1011"/>
      <c r="U37" s="1011"/>
      <c r="V37" s="1011"/>
      <c r="W37" s="1011"/>
      <c r="X37" s="1011"/>
      <c r="Y37" s="1011"/>
      <c r="Z37" s="1012"/>
      <c r="AA37" s="903" t="s">
        <v>458</v>
      </c>
      <c r="AB37" s="868"/>
      <c r="AC37" s="868"/>
      <c r="AD37" s="868"/>
      <c r="AE37" s="868"/>
      <c r="AF37" s="868"/>
      <c r="AG37" s="869"/>
    </row>
    <row r="38" spans="1:33" ht="15" customHeight="1">
      <c r="A38" s="905"/>
      <c r="B38" s="906"/>
      <c r="C38" s="906"/>
      <c r="D38" s="906"/>
      <c r="E38" s="907"/>
      <c r="F38" s="882" t="s">
        <v>707</v>
      </c>
      <c r="G38" s="882"/>
      <c r="H38" s="882"/>
      <c r="I38" s="882"/>
      <c r="J38" s="882"/>
      <c r="K38" s="882"/>
      <c r="L38" s="882"/>
      <c r="M38" s="882"/>
      <c r="N38" s="882"/>
      <c r="O38" s="882"/>
      <c r="P38" s="882"/>
      <c r="Q38" s="882"/>
      <c r="R38" s="882"/>
      <c r="S38" s="882"/>
      <c r="T38" s="882"/>
      <c r="U38" s="882"/>
      <c r="V38" s="882"/>
      <c r="W38" s="882"/>
      <c r="X38" s="882"/>
      <c r="Y38" s="882"/>
      <c r="Z38" s="883"/>
      <c r="AA38" s="963" t="s">
        <v>192</v>
      </c>
      <c r="AB38" s="963"/>
      <c r="AC38" s="963"/>
      <c r="AD38" s="963"/>
      <c r="AE38" s="963"/>
      <c r="AF38" s="963"/>
      <c r="AG38" s="964"/>
    </row>
    <row r="39" spans="1:33" ht="15" customHeight="1">
      <c r="A39" s="905"/>
      <c r="B39" s="906"/>
      <c r="C39" s="906"/>
      <c r="D39" s="906"/>
      <c r="E39" s="907"/>
      <c r="F39" s="1009" t="s">
        <v>94</v>
      </c>
      <c r="G39" s="1009"/>
      <c r="H39" s="1009"/>
      <c r="I39" s="1009"/>
      <c r="J39" s="1009"/>
      <c r="K39" s="1010"/>
      <c r="L39" s="1005" t="s">
        <v>563</v>
      </c>
      <c r="M39" s="1005"/>
      <c r="N39" s="1005"/>
      <c r="O39" s="1005"/>
      <c r="P39" s="1005"/>
      <c r="Q39" s="1005"/>
      <c r="R39" s="1005"/>
      <c r="S39" s="1005"/>
      <c r="T39" s="1005"/>
      <c r="U39" s="1005"/>
      <c r="V39" s="1005"/>
      <c r="W39" s="1005"/>
      <c r="X39" s="1005"/>
      <c r="Y39" s="1005"/>
      <c r="Z39" s="1005"/>
      <c r="AA39" s="963" t="s">
        <v>191</v>
      </c>
      <c r="AB39" s="963"/>
      <c r="AC39" s="963"/>
      <c r="AD39" s="963"/>
      <c r="AE39" s="963"/>
      <c r="AF39" s="963"/>
      <c r="AG39" s="964"/>
    </row>
    <row r="40" spans="1:33" ht="15" customHeight="1">
      <c r="A40" s="905"/>
      <c r="B40" s="906"/>
      <c r="C40" s="906"/>
      <c r="D40" s="906"/>
      <c r="E40" s="907"/>
      <c r="F40" s="1007"/>
      <c r="G40" s="1007"/>
      <c r="H40" s="1007"/>
      <c r="I40" s="1007"/>
      <c r="J40" s="1007"/>
      <c r="K40" s="1008"/>
      <c r="L40" s="1006" t="s">
        <v>395</v>
      </c>
      <c r="M40" s="1007"/>
      <c r="N40" s="1007"/>
      <c r="O40" s="1007"/>
      <c r="P40" s="1007"/>
      <c r="Q40" s="1007"/>
      <c r="R40" s="1007"/>
      <c r="S40" s="1007"/>
      <c r="T40" s="1007"/>
      <c r="U40" s="1007"/>
      <c r="V40" s="1007"/>
      <c r="W40" s="1007"/>
      <c r="X40" s="1007"/>
      <c r="Y40" s="1007"/>
      <c r="Z40" s="1008"/>
      <c r="AA40" s="963" t="s">
        <v>190</v>
      </c>
      <c r="AB40" s="963"/>
      <c r="AC40" s="963"/>
      <c r="AD40" s="963"/>
      <c r="AE40" s="963"/>
      <c r="AF40" s="963"/>
      <c r="AG40" s="964"/>
    </row>
    <row r="41" spans="1:33" ht="15" customHeight="1" thickBot="1">
      <c r="A41" s="908"/>
      <c r="B41" s="909"/>
      <c r="C41" s="909"/>
      <c r="D41" s="909"/>
      <c r="E41" s="910"/>
      <c r="F41" s="994" t="s">
        <v>95</v>
      </c>
      <c r="G41" s="994"/>
      <c r="H41" s="994"/>
      <c r="I41" s="994"/>
      <c r="J41" s="994"/>
      <c r="K41" s="994"/>
      <c r="L41" s="994"/>
      <c r="M41" s="994"/>
      <c r="N41" s="994"/>
      <c r="O41" s="994"/>
      <c r="P41" s="994"/>
      <c r="Q41" s="994"/>
      <c r="R41" s="994"/>
      <c r="S41" s="994"/>
      <c r="T41" s="994"/>
      <c r="U41" s="994"/>
      <c r="V41" s="994"/>
      <c r="W41" s="994"/>
      <c r="X41" s="994"/>
      <c r="Y41" s="994"/>
      <c r="Z41" s="995"/>
      <c r="AA41" s="935" t="s">
        <v>190</v>
      </c>
      <c r="AB41" s="935"/>
      <c r="AC41" s="935"/>
      <c r="AD41" s="935"/>
      <c r="AE41" s="935"/>
      <c r="AF41" s="935"/>
      <c r="AG41" s="936"/>
    </row>
    <row r="42" spans="1:33" ht="15" customHeight="1">
      <c r="A42" s="902" t="s">
        <v>99</v>
      </c>
      <c r="B42" s="903"/>
      <c r="C42" s="903"/>
      <c r="D42" s="903"/>
      <c r="E42" s="904"/>
      <c r="F42" s="975" t="s">
        <v>1082</v>
      </c>
      <c r="G42" s="976"/>
      <c r="H42" s="976"/>
      <c r="I42" s="976"/>
      <c r="J42" s="976"/>
      <c r="K42" s="976"/>
      <c r="L42" s="977"/>
      <c r="M42" s="973" t="s">
        <v>13</v>
      </c>
      <c r="N42" s="973"/>
      <c r="O42" s="973"/>
      <c r="P42" s="973"/>
      <c r="Q42" s="973"/>
      <c r="R42" s="973"/>
      <c r="S42" s="973"/>
      <c r="T42" s="973"/>
      <c r="U42" s="973"/>
      <c r="V42" s="973"/>
      <c r="W42" s="973"/>
      <c r="X42" s="973"/>
      <c r="Y42" s="973"/>
      <c r="Z42" s="973"/>
      <c r="AA42" s="973"/>
      <c r="AB42" s="973"/>
      <c r="AC42" s="973"/>
      <c r="AD42" s="973"/>
      <c r="AE42" s="973"/>
      <c r="AF42" s="973"/>
      <c r="AG42" s="974"/>
    </row>
    <row r="43" spans="1:33" ht="37.5" customHeight="1">
      <c r="A43" s="905"/>
      <c r="B43" s="906"/>
      <c r="C43" s="906"/>
      <c r="D43" s="906"/>
      <c r="E43" s="907"/>
      <c r="F43" s="978"/>
      <c r="G43" s="979"/>
      <c r="H43" s="979"/>
      <c r="I43" s="979"/>
      <c r="J43" s="979"/>
      <c r="K43" s="979"/>
      <c r="L43" s="980"/>
      <c r="M43" s="1123" t="s">
        <v>15</v>
      </c>
      <c r="N43" s="1123"/>
      <c r="O43" s="1123"/>
      <c r="P43" s="1123"/>
      <c r="Q43" s="1123"/>
      <c r="R43" s="1123"/>
      <c r="S43" s="1123"/>
      <c r="T43" s="970" t="s">
        <v>16</v>
      </c>
      <c r="U43" s="971"/>
      <c r="V43" s="971"/>
      <c r="W43" s="971"/>
      <c r="X43" s="971"/>
      <c r="Y43" s="971"/>
      <c r="Z43" s="981"/>
      <c r="AA43" s="970" t="s">
        <v>17</v>
      </c>
      <c r="AB43" s="971"/>
      <c r="AC43" s="971"/>
      <c r="AD43" s="971"/>
      <c r="AE43" s="971"/>
      <c r="AF43" s="971"/>
      <c r="AG43" s="972"/>
    </row>
    <row r="44" spans="1:33" ht="30" customHeight="1">
      <c r="A44" s="905"/>
      <c r="B44" s="906"/>
      <c r="C44" s="906"/>
      <c r="D44" s="906"/>
      <c r="E44" s="907"/>
      <c r="F44" s="1120" t="s">
        <v>14</v>
      </c>
      <c r="G44" s="1121"/>
      <c r="H44" s="1121"/>
      <c r="I44" s="1121"/>
      <c r="J44" s="1121"/>
      <c r="K44" s="1121"/>
      <c r="L44" s="1122"/>
      <c r="M44" s="982" t="s">
        <v>100</v>
      </c>
      <c r="N44" s="982"/>
      <c r="O44" s="982"/>
      <c r="P44" s="982"/>
      <c r="Q44" s="982"/>
      <c r="R44" s="982"/>
      <c r="S44" s="982"/>
      <c r="T44" s="982" t="s">
        <v>101</v>
      </c>
      <c r="U44" s="982"/>
      <c r="V44" s="982"/>
      <c r="W44" s="982"/>
      <c r="X44" s="982"/>
      <c r="Y44" s="982"/>
      <c r="Z44" s="982"/>
      <c r="AA44" s="982" t="s">
        <v>101</v>
      </c>
      <c r="AB44" s="982"/>
      <c r="AC44" s="982"/>
      <c r="AD44" s="982"/>
      <c r="AE44" s="982"/>
      <c r="AF44" s="982"/>
      <c r="AG44" s="983"/>
    </row>
    <row r="45" spans="1:33" ht="15" customHeight="1">
      <c r="A45" s="905"/>
      <c r="B45" s="906"/>
      <c r="C45" s="906"/>
      <c r="D45" s="906"/>
      <c r="E45" s="907"/>
      <c r="F45" s="1125" t="s">
        <v>707</v>
      </c>
      <c r="G45" s="882"/>
      <c r="H45" s="882"/>
      <c r="I45" s="882"/>
      <c r="J45" s="882"/>
      <c r="K45" s="882"/>
      <c r="L45" s="883"/>
      <c r="M45" s="982" t="s">
        <v>101</v>
      </c>
      <c r="N45" s="982"/>
      <c r="O45" s="982"/>
      <c r="P45" s="982"/>
      <c r="Q45" s="982"/>
      <c r="R45" s="982"/>
      <c r="S45" s="982"/>
      <c r="T45" s="982" t="s">
        <v>103</v>
      </c>
      <c r="U45" s="982"/>
      <c r="V45" s="982"/>
      <c r="W45" s="982"/>
      <c r="X45" s="982"/>
      <c r="Y45" s="982"/>
      <c r="Z45" s="982"/>
      <c r="AA45" s="982" t="s">
        <v>103</v>
      </c>
      <c r="AB45" s="982"/>
      <c r="AC45" s="982"/>
      <c r="AD45" s="982"/>
      <c r="AE45" s="982"/>
      <c r="AF45" s="982"/>
      <c r="AG45" s="983"/>
    </row>
    <row r="46" spans="1:33" ht="15" customHeight="1">
      <c r="A46" s="905"/>
      <c r="B46" s="906"/>
      <c r="C46" s="906"/>
      <c r="D46" s="906"/>
      <c r="E46" s="907"/>
      <c r="F46" s="1125" t="s">
        <v>98</v>
      </c>
      <c r="G46" s="882"/>
      <c r="H46" s="882"/>
      <c r="I46" s="882"/>
      <c r="J46" s="882"/>
      <c r="K46" s="882"/>
      <c r="L46" s="883"/>
      <c r="M46" s="982" t="s">
        <v>102</v>
      </c>
      <c r="N46" s="982"/>
      <c r="O46" s="982"/>
      <c r="P46" s="982"/>
      <c r="Q46" s="982"/>
      <c r="R46" s="982"/>
      <c r="S46" s="982"/>
      <c r="T46" s="982" t="s">
        <v>104</v>
      </c>
      <c r="U46" s="982"/>
      <c r="V46" s="982"/>
      <c r="W46" s="982"/>
      <c r="X46" s="982"/>
      <c r="Y46" s="982"/>
      <c r="Z46" s="982"/>
      <c r="AA46" s="982" t="s">
        <v>104</v>
      </c>
      <c r="AB46" s="982"/>
      <c r="AC46" s="982"/>
      <c r="AD46" s="982"/>
      <c r="AE46" s="982"/>
      <c r="AF46" s="982"/>
      <c r="AG46" s="983"/>
    </row>
    <row r="47" spans="1:33" ht="15" customHeight="1" thickBot="1">
      <c r="A47" s="908"/>
      <c r="B47" s="909"/>
      <c r="C47" s="909"/>
      <c r="D47" s="909"/>
      <c r="E47" s="910"/>
      <c r="F47" s="1124" t="s">
        <v>97</v>
      </c>
      <c r="G47" s="996"/>
      <c r="H47" s="996"/>
      <c r="I47" s="996"/>
      <c r="J47" s="996"/>
      <c r="K47" s="996"/>
      <c r="L47" s="912"/>
      <c r="M47" s="708"/>
      <c r="N47" s="708"/>
      <c r="O47" s="708"/>
      <c r="P47" s="708"/>
      <c r="Q47" s="708"/>
      <c r="R47" s="708"/>
      <c r="S47" s="708"/>
      <c r="T47" s="708" t="s">
        <v>105</v>
      </c>
      <c r="U47" s="708"/>
      <c r="V47" s="708"/>
      <c r="W47" s="708"/>
      <c r="X47" s="708"/>
      <c r="Y47" s="708"/>
      <c r="Z47" s="708"/>
      <c r="AA47" s="708" t="s">
        <v>105</v>
      </c>
      <c r="AB47" s="708"/>
      <c r="AC47" s="708"/>
      <c r="AD47" s="708"/>
      <c r="AE47" s="708"/>
      <c r="AF47" s="708"/>
      <c r="AG47" s="738"/>
    </row>
    <row r="48" spans="1:33" ht="15" customHeight="1">
      <c r="A48" s="545"/>
      <c r="B48" s="545"/>
      <c r="C48" s="545"/>
      <c r="D48" s="545"/>
      <c r="E48" s="545"/>
      <c r="F48" s="132"/>
      <c r="G48" s="132"/>
      <c r="H48" s="132"/>
      <c r="I48" s="132"/>
      <c r="J48" s="132"/>
      <c r="K48" s="132"/>
      <c r="L48" s="132"/>
      <c r="M48" s="132"/>
      <c r="N48" s="132"/>
      <c r="O48" s="132"/>
      <c r="P48" s="132"/>
      <c r="Q48" s="132"/>
      <c r="R48" s="132"/>
      <c r="S48" s="132"/>
      <c r="T48" s="132"/>
      <c r="U48" s="132"/>
      <c r="V48" s="132"/>
      <c r="W48" s="132"/>
      <c r="X48" s="132"/>
      <c r="Y48" s="132"/>
      <c r="Z48" s="132"/>
      <c r="AA48" s="28"/>
      <c r="AB48" s="28"/>
      <c r="AC48" s="28"/>
      <c r="AD48" s="28"/>
      <c r="AE48" s="28"/>
      <c r="AF48" s="28"/>
      <c r="AG48" s="28"/>
    </row>
    <row r="49" spans="1:12" ht="15" customHeight="1">
      <c r="A49" s="11" t="s">
        <v>302</v>
      </c>
      <c r="L49" s="11" t="s">
        <v>193</v>
      </c>
    </row>
    <row r="50" ht="6.75" customHeight="1" thickBot="1"/>
    <row r="51" spans="1:45" ht="15" customHeight="1" thickBot="1">
      <c r="A51" s="867"/>
      <c r="B51" s="953"/>
      <c r="C51" s="1076"/>
      <c r="D51" s="952" t="s">
        <v>1056</v>
      </c>
      <c r="E51" s="953"/>
      <c r="F51" s="953"/>
      <c r="G51" s="953"/>
      <c r="H51" s="953"/>
      <c r="I51" s="954"/>
      <c r="J51" s="132"/>
      <c r="K51" s="132"/>
      <c r="L51" s="1002" t="s">
        <v>417</v>
      </c>
      <c r="M51" s="1003"/>
      <c r="N51" s="1003"/>
      <c r="O51" s="1003"/>
      <c r="P51" s="1003"/>
      <c r="Q51" s="1003"/>
      <c r="R51" s="1003"/>
      <c r="S51" s="1004"/>
      <c r="T51" s="961" t="s">
        <v>195</v>
      </c>
      <c r="U51" s="961"/>
      <c r="V51" s="962"/>
      <c r="AA51" s="17"/>
      <c r="AB51" s="17"/>
      <c r="AC51" s="17"/>
      <c r="AD51" s="17"/>
      <c r="AE51" s="17"/>
      <c r="AF51" s="17"/>
      <c r="AI51" s="17"/>
      <c r="AJ51" s="17"/>
      <c r="AK51" s="17"/>
      <c r="AL51" s="17"/>
      <c r="AM51" s="17"/>
      <c r="AN51" s="17"/>
      <c r="AO51" s="17"/>
      <c r="AP51" s="17"/>
      <c r="AQ51" s="17"/>
      <c r="AR51" s="17"/>
      <c r="AS51" s="17"/>
    </row>
    <row r="52" spans="1:45" ht="6.75" customHeight="1" thickBot="1">
      <c r="A52" s="1077"/>
      <c r="B52" s="956"/>
      <c r="C52" s="1078"/>
      <c r="D52" s="955"/>
      <c r="E52" s="956"/>
      <c r="F52" s="956"/>
      <c r="G52" s="956"/>
      <c r="H52" s="956"/>
      <c r="I52" s="957"/>
      <c r="J52" s="132"/>
      <c r="K52" s="132"/>
      <c r="AA52" s="17"/>
      <c r="AB52" s="17"/>
      <c r="AC52" s="17"/>
      <c r="AD52" s="17"/>
      <c r="AE52" s="17"/>
      <c r="AF52" s="17"/>
      <c r="AI52" s="17"/>
      <c r="AJ52" s="17"/>
      <c r="AK52" s="17"/>
      <c r="AL52" s="17"/>
      <c r="AM52" s="17"/>
      <c r="AN52" s="17"/>
      <c r="AO52" s="17"/>
      <c r="AP52" s="17"/>
      <c r="AQ52" s="17"/>
      <c r="AR52" s="17"/>
      <c r="AS52" s="17"/>
    </row>
    <row r="53" spans="1:61" ht="15" customHeight="1" thickBot="1">
      <c r="A53" s="1079" t="s">
        <v>202</v>
      </c>
      <c r="B53" s="1011"/>
      <c r="C53" s="1012"/>
      <c r="D53" s="1082" t="s">
        <v>70</v>
      </c>
      <c r="E53" s="1083"/>
      <c r="F53" s="1083"/>
      <c r="G53" s="228" t="s">
        <v>303</v>
      </c>
      <c r="H53" s="228"/>
      <c r="I53" s="231"/>
      <c r="J53" s="17"/>
      <c r="K53" s="132"/>
      <c r="L53" s="965" t="s">
        <v>418</v>
      </c>
      <c r="M53" s="966"/>
      <c r="N53" s="966"/>
      <c r="O53" s="966"/>
      <c r="P53" s="966"/>
      <c r="Q53" s="966"/>
      <c r="R53" s="966"/>
      <c r="S53" s="967"/>
      <c r="T53" s="968" t="s">
        <v>419</v>
      </c>
      <c r="U53" s="968"/>
      <c r="V53" s="969"/>
      <c r="X53" s="965" t="s">
        <v>418</v>
      </c>
      <c r="Y53" s="966"/>
      <c r="Z53" s="966"/>
      <c r="AA53" s="966"/>
      <c r="AB53" s="966"/>
      <c r="AC53" s="966"/>
      <c r="AD53" s="966"/>
      <c r="AE53" s="967"/>
      <c r="AF53" s="968" t="s">
        <v>419</v>
      </c>
      <c r="AG53" s="968"/>
      <c r="AH53" s="969"/>
      <c r="AI53" s="121"/>
      <c r="AJ53" s="121"/>
      <c r="AK53" s="28"/>
      <c r="AL53" s="28"/>
      <c r="AM53" s="28"/>
      <c r="AN53" s="28"/>
      <c r="AO53" s="28"/>
      <c r="AP53" s="28"/>
      <c r="AQ53" s="28"/>
      <c r="AR53" s="28"/>
      <c r="AS53" s="27"/>
      <c r="AT53" s="27"/>
      <c r="AU53" s="27"/>
      <c r="AV53" s="27"/>
      <c r="AW53" s="27"/>
      <c r="AX53" s="27"/>
      <c r="AY53" s="27"/>
      <c r="AZ53" s="27"/>
      <c r="BA53" s="27"/>
      <c r="BB53" s="27"/>
      <c r="BC53" s="23"/>
      <c r="BD53" s="23"/>
      <c r="BE53" s="23"/>
      <c r="BF53" s="23"/>
      <c r="BG53" s="23"/>
      <c r="BH53" s="23"/>
      <c r="BI53" s="17"/>
    </row>
    <row r="54" spans="1:61" ht="15" customHeight="1">
      <c r="A54" s="1080" t="s">
        <v>223</v>
      </c>
      <c r="B54" s="963"/>
      <c r="C54" s="1081"/>
      <c r="D54" s="1046" t="s">
        <v>71</v>
      </c>
      <c r="E54" s="1047"/>
      <c r="F54" s="1047"/>
      <c r="G54" s="229" t="s">
        <v>303</v>
      </c>
      <c r="H54" s="229"/>
      <c r="I54" s="232"/>
      <c r="J54" s="17"/>
      <c r="K54" s="132"/>
      <c r="L54" s="855" t="s">
        <v>72</v>
      </c>
      <c r="M54" s="856"/>
      <c r="N54" s="856"/>
      <c r="O54" s="856"/>
      <c r="P54" s="856"/>
      <c r="Q54" s="856"/>
      <c r="R54" s="856"/>
      <c r="S54" s="856"/>
      <c r="T54" s="832" t="s">
        <v>8</v>
      </c>
      <c r="U54" s="832"/>
      <c r="V54" s="833"/>
      <c r="X54" s="855" t="s">
        <v>181</v>
      </c>
      <c r="Y54" s="856"/>
      <c r="Z54" s="856"/>
      <c r="AA54" s="856"/>
      <c r="AB54" s="856"/>
      <c r="AC54" s="856"/>
      <c r="AD54" s="856"/>
      <c r="AE54" s="856"/>
      <c r="AF54" s="832" t="s">
        <v>11</v>
      </c>
      <c r="AG54" s="832"/>
      <c r="AH54" s="833"/>
      <c r="AI54" s="121"/>
      <c r="AJ54" s="121"/>
      <c r="AK54" s="28"/>
      <c r="AL54" s="28"/>
      <c r="AM54" s="28"/>
      <c r="AN54" s="28"/>
      <c r="AO54" s="28"/>
      <c r="AP54" s="28"/>
      <c r="AQ54" s="28"/>
      <c r="AR54" s="28"/>
      <c r="AS54" s="27"/>
      <c r="AT54" s="27"/>
      <c r="AU54" s="27"/>
      <c r="AV54" s="27"/>
      <c r="AW54" s="27"/>
      <c r="AX54" s="27"/>
      <c r="AY54" s="27"/>
      <c r="AZ54" s="27"/>
      <c r="BA54" s="27"/>
      <c r="BB54" s="27"/>
      <c r="BC54" s="28"/>
      <c r="BD54" s="28"/>
      <c r="BE54" s="28"/>
      <c r="BF54" s="28"/>
      <c r="BG54" s="28"/>
      <c r="BH54" s="28"/>
      <c r="BI54" s="17"/>
    </row>
    <row r="55" spans="1:61" ht="15" customHeight="1">
      <c r="A55" s="1080" t="s">
        <v>208</v>
      </c>
      <c r="B55" s="963"/>
      <c r="C55" s="1081"/>
      <c r="D55" s="1046" t="s">
        <v>304</v>
      </c>
      <c r="E55" s="1047"/>
      <c r="F55" s="1047"/>
      <c r="G55" s="229" t="s">
        <v>303</v>
      </c>
      <c r="H55" s="229"/>
      <c r="I55" s="232"/>
      <c r="J55" s="17"/>
      <c r="K55" s="132"/>
      <c r="L55" s="857" t="s">
        <v>174</v>
      </c>
      <c r="M55" s="858"/>
      <c r="N55" s="858"/>
      <c r="O55" s="858"/>
      <c r="P55" s="858"/>
      <c r="Q55" s="858"/>
      <c r="R55" s="858"/>
      <c r="S55" s="858"/>
      <c r="T55" s="834" t="s">
        <v>8</v>
      </c>
      <c r="U55" s="834"/>
      <c r="V55" s="835"/>
      <c r="X55" s="857" t="s">
        <v>73</v>
      </c>
      <c r="Y55" s="858"/>
      <c r="Z55" s="858"/>
      <c r="AA55" s="858"/>
      <c r="AB55" s="858"/>
      <c r="AC55" s="858"/>
      <c r="AD55" s="858"/>
      <c r="AE55" s="858"/>
      <c r="AF55" s="834" t="s">
        <v>10</v>
      </c>
      <c r="AG55" s="834"/>
      <c r="AH55" s="835"/>
      <c r="AI55" s="121"/>
      <c r="AJ55" s="121"/>
      <c r="AK55" s="139"/>
      <c r="AL55" s="139"/>
      <c r="AM55" s="139"/>
      <c r="AN55" s="139"/>
      <c r="AO55" s="122"/>
      <c r="AP55" s="122"/>
      <c r="AQ55" s="122"/>
      <c r="AR55" s="122"/>
      <c r="AS55" s="27"/>
      <c r="AT55" s="27"/>
      <c r="AU55" s="27"/>
      <c r="AV55" s="27"/>
      <c r="AW55" s="27"/>
      <c r="AX55" s="27"/>
      <c r="AY55" s="27"/>
      <c r="AZ55" s="27"/>
      <c r="BA55" s="27"/>
      <c r="BB55" s="27"/>
      <c r="BC55" s="28"/>
      <c r="BD55" s="28"/>
      <c r="BE55" s="28"/>
      <c r="BF55" s="28"/>
      <c r="BG55" s="28"/>
      <c r="BH55" s="28"/>
      <c r="BI55" s="17"/>
    </row>
    <row r="56" spans="1:61" ht="15" customHeight="1">
      <c r="A56" s="1080" t="s">
        <v>209</v>
      </c>
      <c r="B56" s="963"/>
      <c r="C56" s="1081"/>
      <c r="D56" s="1046" t="s">
        <v>568</v>
      </c>
      <c r="E56" s="1047"/>
      <c r="F56" s="1047"/>
      <c r="G56" s="229" t="s">
        <v>303</v>
      </c>
      <c r="H56" s="229"/>
      <c r="I56" s="232"/>
      <c r="J56" s="17"/>
      <c r="K56" s="132"/>
      <c r="L56" s="857" t="s">
        <v>175</v>
      </c>
      <c r="M56" s="858"/>
      <c r="N56" s="858"/>
      <c r="O56" s="858"/>
      <c r="P56" s="858"/>
      <c r="Q56" s="858"/>
      <c r="R56" s="858"/>
      <c r="S56" s="858"/>
      <c r="T56" s="834" t="s">
        <v>8</v>
      </c>
      <c r="U56" s="834"/>
      <c r="V56" s="835"/>
      <c r="X56" s="857" t="s">
        <v>74</v>
      </c>
      <c r="Y56" s="858"/>
      <c r="Z56" s="858"/>
      <c r="AA56" s="858"/>
      <c r="AB56" s="858"/>
      <c r="AC56" s="858"/>
      <c r="AD56" s="858"/>
      <c r="AE56" s="858"/>
      <c r="AF56" s="834" t="s">
        <v>8</v>
      </c>
      <c r="AG56" s="834"/>
      <c r="AH56" s="835"/>
      <c r="AI56" s="121"/>
      <c r="AJ56" s="121"/>
      <c r="AK56" s="139"/>
      <c r="AL56" s="139"/>
      <c r="AM56" s="139"/>
      <c r="AN56" s="139"/>
      <c r="AO56" s="122"/>
      <c r="AP56" s="122"/>
      <c r="AQ56" s="122"/>
      <c r="AR56" s="122"/>
      <c r="AS56" s="27"/>
      <c r="AT56" s="27"/>
      <c r="AU56" s="27"/>
      <c r="AV56" s="27"/>
      <c r="AW56" s="27"/>
      <c r="AX56" s="27"/>
      <c r="AY56" s="27"/>
      <c r="AZ56" s="27"/>
      <c r="BA56" s="27"/>
      <c r="BB56" s="27"/>
      <c r="BC56" s="28"/>
      <c r="BD56" s="28"/>
      <c r="BE56" s="28"/>
      <c r="BF56" s="28"/>
      <c r="BG56" s="28"/>
      <c r="BH56" s="28"/>
      <c r="BI56" s="17"/>
    </row>
    <row r="57" spans="1:61" ht="15" customHeight="1">
      <c r="A57" s="1080" t="s">
        <v>210</v>
      </c>
      <c r="B57" s="963"/>
      <c r="C57" s="1081"/>
      <c r="D57" s="1046" t="s">
        <v>569</v>
      </c>
      <c r="E57" s="1047"/>
      <c r="F57" s="1047"/>
      <c r="G57" s="229" t="s">
        <v>303</v>
      </c>
      <c r="H57" s="229"/>
      <c r="I57" s="232"/>
      <c r="J57" s="17"/>
      <c r="K57" s="132"/>
      <c r="L57" s="857" t="s">
        <v>176</v>
      </c>
      <c r="M57" s="858"/>
      <c r="N57" s="858"/>
      <c r="O57" s="858"/>
      <c r="P57" s="858"/>
      <c r="Q57" s="858"/>
      <c r="R57" s="858"/>
      <c r="S57" s="858"/>
      <c r="T57" s="834" t="s">
        <v>9</v>
      </c>
      <c r="U57" s="834"/>
      <c r="V57" s="835"/>
      <c r="X57" s="714" t="s">
        <v>76</v>
      </c>
      <c r="Y57" s="715"/>
      <c r="Z57" s="715"/>
      <c r="AA57" s="715"/>
      <c r="AB57" s="715"/>
      <c r="AC57" s="715"/>
      <c r="AD57" s="715"/>
      <c r="AE57" s="715"/>
      <c r="AF57" s="834" t="s">
        <v>12</v>
      </c>
      <c r="AG57" s="834"/>
      <c r="AH57" s="835"/>
      <c r="AI57" s="121"/>
      <c r="AJ57" s="121"/>
      <c r="AK57" s="139"/>
      <c r="AL57" s="139"/>
      <c r="AM57" s="139"/>
      <c r="AN57" s="139"/>
      <c r="AO57" s="122"/>
      <c r="AP57" s="122"/>
      <c r="AQ57" s="122"/>
      <c r="AR57" s="122"/>
      <c r="AS57" s="27"/>
      <c r="AT57" s="27"/>
      <c r="AU57" s="27"/>
      <c r="AV57" s="27"/>
      <c r="AW57" s="27"/>
      <c r="AX57" s="27"/>
      <c r="AY57" s="27"/>
      <c r="AZ57" s="27"/>
      <c r="BA57" s="27"/>
      <c r="BB57" s="27"/>
      <c r="BC57" s="28"/>
      <c r="BD57" s="28"/>
      <c r="BE57" s="28"/>
      <c r="BF57" s="28"/>
      <c r="BG57" s="28"/>
      <c r="BH57" s="28"/>
      <c r="BI57" s="17"/>
    </row>
    <row r="58" spans="1:61" ht="15" customHeight="1">
      <c r="A58" s="1080" t="s">
        <v>211</v>
      </c>
      <c r="B58" s="963"/>
      <c r="C58" s="1081"/>
      <c r="D58" s="1046" t="s">
        <v>570</v>
      </c>
      <c r="E58" s="1047"/>
      <c r="F58" s="1047"/>
      <c r="G58" s="229" t="s">
        <v>303</v>
      </c>
      <c r="H58" s="229"/>
      <c r="I58" s="232"/>
      <c r="J58" s="17"/>
      <c r="K58" s="132"/>
      <c r="L58" s="857" t="s">
        <v>177</v>
      </c>
      <c r="M58" s="858"/>
      <c r="N58" s="858"/>
      <c r="O58" s="858"/>
      <c r="P58" s="858"/>
      <c r="Q58" s="858"/>
      <c r="R58" s="858"/>
      <c r="S58" s="858"/>
      <c r="T58" s="834" t="s">
        <v>9</v>
      </c>
      <c r="U58" s="834"/>
      <c r="V58" s="835"/>
      <c r="X58" s="857" t="s">
        <v>75</v>
      </c>
      <c r="Y58" s="858"/>
      <c r="Z58" s="858"/>
      <c r="AA58" s="858"/>
      <c r="AB58" s="858"/>
      <c r="AC58" s="858"/>
      <c r="AD58" s="858"/>
      <c r="AE58" s="858"/>
      <c r="AF58" s="834" t="s">
        <v>12</v>
      </c>
      <c r="AG58" s="834"/>
      <c r="AH58" s="835"/>
      <c r="AI58" s="121"/>
      <c r="AJ58" s="121"/>
      <c r="AK58" s="139"/>
      <c r="AL58" s="139"/>
      <c r="AM58" s="139"/>
      <c r="AN58" s="139"/>
      <c r="AO58" s="122"/>
      <c r="AP58" s="122"/>
      <c r="AQ58" s="122"/>
      <c r="AR58" s="122"/>
      <c r="AS58" s="27"/>
      <c r="AT58" s="27"/>
      <c r="AU58" s="27"/>
      <c r="AV58" s="27"/>
      <c r="AW58" s="27"/>
      <c r="AX58" s="27"/>
      <c r="AY58" s="27"/>
      <c r="AZ58" s="27"/>
      <c r="BA58" s="27"/>
      <c r="BB58" s="27"/>
      <c r="BC58" s="28"/>
      <c r="BD58" s="28"/>
      <c r="BE58" s="28"/>
      <c r="BF58" s="28"/>
      <c r="BG58" s="28"/>
      <c r="BH58" s="28"/>
      <c r="BI58" s="17"/>
    </row>
    <row r="59" spans="1:61" ht="15" customHeight="1" thickBot="1">
      <c r="A59" s="1101" t="s">
        <v>212</v>
      </c>
      <c r="B59" s="1102"/>
      <c r="C59" s="1103"/>
      <c r="D59" s="988" t="s">
        <v>884</v>
      </c>
      <c r="E59" s="989"/>
      <c r="F59" s="989"/>
      <c r="G59" s="230" t="s">
        <v>303</v>
      </c>
      <c r="H59" s="230"/>
      <c r="I59" s="233"/>
      <c r="K59" s="132"/>
      <c r="L59" s="857" t="s">
        <v>178</v>
      </c>
      <c r="M59" s="858"/>
      <c r="N59" s="858"/>
      <c r="O59" s="858"/>
      <c r="P59" s="858"/>
      <c r="Q59" s="858"/>
      <c r="R59" s="858"/>
      <c r="S59" s="858"/>
      <c r="T59" s="834" t="s">
        <v>10</v>
      </c>
      <c r="U59" s="834"/>
      <c r="V59" s="835"/>
      <c r="X59" s="857" t="s">
        <v>518</v>
      </c>
      <c r="Y59" s="858"/>
      <c r="Z59" s="858"/>
      <c r="AA59" s="858"/>
      <c r="AB59" s="858"/>
      <c r="AC59" s="858"/>
      <c r="AD59" s="858"/>
      <c r="AE59" s="858"/>
      <c r="AF59" s="834" t="s">
        <v>10</v>
      </c>
      <c r="AG59" s="834"/>
      <c r="AH59" s="835"/>
      <c r="AI59" s="121"/>
      <c r="AJ59" s="121"/>
      <c r="AK59" s="139"/>
      <c r="AL59" s="139"/>
      <c r="AM59" s="139"/>
      <c r="AN59" s="139"/>
      <c r="AO59" s="122"/>
      <c r="AP59" s="122"/>
      <c r="AQ59" s="122"/>
      <c r="AR59" s="122"/>
      <c r="AS59" s="27"/>
      <c r="AT59" s="27"/>
      <c r="AU59" s="27"/>
      <c r="AV59" s="27"/>
      <c r="AW59" s="27"/>
      <c r="AX59" s="27"/>
      <c r="AY59" s="27"/>
      <c r="AZ59" s="27"/>
      <c r="BA59" s="27"/>
      <c r="BB59" s="27"/>
      <c r="BC59" s="28"/>
      <c r="BD59" s="28"/>
      <c r="BE59" s="28"/>
      <c r="BF59" s="28"/>
      <c r="BG59" s="28"/>
      <c r="BH59" s="28"/>
      <c r="BI59" s="17"/>
    </row>
    <row r="60" spans="10:62" ht="15" customHeight="1" thickBot="1">
      <c r="J60" s="122"/>
      <c r="K60" s="122"/>
      <c r="L60" s="859" t="s">
        <v>179</v>
      </c>
      <c r="M60" s="860"/>
      <c r="N60" s="860"/>
      <c r="O60" s="860"/>
      <c r="P60" s="860"/>
      <c r="Q60" s="860"/>
      <c r="R60" s="860"/>
      <c r="S60" s="860"/>
      <c r="T60" s="986" t="s">
        <v>9</v>
      </c>
      <c r="U60" s="986"/>
      <c r="V60" s="987"/>
      <c r="X60" s="857" t="s">
        <v>188</v>
      </c>
      <c r="Y60" s="858"/>
      <c r="Z60" s="858"/>
      <c r="AA60" s="858"/>
      <c r="AB60" s="858"/>
      <c r="AC60" s="858"/>
      <c r="AD60" s="858"/>
      <c r="AE60" s="858"/>
      <c r="AF60" s="834" t="s">
        <v>11</v>
      </c>
      <c r="AG60" s="834"/>
      <c r="AH60" s="835"/>
      <c r="AI60" s="121"/>
      <c r="AU60" s="27"/>
      <c r="AV60" s="27"/>
      <c r="AW60" s="27"/>
      <c r="AX60" s="27"/>
      <c r="AY60" s="27"/>
      <c r="AZ60" s="27"/>
      <c r="BA60" s="27"/>
      <c r="BB60" s="27"/>
      <c r="BC60" s="27"/>
      <c r="BD60" s="28"/>
      <c r="BE60" s="28"/>
      <c r="BF60" s="28"/>
      <c r="BG60" s="28"/>
      <c r="BH60" s="28"/>
      <c r="BI60" s="28"/>
      <c r="BJ60" s="17"/>
    </row>
    <row r="61" spans="24:62" ht="15" customHeight="1" thickBot="1">
      <c r="X61" s="859" t="s">
        <v>194</v>
      </c>
      <c r="Y61" s="860"/>
      <c r="Z61" s="860"/>
      <c r="AA61" s="860"/>
      <c r="AB61" s="860"/>
      <c r="AC61" s="860"/>
      <c r="AD61" s="860"/>
      <c r="AE61" s="860"/>
      <c r="AF61" s="986" t="s">
        <v>196</v>
      </c>
      <c r="AG61" s="986"/>
      <c r="AH61" s="987"/>
      <c r="AI61" s="138"/>
      <c r="AU61" s="27"/>
      <c r="AV61" s="27"/>
      <c r="AW61" s="27"/>
      <c r="AX61" s="27"/>
      <c r="AY61" s="27"/>
      <c r="AZ61" s="27"/>
      <c r="BA61" s="27"/>
      <c r="BB61" s="27"/>
      <c r="BC61" s="27"/>
      <c r="BD61" s="28"/>
      <c r="BE61" s="28"/>
      <c r="BF61" s="28"/>
      <c r="BG61" s="28"/>
      <c r="BH61" s="28"/>
      <c r="BI61" s="28"/>
      <c r="BJ61" s="17"/>
    </row>
    <row r="62" ht="16.5" customHeight="1">
      <c r="A62" s="11" t="s">
        <v>167</v>
      </c>
    </row>
    <row r="63" spans="30:33" ht="16.5" customHeight="1" thickBot="1">
      <c r="AD63" s="133"/>
      <c r="AE63" s="133"/>
      <c r="AF63" s="133"/>
      <c r="AG63" s="133" t="s">
        <v>60</v>
      </c>
    </row>
    <row r="64" spans="1:33" ht="16.5" customHeight="1">
      <c r="A64" s="1098" t="s">
        <v>198</v>
      </c>
      <c r="B64" s="1093"/>
      <c r="C64" s="1093"/>
      <c r="D64" s="1093"/>
      <c r="E64" s="1093"/>
      <c r="F64" s="1093"/>
      <c r="G64" s="1093"/>
      <c r="H64" s="1093"/>
      <c r="I64" s="1104"/>
      <c r="J64" s="1098" t="s">
        <v>1051</v>
      </c>
      <c r="K64" s="1093"/>
      <c r="L64" s="1093"/>
      <c r="M64" s="1094"/>
      <c r="N64" s="1084" t="s">
        <v>201</v>
      </c>
      <c r="O64" s="1084"/>
      <c r="P64" s="1084"/>
      <c r="Q64" s="1084"/>
      <c r="R64" s="1084"/>
      <c r="S64" s="1092" t="s">
        <v>851</v>
      </c>
      <c r="T64" s="1093"/>
      <c r="U64" s="1093"/>
      <c r="V64" s="1094"/>
      <c r="W64" s="1060" t="s">
        <v>524</v>
      </c>
      <c r="X64" s="1061"/>
      <c r="Y64" s="1062"/>
      <c r="Z64" s="940" t="s">
        <v>249</v>
      </c>
      <c r="AA64" s="941"/>
      <c r="AB64" s="941"/>
      <c r="AC64" s="1074"/>
      <c r="AD64" s="940" t="s">
        <v>849</v>
      </c>
      <c r="AE64" s="941"/>
      <c r="AF64" s="941"/>
      <c r="AG64" s="942"/>
    </row>
    <row r="65" spans="1:33" ht="16.5" customHeight="1">
      <c r="A65" s="1099"/>
      <c r="B65" s="1096"/>
      <c r="C65" s="1096"/>
      <c r="D65" s="1096"/>
      <c r="E65" s="1096"/>
      <c r="F65" s="1096"/>
      <c r="G65" s="1096"/>
      <c r="H65" s="1096"/>
      <c r="I65" s="1105"/>
      <c r="J65" s="1099"/>
      <c r="K65" s="1096"/>
      <c r="L65" s="1096"/>
      <c r="M65" s="1097"/>
      <c r="N65" s="1085"/>
      <c r="O65" s="1085"/>
      <c r="P65" s="1085"/>
      <c r="Q65" s="1085"/>
      <c r="R65" s="1085"/>
      <c r="S65" s="1095"/>
      <c r="T65" s="1096"/>
      <c r="U65" s="1096"/>
      <c r="V65" s="1097"/>
      <c r="W65" s="1063"/>
      <c r="X65" s="1064"/>
      <c r="Y65" s="1065"/>
      <c r="Z65" s="943"/>
      <c r="AA65" s="944"/>
      <c r="AB65" s="944"/>
      <c r="AC65" s="1075"/>
      <c r="AD65" s="943"/>
      <c r="AE65" s="944"/>
      <c r="AF65" s="944"/>
      <c r="AG65" s="945"/>
    </row>
    <row r="66" spans="1:33" ht="16.5" customHeight="1">
      <c r="A66" s="1099"/>
      <c r="B66" s="1096"/>
      <c r="C66" s="1096"/>
      <c r="D66" s="1096"/>
      <c r="E66" s="1096"/>
      <c r="F66" s="1096"/>
      <c r="G66" s="1096"/>
      <c r="H66" s="1096"/>
      <c r="I66" s="1105"/>
      <c r="J66" s="1099"/>
      <c r="K66" s="1096"/>
      <c r="L66" s="1096"/>
      <c r="M66" s="1097"/>
      <c r="N66" s="1086"/>
      <c r="O66" s="1086"/>
      <c r="P66" s="1086"/>
      <c r="Q66" s="1086"/>
      <c r="R66" s="1086"/>
      <c r="S66" s="1095"/>
      <c r="T66" s="1096"/>
      <c r="U66" s="1096"/>
      <c r="V66" s="1097"/>
      <c r="W66" s="1063"/>
      <c r="X66" s="1064"/>
      <c r="Y66" s="1065"/>
      <c r="Z66" s="943"/>
      <c r="AA66" s="944"/>
      <c r="AB66" s="944"/>
      <c r="AC66" s="1075"/>
      <c r="AD66" s="943"/>
      <c r="AE66" s="944"/>
      <c r="AF66" s="944"/>
      <c r="AG66" s="945"/>
    </row>
    <row r="67" spans="1:33" ht="16.5" customHeight="1" thickBot="1">
      <c r="A67" s="1099"/>
      <c r="B67" s="1096"/>
      <c r="C67" s="1096"/>
      <c r="D67" s="1096"/>
      <c r="E67" s="1096"/>
      <c r="F67" s="1096"/>
      <c r="G67" s="1096"/>
      <c r="H67" s="1096"/>
      <c r="I67" s="1105"/>
      <c r="J67" s="1089" t="s">
        <v>885</v>
      </c>
      <c r="K67" s="1090"/>
      <c r="L67" s="1090"/>
      <c r="M67" s="1091"/>
      <c r="N67" s="946" t="s">
        <v>886</v>
      </c>
      <c r="O67" s="946"/>
      <c r="P67" s="946"/>
      <c r="Q67" s="946"/>
      <c r="R67" s="946"/>
      <c r="S67" s="946" t="s">
        <v>67</v>
      </c>
      <c r="T67" s="946"/>
      <c r="U67" s="946"/>
      <c r="V67" s="946"/>
      <c r="W67" s="1066" t="s">
        <v>525</v>
      </c>
      <c r="X67" s="1066"/>
      <c r="Y67" s="1066"/>
      <c r="Z67" s="946" t="s">
        <v>68</v>
      </c>
      <c r="AA67" s="946"/>
      <c r="AB67" s="946"/>
      <c r="AC67" s="946"/>
      <c r="AD67" s="946" t="s">
        <v>424</v>
      </c>
      <c r="AE67" s="946"/>
      <c r="AF67" s="946"/>
      <c r="AG67" s="947"/>
    </row>
    <row r="68" spans="1:33" ht="16.5" customHeight="1">
      <c r="A68" s="1100" t="s">
        <v>350</v>
      </c>
      <c r="B68" s="1072"/>
      <c r="C68" s="1072"/>
      <c r="D68" s="1072"/>
      <c r="E68" s="1072"/>
      <c r="F68" s="1072"/>
      <c r="G68" s="1072"/>
      <c r="H68" s="1072"/>
      <c r="I68" s="1073"/>
      <c r="J68" s="937">
        <f>SUM(J69:M73)</f>
        <v>113604</v>
      </c>
      <c r="K68" s="938"/>
      <c r="L68" s="938"/>
      <c r="M68" s="939"/>
      <c r="N68" s="844">
        <f>SUM(N69:R73)</f>
        <v>4614527843</v>
      </c>
      <c r="O68" s="845"/>
      <c r="P68" s="845"/>
      <c r="Q68" s="845"/>
      <c r="R68" s="846"/>
      <c r="S68" s="853">
        <f aca="true" t="shared" si="0" ref="S68:S75">ROUND(N68/J68,0)</f>
        <v>40619</v>
      </c>
      <c r="T68" s="853"/>
      <c r="U68" s="853"/>
      <c r="V68" s="853"/>
      <c r="W68" s="847">
        <f>ROUND(J68/$R$105,2)</f>
        <v>7.85</v>
      </c>
      <c r="X68" s="847"/>
      <c r="Y68" s="847"/>
      <c r="Z68" s="853">
        <f aca="true" t="shared" si="1" ref="Z68:Z98">ROUND(N68/$R$105,0)</f>
        <v>318969</v>
      </c>
      <c r="AA68" s="853"/>
      <c r="AB68" s="853"/>
      <c r="AC68" s="853"/>
      <c r="AD68" s="853">
        <f aca="true" t="shared" si="2" ref="AD68:AD98">ROUND(N68/$R$106,0)</f>
        <v>50645</v>
      </c>
      <c r="AE68" s="853"/>
      <c r="AF68" s="853"/>
      <c r="AG68" s="854"/>
    </row>
    <row r="69" spans="1:33" ht="16.5" customHeight="1">
      <c r="A69" s="21"/>
      <c r="B69" s="664" t="s">
        <v>174</v>
      </c>
      <c r="C69" s="664"/>
      <c r="D69" s="664"/>
      <c r="E69" s="664"/>
      <c r="F69" s="664"/>
      <c r="G69" s="664"/>
      <c r="H69" s="664"/>
      <c r="I69" s="665"/>
      <c r="J69" s="836">
        <v>68163</v>
      </c>
      <c r="K69" s="837"/>
      <c r="L69" s="837"/>
      <c r="M69" s="838"/>
      <c r="N69" s="839">
        <v>3414288488</v>
      </c>
      <c r="O69" s="837"/>
      <c r="P69" s="837"/>
      <c r="Q69" s="837"/>
      <c r="R69" s="838"/>
      <c r="S69" s="676">
        <f t="shared" si="0"/>
        <v>50090</v>
      </c>
      <c r="T69" s="676"/>
      <c r="U69" s="676"/>
      <c r="V69" s="676"/>
      <c r="W69" s="850">
        <f>ROUND(J69/$R$105,2)</f>
        <v>4.71</v>
      </c>
      <c r="X69" s="850"/>
      <c r="Y69" s="850"/>
      <c r="Z69" s="676">
        <f t="shared" si="1"/>
        <v>236005</v>
      </c>
      <c r="AA69" s="676"/>
      <c r="AB69" s="676"/>
      <c r="AC69" s="676"/>
      <c r="AD69" s="676">
        <f t="shared" si="2"/>
        <v>37472</v>
      </c>
      <c r="AE69" s="676"/>
      <c r="AF69" s="676"/>
      <c r="AG69" s="852"/>
    </row>
    <row r="70" spans="1:33" ht="16.5" customHeight="1">
      <c r="A70" s="21"/>
      <c r="B70" s="664" t="s">
        <v>175</v>
      </c>
      <c r="C70" s="664"/>
      <c r="D70" s="664"/>
      <c r="E70" s="664"/>
      <c r="F70" s="664"/>
      <c r="G70" s="664"/>
      <c r="H70" s="664"/>
      <c r="I70" s="665"/>
      <c r="J70" s="836">
        <v>3145</v>
      </c>
      <c r="K70" s="837"/>
      <c r="L70" s="837"/>
      <c r="M70" s="838"/>
      <c r="N70" s="839">
        <v>176193485</v>
      </c>
      <c r="O70" s="837"/>
      <c r="P70" s="837"/>
      <c r="Q70" s="837"/>
      <c r="R70" s="838"/>
      <c r="S70" s="676">
        <f t="shared" si="0"/>
        <v>56023</v>
      </c>
      <c r="T70" s="676"/>
      <c r="U70" s="676"/>
      <c r="V70" s="676"/>
      <c r="W70" s="850">
        <f aca="true" t="shared" si="3" ref="W70:W98">ROUND(J70/$R$105,2)</f>
        <v>0.22</v>
      </c>
      <c r="X70" s="850"/>
      <c r="Y70" s="850"/>
      <c r="Z70" s="676">
        <f t="shared" si="1"/>
        <v>12179</v>
      </c>
      <c r="AA70" s="676"/>
      <c r="AB70" s="676"/>
      <c r="AC70" s="676"/>
      <c r="AD70" s="676">
        <f t="shared" si="2"/>
        <v>1934</v>
      </c>
      <c r="AE70" s="676"/>
      <c r="AF70" s="676"/>
      <c r="AG70" s="852"/>
    </row>
    <row r="71" spans="1:33" ht="16.5" customHeight="1">
      <c r="A71" s="21"/>
      <c r="B71" s="664" t="s">
        <v>176</v>
      </c>
      <c r="C71" s="664"/>
      <c r="D71" s="664"/>
      <c r="E71" s="664"/>
      <c r="F71" s="664"/>
      <c r="G71" s="664"/>
      <c r="H71" s="664"/>
      <c r="I71" s="665"/>
      <c r="J71" s="836">
        <v>18672</v>
      </c>
      <c r="K71" s="837"/>
      <c r="L71" s="837"/>
      <c r="M71" s="838"/>
      <c r="N71" s="839">
        <v>805438896</v>
      </c>
      <c r="O71" s="837"/>
      <c r="P71" s="837"/>
      <c r="Q71" s="837"/>
      <c r="R71" s="838"/>
      <c r="S71" s="676">
        <f t="shared" si="0"/>
        <v>43136</v>
      </c>
      <c r="T71" s="676"/>
      <c r="U71" s="676"/>
      <c r="V71" s="676"/>
      <c r="W71" s="850">
        <f t="shared" si="3"/>
        <v>1.29</v>
      </c>
      <c r="X71" s="850"/>
      <c r="Y71" s="850"/>
      <c r="Z71" s="676">
        <f t="shared" si="1"/>
        <v>55674</v>
      </c>
      <c r="AA71" s="676"/>
      <c r="AB71" s="676"/>
      <c r="AC71" s="676"/>
      <c r="AD71" s="676">
        <f t="shared" si="2"/>
        <v>8840</v>
      </c>
      <c r="AE71" s="676"/>
      <c r="AF71" s="676"/>
      <c r="AG71" s="852"/>
    </row>
    <row r="72" spans="1:33" ht="16.5" customHeight="1">
      <c r="A72" s="21"/>
      <c r="B72" s="664" t="s">
        <v>177</v>
      </c>
      <c r="C72" s="664"/>
      <c r="D72" s="664"/>
      <c r="E72" s="664"/>
      <c r="F72" s="664"/>
      <c r="G72" s="664"/>
      <c r="H72" s="664"/>
      <c r="I72" s="665"/>
      <c r="J72" s="836">
        <v>1662</v>
      </c>
      <c r="K72" s="837"/>
      <c r="L72" s="837"/>
      <c r="M72" s="838"/>
      <c r="N72" s="839">
        <v>42025459</v>
      </c>
      <c r="O72" s="837"/>
      <c r="P72" s="837"/>
      <c r="Q72" s="837"/>
      <c r="R72" s="838"/>
      <c r="S72" s="676">
        <f t="shared" si="0"/>
        <v>25286</v>
      </c>
      <c r="T72" s="676"/>
      <c r="U72" s="676"/>
      <c r="V72" s="676"/>
      <c r="W72" s="850">
        <f t="shared" si="3"/>
        <v>0.11</v>
      </c>
      <c r="X72" s="850"/>
      <c r="Y72" s="850"/>
      <c r="Z72" s="676">
        <f t="shared" si="1"/>
        <v>2905</v>
      </c>
      <c r="AA72" s="676"/>
      <c r="AB72" s="676"/>
      <c r="AC72" s="676"/>
      <c r="AD72" s="676">
        <f t="shared" si="2"/>
        <v>461</v>
      </c>
      <c r="AE72" s="676"/>
      <c r="AF72" s="676"/>
      <c r="AG72" s="852"/>
    </row>
    <row r="73" spans="1:33" ht="16.5" customHeight="1">
      <c r="A73" s="21"/>
      <c r="B73" s="1013" t="s">
        <v>184</v>
      </c>
      <c r="C73" s="1013"/>
      <c r="D73" s="1013"/>
      <c r="E73" s="1013"/>
      <c r="F73" s="1013"/>
      <c r="G73" s="1013"/>
      <c r="H73" s="1013"/>
      <c r="I73" s="1014"/>
      <c r="J73" s="836">
        <v>21962</v>
      </c>
      <c r="K73" s="837"/>
      <c r="L73" s="837"/>
      <c r="M73" s="838"/>
      <c r="N73" s="839">
        <v>176581515</v>
      </c>
      <c r="O73" s="837"/>
      <c r="P73" s="837"/>
      <c r="Q73" s="837"/>
      <c r="R73" s="838"/>
      <c r="S73" s="676">
        <f t="shared" si="0"/>
        <v>8040</v>
      </c>
      <c r="T73" s="676"/>
      <c r="U73" s="676"/>
      <c r="V73" s="676"/>
      <c r="W73" s="850">
        <f t="shared" si="3"/>
        <v>1.52</v>
      </c>
      <c r="X73" s="850"/>
      <c r="Y73" s="850"/>
      <c r="Z73" s="676">
        <f t="shared" si="1"/>
        <v>12206</v>
      </c>
      <c r="AA73" s="676"/>
      <c r="AB73" s="676"/>
      <c r="AC73" s="676"/>
      <c r="AD73" s="676">
        <f t="shared" si="2"/>
        <v>1938</v>
      </c>
      <c r="AE73" s="676"/>
      <c r="AF73" s="676"/>
      <c r="AG73" s="852"/>
    </row>
    <row r="74" spans="1:33" ht="16.5" customHeight="1">
      <c r="A74" s="1015" t="s">
        <v>597</v>
      </c>
      <c r="B74" s="1016"/>
      <c r="C74" s="1016"/>
      <c r="D74" s="1016"/>
      <c r="E74" s="1016"/>
      <c r="F74" s="1016"/>
      <c r="G74" s="1016"/>
      <c r="H74" s="1016"/>
      <c r="I74" s="1017"/>
      <c r="J74" s="836">
        <f>SUM(J75:M76)</f>
        <v>55533</v>
      </c>
      <c r="K74" s="837"/>
      <c r="L74" s="837"/>
      <c r="M74" s="838"/>
      <c r="N74" s="861">
        <f>SUM(N75:R76)</f>
        <v>2977566614</v>
      </c>
      <c r="O74" s="862"/>
      <c r="P74" s="862"/>
      <c r="Q74" s="862"/>
      <c r="R74" s="863"/>
      <c r="S74" s="676">
        <f t="shared" si="0"/>
        <v>53618</v>
      </c>
      <c r="T74" s="676"/>
      <c r="U74" s="676"/>
      <c r="V74" s="676"/>
      <c r="W74" s="850">
        <f t="shared" si="3"/>
        <v>3.84</v>
      </c>
      <c r="X74" s="850"/>
      <c r="Y74" s="850"/>
      <c r="Z74" s="676">
        <f t="shared" si="1"/>
        <v>205818</v>
      </c>
      <c r="AA74" s="676"/>
      <c r="AB74" s="676"/>
      <c r="AC74" s="676"/>
      <c r="AD74" s="676">
        <f t="shared" si="2"/>
        <v>32679</v>
      </c>
      <c r="AE74" s="676"/>
      <c r="AF74" s="676"/>
      <c r="AG74" s="852"/>
    </row>
    <row r="75" spans="1:33" ht="16.5" customHeight="1">
      <c r="A75" s="21"/>
      <c r="B75" s="673" t="s">
        <v>178</v>
      </c>
      <c r="C75" s="673"/>
      <c r="D75" s="673"/>
      <c r="E75" s="673"/>
      <c r="F75" s="673"/>
      <c r="G75" s="673"/>
      <c r="H75" s="673"/>
      <c r="I75" s="674"/>
      <c r="J75" s="836">
        <v>44188</v>
      </c>
      <c r="K75" s="837"/>
      <c r="L75" s="837"/>
      <c r="M75" s="838"/>
      <c r="N75" s="839">
        <v>2395470805</v>
      </c>
      <c r="O75" s="837"/>
      <c r="P75" s="837"/>
      <c r="Q75" s="837"/>
      <c r="R75" s="838"/>
      <c r="S75" s="676">
        <f t="shared" si="0"/>
        <v>54211</v>
      </c>
      <c r="T75" s="676"/>
      <c r="U75" s="676"/>
      <c r="V75" s="676"/>
      <c r="W75" s="850">
        <f t="shared" si="3"/>
        <v>3.05</v>
      </c>
      <c r="X75" s="850"/>
      <c r="Y75" s="850"/>
      <c r="Z75" s="676">
        <f t="shared" si="1"/>
        <v>165582</v>
      </c>
      <c r="AA75" s="676"/>
      <c r="AB75" s="676"/>
      <c r="AC75" s="676"/>
      <c r="AD75" s="676">
        <f t="shared" si="2"/>
        <v>26291</v>
      </c>
      <c r="AE75" s="676"/>
      <c r="AF75" s="676"/>
      <c r="AG75" s="852"/>
    </row>
    <row r="76" spans="1:33" ht="16.5" customHeight="1">
      <c r="A76" s="21"/>
      <c r="B76" s="664" t="s">
        <v>179</v>
      </c>
      <c r="C76" s="664"/>
      <c r="D76" s="664"/>
      <c r="E76" s="664"/>
      <c r="F76" s="664"/>
      <c r="G76" s="664"/>
      <c r="H76" s="664"/>
      <c r="I76" s="665"/>
      <c r="J76" s="836">
        <v>11345</v>
      </c>
      <c r="K76" s="837"/>
      <c r="L76" s="837"/>
      <c r="M76" s="838"/>
      <c r="N76" s="839">
        <v>582095809</v>
      </c>
      <c r="O76" s="837"/>
      <c r="P76" s="837"/>
      <c r="Q76" s="837"/>
      <c r="R76" s="838"/>
      <c r="S76" s="676">
        <f aca="true" t="shared" si="4" ref="S76:S85">ROUND(N76/J76,0)</f>
        <v>51309</v>
      </c>
      <c r="T76" s="676"/>
      <c r="U76" s="676"/>
      <c r="V76" s="676"/>
      <c r="W76" s="850">
        <f t="shared" si="3"/>
        <v>0.78</v>
      </c>
      <c r="X76" s="850"/>
      <c r="Y76" s="850"/>
      <c r="Z76" s="676">
        <f t="shared" si="1"/>
        <v>40236</v>
      </c>
      <c r="AA76" s="676"/>
      <c r="AB76" s="676"/>
      <c r="AC76" s="676"/>
      <c r="AD76" s="676">
        <f t="shared" si="2"/>
        <v>6389</v>
      </c>
      <c r="AE76" s="676"/>
      <c r="AF76" s="676"/>
      <c r="AG76" s="852"/>
    </row>
    <row r="77" spans="1:33" ht="16.5" customHeight="1">
      <c r="A77" s="1015" t="s">
        <v>181</v>
      </c>
      <c r="B77" s="1016"/>
      <c r="C77" s="1016"/>
      <c r="D77" s="1016"/>
      <c r="E77" s="1016"/>
      <c r="F77" s="1016"/>
      <c r="G77" s="1016"/>
      <c r="H77" s="1016"/>
      <c r="I77" s="1017"/>
      <c r="J77" s="1039">
        <f>SUM(J78:M79)</f>
        <v>10444</v>
      </c>
      <c r="K77" s="1040"/>
      <c r="L77" s="1040"/>
      <c r="M77" s="750"/>
      <c r="N77" s="861">
        <f>SUM(N78:R79)</f>
        <v>659026629</v>
      </c>
      <c r="O77" s="862"/>
      <c r="P77" s="862"/>
      <c r="Q77" s="862"/>
      <c r="R77" s="863"/>
      <c r="S77" s="676">
        <f t="shared" si="4"/>
        <v>63101</v>
      </c>
      <c r="T77" s="676"/>
      <c r="U77" s="676"/>
      <c r="V77" s="676"/>
      <c r="W77" s="850">
        <f t="shared" si="3"/>
        <v>0.72</v>
      </c>
      <c r="X77" s="850"/>
      <c r="Y77" s="850"/>
      <c r="Z77" s="676">
        <f t="shared" si="1"/>
        <v>45554</v>
      </c>
      <c r="AA77" s="676"/>
      <c r="AB77" s="676"/>
      <c r="AC77" s="676"/>
      <c r="AD77" s="676">
        <f t="shared" si="2"/>
        <v>7233</v>
      </c>
      <c r="AE77" s="676"/>
      <c r="AF77" s="676"/>
      <c r="AG77" s="852"/>
    </row>
    <row r="78" spans="1:33" ht="16.5" customHeight="1">
      <c r="A78" s="21"/>
      <c r="B78" s="664" t="s">
        <v>182</v>
      </c>
      <c r="C78" s="664"/>
      <c r="D78" s="664"/>
      <c r="E78" s="664"/>
      <c r="F78" s="664"/>
      <c r="G78" s="664"/>
      <c r="H78" s="664"/>
      <c r="I78" s="665"/>
      <c r="J78" s="836">
        <v>8699</v>
      </c>
      <c r="K78" s="837"/>
      <c r="L78" s="837"/>
      <c r="M78" s="838"/>
      <c r="N78" s="839">
        <v>548206781</v>
      </c>
      <c r="O78" s="837"/>
      <c r="P78" s="837"/>
      <c r="Q78" s="837"/>
      <c r="R78" s="838"/>
      <c r="S78" s="676">
        <f t="shared" si="4"/>
        <v>63020</v>
      </c>
      <c r="T78" s="676"/>
      <c r="U78" s="676"/>
      <c r="V78" s="676"/>
      <c r="W78" s="850">
        <f t="shared" si="3"/>
        <v>0.6</v>
      </c>
      <c r="X78" s="850"/>
      <c r="Y78" s="850"/>
      <c r="Z78" s="676">
        <f t="shared" si="1"/>
        <v>37894</v>
      </c>
      <c r="AA78" s="676"/>
      <c r="AB78" s="676"/>
      <c r="AC78" s="676"/>
      <c r="AD78" s="676">
        <f t="shared" si="2"/>
        <v>6017</v>
      </c>
      <c r="AE78" s="676"/>
      <c r="AF78" s="676"/>
      <c r="AG78" s="852"/>
    </row>
    <row r="79" spans="1:33" ht="16.5" customHeight="1">
      <c r="A79" s="20"/>
      <c r="B79" s="664" t="s">
        <v>183</v>
      </c>
      <c r="C79" s="664"/>
      <c r="D79" s="664"/>
      <c r="E79" s="664"/>
      <c r="F79" s="664"/>
      <c r="G79" s="664"/>
      <c r="H79" s="664"/>
      <c r="I79" s="665"/>
      <c r="J79" s="836">
        <v>1745</v>
      </c>
      <c r="K79" s="837"/>
      <c r="L79" s="837"/>
      <c r="M79" s="838"/>
      <c r="N79" s="839">
        <v>110819848</v>
      </c>
      <c r="O79" s="837"/>
      <c r="P79" s="837"/>
      <c r="Q79" s="837"/>
      <c r="R79" s="838"/>
      <c r="S79" s="676">
        <f t="shared" si="4"/>
        <v>63507</v>
      </c>
      <c r="T79" s="676"/>
      <c r="U79" s="676"/>
      <c r="V79" s="676"/>
      <c r="W79" s="850">
        <f t="shared" si="3"/>
        <v>0.12</v>
      </c>
      <c r="X79" s="850"/>
      <c r="Y79" s="850"/>
      <c r="Z79" s="676">
        <f t="shared" si="1"/>
        <v>7660</v>
      </c>
      <c r="AA79" s="676"/>
      <c r="AB79" s="676"/>
      <c r="AC79" s="676"/>
      <c r="AD79" s="676">
        <f t="shared" si="2"/>
        <v>1216</v>
      </c>
      <c r="AE79" s="676"/>
      <c r="AF79" s="676"/>
      <c r="AG79" s="852"/>
    </row>
    <row r="80" spans="1:33" ht="16.5" customHeight="1">
      <c r="A80" s="1015" t="s">
        <v>598</v>
      </c>
      <c r="B80" s="1016"/>
      <c r="C80" s="1016"/>
      <c r="D80" s="1016"/>
      <c r="E80" s="1016"/>
      <c r="F80" s="1016"/>
      <c r="G80" s="1016"/>
      <c r="H80" s="1016"/>
      <c r="I80" s="1017"/>
      <c r="J80" s="1039">
        <f>SUM(J81:M83)</f>
        <v>57000</v>
      </c>
      <c r="K80" s="1040"/>
      <c r="L80" s="1040"/>
      <c r="M80" s="750"/>
      <c r="N80" s="861">
        <f>SUM(N81:R83)</f>
        <v>869477754</v>
      </c>
      <c r="O80" s="862"/>
      <c r="P80" s="862"/>
      <c r="Q80" s="862"/>
      <c r="R80" s="863"/>
      <c r="S80" s="676">
        <f>ROUND(N80/J80,0)</f>
        <v>15254</v>
      </c>
      <c r="T80" s="676"/>
      <c r="U80" s="676"/>
      <c r="V80" s="676"/>
      <c r="W80" s="850">
        <f t="shared" si="3"/>
        <v>3.94</v>
      </c>
      <c r="X80" s="850"/>
      <c r="Y80" s="850"/>
      <c r="Z80" s="676">
        <f t="shared" si="1"/>
        <v>60101</v>
      </c>
      <c r="AA80" s="676"/>
      <c r="AB80" s="676"/>
      <c r="AC80" s="676"/>
      <c r="AD80" s="676">
        <f t="shared" si="2"/>
        <v>9543</v>
      </c>
      <c r="AE80" s="676"/>
      <c r="AF80" s="676"/>
      <c r="AG80" s="852"/>
    </row>
    <row r="81" spans="1:33" ht="16.5" customHeight="1">
      <c r="A81" s="21"/>
      <c r="B81" s="664" t="s">
        <v>180</v>
      </c>
      <c r="C81" s="664"/>
      <c r="D81" s="664"/>
      <c r="E81" s="664"/>
      <c r="F81" s="664"/>
      <c r="G81" s="664"/>
      <c r="H81" s="664"/>
      <c r="I81" s="665"/>
      <c r="J81" s="836">
        <v>53657</v>
      </c>
      <c r="K81" s="837"/>
      <c r="L81" s="837"/>
      <c r="M81" s="838"/>
      <c r="N81" s="839">
        <v>670544716</v>
      </c>
      <c r="O81" s="837"/>
      <c r="P81" s="837"/>
      <c r="Q81" s="837"/>
      <c r="R81" s="838"/>
      <c r="S81" s="676">
        <f t="shared" si="4"/>
        <v>12497</v>
      </c>
      <c r="T81" s="676"/>
      <c r="U81" s="676"/>
      <c r="V81" s="676"/>
      <c r="W81" s="850">
        <f t="shared" si="3"/>
        <v>3.71</v>
      </c>
      <c r="X81" s="850"/>
      <c r="Y81" s="850"/>
      <c r="Z81" s="676">
        <f t="shared" si="1"/>
        <v>46350</v>
      </c>
      <c r="AA81" s="676"/>
      <c r="AB81" s="676"/>
      <c r="AC81" s="676"/>
      <c r="AD81" s="676">
        <f t="shared" si="2"/>
        <v>7359</v>
      </c>
      <c r="AE81" s="676"/>
      <c r="AF81" s="676"/>
      <c r="AG81" s="852"/>
    </row>
    <row r="82" spans="1:33" ht="16.5" customHeight="1">
      <c r="A82" s="211"/>
      <c r="B82" s="664" t="s">
        <v>69</v>
      </c>
      <c r="C82" s="664"/>
      <c r="D82" s="664"/>
      <c r="E82" s="664"/>
      <c r="F82" s="664"/>
      <c r="G82" s="664"/>
      <c r="H82" s="664"/>
      <c r="I82" s="665"/>
      <c r="J82" s="836">
        <v>1968</v>
      </c>
      <c r="K82" s="837"/>
      <c r="L82" s="837"/>
      <c r="M82" s="838"/>
      <c r="N82" s="839">
        <v>54556040</v>
      </c>
      <c r="O82" s="837"/>
      <c r="P82" s="837"/>
      <c r="Q82" s="837"/>
      <c r="R82" s="838"/>
      <c r="S82" s="676">
        <f t="shared" si="4"/>
        <v>27722</v>
      </c>
      <c r="T82" s="676"/>
      <c r="U82" s="676"/>
      <c r="V82" s="676"/>
      <c r="W82" s="850">
        <f t="shared" si="3"/>
        <v>0.14</v>
      </c>
      <c r="X82" s="850"/>
      <c r="Y82" s="850"/>
      <c r="Z82" s="676">
        <f t="shared" si="1"/>
        <v>3771</v>
      </c>
      <c r="AA82" s="676"/>
      <c r="AB82" s="676"/>
      <c r="AC82" s="676"/>
      <c r="AD82" s="676">
        <f t="shared" si="2"/>
        <v>599</v>
      </c>
      <c r="AE82" s="676"/>
      <c r="AF82" s="676"/>
      <c r="AG82" s="852"/>
    </row>
    <row r="83" spans="1:33" ht="16.5" customHeight="1">
      <c r="A83" s="211"/>
      <c r="B83" s="694" t="s">
        <v>602</v>
      </c>
      <c r="C83" s="694"/>
      <c r="D83" s="694"/>
      <c r="E83" s="694"/>
      <c r="F83" s="694"/>
      <c r="G83" s="694"/>
      <c r="H83" s="694"/>
      <c r="I83" s="695"/>
      <c r="J83" s="836">
        <v>1375</v>
      </c>
      <c r="K83" s="837"/>
      <c r="L83" s="837"/>
      <c r="M83" s="838"/>
      <c r="N83" s="839">
        <v>144376998</v>
      </c>
      <c r="O83" s="837"/>
      <c r="P83" s="837"/>
      <c r="Q83" s="837"/>
      <c r="R83" s="838"/>
      <c r="S83" s="676">
        <f t="shared" si="4"/>
        <v>105001</v>
      </c>
      <c r="T83" s="676"/>
      <c r="U83" s="676"/>
      <c r="V83" s="676"/>
      <c r="W83" s="850">
        <f t="shared" si="3"/>
        <v>0.1</v>
      </c>
      <c r="X83" s="850"/>
      <c r="Y83" s="850"/>
      <c r="Z83" s="676">
        <f t="shared" si="1"/>
        <v>9980</v>
      </c>
      <c r="AA83" s="676"/>
      <c r="AB83" s="676"/>
      <c r="AC83" s="676"/>
      <c r="AD83" s="676">
        <f t="shared" si="2"/>
        <v>1585</v>
      </c>
      <c r="AE83" s="676"/>
      <c r="AF83" s="676"/>
      <c r="AG83" s="852"/>
    </row>
    <row r="84" spans="1:33" ht="16.5" customHeight="1">
      <c r="A84" s="1032" t="s">
        <v>73</v>
      </c>
      <c r="B84" s="1025"/>
      <c r="C84" s="1025"/>
      <c r="D84" s="1025"/>
      <c r="E84" s="1025"/>
      <c r="F84" s="1025"/>
      <c r="G84" s="1025"/>
      <c r="H84" s="1025"/>
      <c r="I84" s="1026"/>
      <c r="J84" s="836">
        <v>7082</v>
      </c>
      <c r="K84" s="837"/>
      <c r="L84" s="837"/>
      <c r="M84" s="838"/>
      <c r="N84" s="839">
        <v>1194600395</v>
      </c>
      <c r="O84" s="837"/>
      <c r="P84" s="837"/>
      <c r="Q84" s="837"/>
      <c r="R84" s="838"/>
      <c r="S84" s="676">
        <f t="shared" si="4"/>
        <v>168681</v>
      </c>
      <c r="T84" s="676"/>
      <c r="U84" s="676"/>
      <c r="V84" s="676"/>
      <c r="W84" s="850">
        <f t="shared" si="3"/>
        <v>0.49</v>
      </c>
      <c r="X84" s="850"/>
      <c r="Y84" s="850"/>
      <c r="Z84" s="676">
        <f t="shared" si="1"/>
        <v>82574</v>
      </c>
      <c r="AA84" s="676"/>
      <c r="AB84" s="676"/>
      <c r="AC84" s="676"/>
      <c r="AD84" s="676">
        <f t="shared" si="2"/>
        <v>13111</v>
      </c>
      <c r="AE84" s="676"/>
      <c r="AF84" s="676"/>
      <c r="AG84" s="852"/>
    </row>
    <row r="85" spans="1:33" ht="16.5" customHeight="1">
      <c r="A85" s="1032" t="s">
        <v>854</v>
      </c>
      <c r="B85" s="1025"/>
      <c r="C85" s="1025"/>
      <c r="D85" s="1025"/>
      <c r="E85" s="1025"/>
      <c r="F85" s="1025"/>
      <c r="G85" s="1025"/>
      <c r="H85" s="1025"/>
      <c r="I85" s="1026"/>
      <c r="J85" s="836">
        <v>102883</v>
      </c>
      <c r="K85" s="837"/>
      <c r="L85" s="837"/>
      <c r="M85" s="838"/>
      <c r="N85" s="839">
        <v>1117184304</v>
      </c>
      <c r="O85" s="837"/>
      <c r="P85" s="837"/>
      <c r="Q85" s="837"/>
      <c r="R85" s="838"/>
      <c r="S85" s="676">
        <f t="shared" si="4"/>
        <v>10859</v>
      </c>
      <c r="T85" s="676"/>
      <c r="U85" s="676"/>
      <c r="V85" s="676"/>
      <c r="W85" s="850">
        <f t="shared" si="3"/>
        <v>7.11</v>
      </c>
      <c r="X85" s="850"/>
      <c r="Y85" s="850"/>
      <c r="Z85" s="676">
        <f t="shared" si="1"/>
        <v>77223</v>
      </c>
      <c r="AA85" s="676"/>
      <c r="AB85" s="676"/>
      <c r="AC85" s="676"/>
      <c r="AD85" s="676">
        <f t="shared" si="2"/>
        <v>12261</v>
      </c>
      <c r="AE85" s="676"/>
      <c r="AF85" s="676"/>
      <c r="AG85" s="852"/>
    </row>
    <row r="86" spans="1:33" ht="16.5" customHeight="1" thickBot="1">
      <c r="A86" s="1033" t="s">
        <v>199</v>
      </c>
      <c r="B86" s="1034"/>
      <c r="C86" s="1034"/>
      <c r="D86" s="1034"/>
      <c r="E86" s="1034"/>
      <c r="F86" s="1034"/>
      <c r="G86" s="1034"/>
      <c r="H86" s="1034"/>
      <c r="I86" s="1035"/>
      <c r="J86" s="1018">
        <f>SUM(J68,J74,J77,J80,J84,J85)</f>
        <v>346546</v>
      </c>
      <c r="K86" s="1019"/>
      <c r="L86" s="1019"/>
      <c r="M86" s="1020"/>
      <c r="N86" s="1051">
        <f>SUM(N68,N74,N77,N80,N84,N85)</f>
        <v>11432383539</v>
      </c>
      <c r="O86" s="1052"/>
      <c r="P86" s="1052"/>
      <c r="Q86" s="1052"/>
      <c r="R86" s="1053"/>
      <c r="S86" s="1042">
        <f aca="true" t="shared" si="5" ref="S86:S98">ROUND(N86/J86,0)</f>
        <v>32990</v>
      </c>
      <c r="T86" s="1042"/>
      <c r="U86" s="1042"/>
      <c r="V86" s="1042"/>
      <c r="W86" s="1058">
        <f t="shared" si="3"/>
        <v>23.95</v>
      </c>
      <c r="X86" s="1058"/>
      <c r="Y86" s="1058"/>
      <c r="Z86" s="1042">
        <f t="shared" si="1"/>
        <v>790239</v>
      </c>
      <c r="AA86" s="1042"/>
      <c r="AB86" s="1042"/>
      <c r="AC86" s="1042"/>
      <c r="AD86" s="1042">
        <f t="shared" si="2"/>
        <v>125472</v>
      </c>
      <c r="AE86" s="1042"/>
      <c r="AF86" s="1042"/>
      <c r="AG86" s="1043"/>
    </row>
    <row r="87" spans="1:33" ht="16.5" customHeight="1">
      <c r="A87" s="1036" t="s">
        <v>344</v>
      </c>
      <c r="B87" s="1037"/>
      <c r="C87" s="1037"/>
      <c r="D87" s="1037"/>
      <c r="E87" s="1037"/>
      <c r="F87" s="1037"/>
      <c r="G87" s="1037"/>
      <c r="H87" s="1037"/>
      <c r="I87" s="1038"/>
      <c r="J87" s="937">
        <f>SUM(J88:M93)</f>
        <v>6641</v>
      </c>
      <c r="K87" s="938"/>
      <c r="L87" s="938"/>
      <c r="M87" s="939"/>
      <c r="N87" s="844">
        <f>SUM(N88:R93)</f>
        <v>1304927532</v>
      </c>
      <c r="O87" s="845"/>
      <c r="P87" s="845"/>
      <c r="Q87" s="845"/>
      <c r="R87" s="846"/>
      <c r="S87" s="853">
        <f t="shared" si="5"/>
        <v>196496</v>
      </c>
      <c r="T87" s="853"/>
      <c r="U87" s="853"/>
      <c r="V87" s="853"/>
      <c r="W87" s="847">
        <f t="shared" si="3"/>
        <v>0.46</v>
      </c>
      <c r="X87" s="847"/>
      <c r="Y87" s="847"/>
      <c r="Z87" s="853">
        <f t="shared" si="1"/>
        <v>90200</v>
      </c>
      <c r="AA87" s="853"/>
      <c r="AB87" s="853"/>
      <c r="AC87" s="853"/>
      <c r="AD87" s="853">
        <f t="shared" si="2"/>
        <v>14322</v>
      </c>
      <c r="AE87" s="853"/>
      <c r="AF87" s="853"/>
      <c r="AG87" s="854"/>
    </row>
    <row r="88" spans="1:33" ht="16.5" customHeight="1">
      <c r="A88" s="504"/>
      <c r="B88" s="664" t="s">
        <v>74</v>
      </c>
      <c r="C88" s="664"/>
      <c r="D88" s="664"/>
      <c r="E88" s="664"/>
      <c r="F88" s="664"/>
      <c r="G88" s="664"/>
      <c r="H88" s="664"/>
      <c r="I88" s="665"/>
      <c r="J88" s="836">
        <v>0</v>
      </c>
      <c r="K88" s="837"/>
      <c r="L88" s="837"/>
      <c r="M88" s="838"/>
      <c r="N88" s="839">
        <v>0</v>
      </c>
      <c r="O88" s="837"/>
      <c r="P88" s="837"/>
      <c r="Q88" s="837"/>
      <c r="R88" s="838"/>
      <c r="S88" s="676">
        <v>0</v>
      </c>
      <c r="T88" s="676"/>
      <c r="U88" s="676"/>
      <c r="V88" s="676"/>
      <c r="W88" s="850">
        <f t="shared" si="3"/>
        <v>0</v>
      </c>
      <c r="X88" s="850"/>
      <c r="Y88" s="850"/>
      <c r="Z88" s="676">
        <f t="shared" si="1"/>
        <v>0</v>
      </c>
      <c r="AA88" s="676"/>
      <c r="AB88" s="676"/>
      <c r="AC88" s="676"/>
      <c r="AD88" s="676">
        <f t="shared" si="2"/>
        <v>0</v>
      </c>
      <c r="AE88" s="676"/>
      <c r="AF88" s="676"/>
      <c r="AG88" s="852"/>
    </row>
    <row r="89" spans="1:33" ht="16.5" customHeight="1">
      <c r="A89" s="234"/>
      <c r="B89" s="664" t="s">
        <v>345</v>
      </c>
      <c r="C89" s="664"/>
      <c r="D89" s="664"/>
      <c r="E89" s="664"/>
      <c r="F89" s="664"/>
      <c r="G89" s="664"/>
      <c r="H89" s="664"/>
      <c r="I89" s="665"/>
      <c r="J89" s="836">
        <v>1697</v>
      </c>
      <c r="K89" s="837"/>
      <c r="L89" s="837"/>
      <c r="M89" s="838"/>
      <c r="N89" s="839">
        <v>163248961</v>
      </c>
      <c r="O89" s="837"/>
      <c r="P89" s="837"/>
      <c r="Q89" s="837"/>
      <c r="R89" s="838"/>
      <c r="S89" s="676">
        <f t="shared" si="5"/>
        <v>96199</v>
      </c>
      <c r="T89" s="676"/>
      <c r="U89" s="676"/>
      <c r="V89" s="676"/>
      <c r="W89" s="850">
        <f t="shared" si="3"/>
        <v>0.12</v>
      </c>
      <c r="X89" s="850"/>
      <c r="Y89" s="850"/>
      <c r="Z89" s="676">
        <f t="shared" si="1"/>
        <v>11284</v>
      </c>
      <c r="AA89" s="676"/>
      <c r="AB89" s="676"/>
      <c r="AC89" s="676"/>
      <c r="AD89" s="676">
        <f t="shared" si="2"/>
        <v>1792</v>
      </c>
      <c r="AE89" s="676"/>
      <c r="AF89" s="676"/>
      <c r="AG89" s="852"/>
    </row>
    <row r="90" spans="1:33" ht="16.5" customHeight="1">
      <c r="A90" s="234"/>
      <c r="B90" s="664" t="s">
        <v>346</v>
      </c>
      <c r="C90" s="664"/>
      <c r="D90" s="664"/>
      <c r="E90" s="664"/>
      <c r="F90" s="664"/>
      <c r="G90" s="664"/>
      <c r="H90" s="664"/>
      <c r="I90" s="665"/>
      <c r="J90" s="836">
        <v>1011</v>
      </c>
      <c r="K90" s="837"/>
      <c r="L90" s="837"/>
      <c r="M90" s="838"/>
      <c r="N90" s="839">
        <v>170065001</v>
      </c>
      <c r="O90" s="837"/>
      <c r="P90" s="837"/>
      <c r="Q90" s="837"/>
      <c r="R90" s="838"/>
      <c r="S90" s="676">
        <f t="shared" si="5"/>
        <v>168215</v>
      </c>
      <c r="T90" s="676"/>
      <c r="U90" s="676"/>
      <c r="V90" s="676"/>
      <c r="W90" s="850">
        <f t="shared" si="3"/>
        <v>0.07</v>
      </c>
      <c r="X90" s="850"/>
      <c r="Y90" s="850"/>
      <c r="Z90" s="676">
        <f t="shared" si="1"/>
        <v>11755</v>
      </c>
      <c r="AA90" s="676"/>
      <c r="AB90" s="676"/>
      <c r="AC90" s="676"/>
      <c r="AD90" s="676">
        <f t="shared" si="2"/>
        <v>1866</v>
      </c>
      <c r="AE90" s="676"/>
      <c r="AF90" s="676"/>
      <c r="AG90" s="852"/>
    </row>
    <row r="91" spans="1:33" ht="16.5" customHeight="1">
      <c r="A91" s="21"/>
      <c r="B91" s="1030" t="s">
        <v>414</v>
      </c>
      <c r="C91" s="1030"/>
      <c r="D91" s="1030"/>
      <c r="E91" s="1030"/>
      <c r="F91" s="1030"/>
      <c r="G91" s="1030"/>
      <c r="H91" s="1030"/>
      <c r="I91" s="1031"/>
      <c r="J91" s="836">
        <v>3933</v>
      </c>
      <c r="K91" s="837"/>
      <c r="L91" s="837"/>
      <c r="M91" s="838"/>
      <c r="N91" s="839">
        <v>971613570</v>
      </c>
      <c r="O91" s="837"/>
      <c r="P91" s="837"/>
      <c r="Q91" s="837"/>
      <c r="R91" s="838"/>
      <c r="S91" s="676">
        <f t="shared" si="5"/>
        <v>247041</v>
      </c>
      <c r="T91" s="676"/>
      <c r="U91" s="676"/>
      <c r="V91" s="676"/>
      <c r="W91" s="850">
        <f t="shared" si="3"/>
        <v>0.27</v>
      </c>
      <c r="X91" s="850"/>
      <c r="Y91" s="850"/>
      <c r="Z91" s="676">
        <f t="shared" si="1"/>
        <v>67161</v>
      </c>
      <c r="AA91" s="676"/>
      <c r="AB91" s="676"/>
      <c r="AC91" s="676"/>
      <c r="AD91" s="676">
        <f t="shared" si="2"/>
        <v>10664</v>
      </c>
      <c r="AE91" s="676"/>
      <c r="AF91" s="676"/>
      <c r="AG91" s="852"/>
    </row>
    <row r="92" spans="1:33" ht="16.5" customHeight="1">
      <c r="A92" s="21"/>
      <c r="B92" s="1024" t="s">
        <v>347</v>
      </c>
      <c r="C92" s="1025"/>
      <c r="D92" s="1025"/>
      <c r="E92" s="1025"/>
      <c r="F92" s="1025"/>
      <c r="G92" s="1025"/>
      <c r="H92" s="1025"/>
      <c r="I92" s="1026"/>
      <c r="J92" s="836">
        <v>0</v>
      </c>
      <c r="K92" s="837"/>
      <c r="L92" s="837"/>
      <c r="M92" s="838"/>
      <c r="N92" s="839">
        <v>0</v>
      </c>
      <c r="O92" s="837"/>
      <c r="P92" s="837"/>
      <c r="Q92" s="837"/>
      <c r="R92" s="838"/>
      <c r="S92" s="676">
        <v>0</v>
      </c>
      <c r="T92" s="676"/>
      <c r="U92" s="676"/>
      <c r="V92" s="676"/>
      <c r="W92" s="850">
        <f t="shared" si="3"/>
        <v>0</v>
      </c>
      <c r="X92" s="850"/>
      <c r="Y92" s="850"/>
      <c r="Z92" s="676">
        <f t="shared" si="1"/>
        <v>0</v>
      </c>
      <c r="AA92" s="676"/>
      <c r="AB92" s="676"/>
      <c r="AC92" s="676"/>
      <c r="AD92" s="676">
        <f t="shared" si="2"/>
        <v>0</v>
      </c>
      <c r="AE92" s="676"/>
      <c r="AF92" s="676"/>
      <c r="AG92" s="852"/>
    </row>
    <row r="93" spans="1:33" ht="16.5" customHeight="1" thickBot="1">
      <c r="A93" s="409"/>
      <c r="B93" s="1027" t="s">
        <v>348</v>
      </c>
      <c r="C93" s="1028"/>
      <c r="D93" s="1028"/>
      <c r="E93" s="1028"/>
      <c r="F93" s="1028"/>
      <c r="G93" s="1028"/>
      <c r="H93" s="1028"/>
      <c r="I93" s="1029"/>
      <c r="J93" s="840">
        <v>0</v>
      </c>
      <c r="K93" s="841"/>
      <c r="L93" s="841"/>
      <c r="M93" s="842"/>
      <c r="N93" s="843">
        <v>0</v>
      </c>
      <c r="O93" s="841"/>
      <c r="P93" s="841"/>
      <c r="Q93" s="841"/>
      <c r="R93" s="842"/>
      <c r="S93" s="831">
        <v>0</v>
      </c>
      <c r="T93" s="831"/>
      <c r="U93" s="831"/>
      <c r="V93" s="831"/>
      <c r="W93" s="849">
        <f t="shared" si="3"/>
        <v>0</v>
      </c>
      <c r="X93" s="849"/>
      <c r="Y93" s="849"/>
      <c r="Z93" s="831">
        <f t="shared" si="1"/>
        <v>0</v>
      </c>
      <c r="AA93" s="831"/>
      <c r="AB93" s="831"/>
      <c r="AC93" s="831"/>
      <c r="AD93" s="831">
        <f t="shared" si="2"/>
        <v>0</v>
      </c>
      <c r="AE93" s="831"/>
      <c r="AF93" s="831"/>
      <c r="AG93" s="848"/>
    </row>
    <row r="94" spans="1:33" ht="16.5" customHeight="1">
      <c r="A94" s="1021" t="s">
        <v>188</v>
      </c>
      <c r="B94" s="1022"/>
      <c r="C94" s="1022"/>
      <c r="D94" s="1022"/>
      <c r="E94" s="1022"/>
      <c r="F94" s="1022"/>
      <c r="G94" s="1022"/>
      <c r="H94" s="1022"/>
      <c r="I94" s="1023"/>
      <c r="J94" s="1048">
        <f>SUM(J95:M97)</f>
        <v>28571</v>
      </c>
      <c r="K94" s="1049"/>
      <c r="L94" s="1049"/>
      <c r="M94" s="1050"/>
      <c r="N94" s="1054">
        <f>SUM(N95:R97)</f>
        <v>7563591751</v>
      </c>
      <c r="O94" s="1055"/>
      <c r="P94" s="1055"/>
      <c r="Q94" s="1055"/>
      <c r="R94" s="1056"/>
      <c r="S94" s="718">
        <f t="shared" si="5"/>
        <v>264730</v>
      </c>
      <c r="T94" s="718"/>
      <c r="U94" s="718"/>
      <c r="V94" s="718"/>
      <c r="W94" s="1057">
        <f t="shared" si="3"/>
        <v>1.97</v>
      </c>
      <c r="X94" s="1057"/>
      <c r="Y94" s="1057"/>
      <c r="Z94" s="718">
        <f t="shared" si="1"/>
        <v>522817</v>
      </c>
      <c r="AA94" s="718"/>
      <c r="AB94" s="718"/>
      <c r="AC94" s="718"/>
      <c r="AD94" s="718">
        <f t="shared" si="2"/>
        <v>83011</v>
      </c>
      <c r="AE94" s="718"/>
      <c r="AF94" s="718"/>
      <c r="AG94" s="1041"/>
    </row>
    <row r="95" spans="1:33" ht="16.5" customHeight="1">
      <c r="A95" s="21"/>
      <c r="B95" s="664" t="s">
        <v>1095</v>
      </c>
      <c r="C95" s="664"/>
      <c r="D95" s="664"/>
      <c r="E95" s="664"/>
      <c r="F95" s="664"/>
      <c r="G95" s="664"/>
      <c r="H95" s="664"/>
      <c r="I95" s="665"/>
      <c r="J95" s="836">
        <v>14641</v>
      </c>
      <c r="K95" s="837"/>
      <c r="L95" s="837"/>
      <c r="M95" s="838"/>
      <c r="N95" s="839">
        <v>3690313886</v>
      </c>
      <c r="O95" s="837"/>
      <c r="P95" s="837"/>
      <c r="Q95" s="837"/>
      <c r="R95" s="838"/>
      <c r="S95" s="676">
        <f t="shared" si="5"/>
        <v>252053</v>
      </c>
      <c r="T95" s="676"/>
      <c r="U95" s="676"/>
      <c r="V95" s="676"/>
      <c r="W95" s="850">
        <f t="shared" si="3"/>
        <v>1.01</v>
      </c>
      <c r="X95" s="850"/>
      <c r="Y95" s="850"/>
      <c r="Z95" s="676">
        <f t="shared" si="1"/>
        <v>255085</v>
      </c>
      <c r="AA95" s="676"/>
      <c r="AB95" s="676"/>
      <c r="AC95" s="676"/>
      <c r="AD95" s="676">
        <f t="shared" si="2"/>
        <v>40502</v>
      </c>
      <c r="AE95" s="676"/>
      <c r="AF95" s="676"/>
      <c r="AG95" s="852"/>
    </row>
    <row r="96" spans="1:33" ht="16.5" customHeight="1">
      <c r="A96" s="21"/>
      <c r="B96" s="664" t="s">
        <v>605</v>
      </c>
      <c r="C96" s="664"/>
      <c r="D96" s="664"/>
      <c r="E96" s="664"/>
      <c r="F96" s="664"/>
      <c r="G96" s="664"/>
      <c r="H96" s="664"/>
      <c r="I96" s="665"/>
      <c r="J96" s="836">
        <v>11461</v>
      </c>
      <c r="K96" s="837"/>
      <c r="L96" s="837"/>
      <c r="M96" s="838"/>
      <c r="N96" s="839">
        <v>2999726946</v>
      </c>
      <c r="O96" s="837"/>
      <c r="P96" s="837"/>
      <c r="Q96" s="837"/>
      <c r="R96" s="838"/>
      <c r="S96" s="676">
        <f t="shared" si="5"/>
        <v>261733</v>
      </c>
      <c r="T96" s="676"/>
      <c r="U96" s="676"/>
      <c r="V96" s="676"/>
      <c r="W96" s="850">
        <f t="shared" si="3"/>
        <v>0.79</v>
      </c>
      <c r="X96" s="850"/>
      <c r="Y96" s="850"/>
      <c r="Z96" s="676">
        <f t="shared" si="1"/>
        <v>207350</v>
      </c>
      <c r="AA96" s="676"/>
      <c r="AB96" s="676"/>
      <c r="AC96" s="676"/>
      <c r="AD96" s="676">
        <f t="shared" si="2"/>
        <v>32922</v>
      </c>
      <c r="AE96" s="676"/>
      <c r="AF96" s="676"/>
      <c r="AG96" s="852"/>
    </row>
    <row r="97" spans="1:33" ht="16.5" customHeight="1" thickBot="1">
      <c r="A97" s="21"/>
      <c r="B97" s="694" t="s">
        <v>1066</v>
      </c>
      <c r="C97" s="694"/>
      <c r="D97" s="694"/>
      <c r="E97" s="694"/>
      <c r="F97" s="694"/>
      <c r="G97" s="694"/>
      <c r="H97" s="694"/>
      <c r="I97" s="695"/>
      <c r="J97" s="836">
        <v>2469</v>
      </c>
      <c r="K97" s="837"/>
      <c r="L97" s="837"/>
      <c r="M97" s="838"/>
      <c r="N97" s="839">
        <v>873550919</v>
      </c>
      <c r="O97" s="837"/>
      <c r="P97" s="837"/>
      <c r="Q97" s="837"/>
      <c r="R97" s="838"/>
      <c r="S97" s="1042">
        <f>ROUND(N97/J97,0)</f>
        <v>353808</v>
      </c>
      <c r="T97" s="1042"/>
      <c r="U97" s="1042"/>
      <c r="V97" s="1042"/>
      <c r="W97" s="1058">
        <f t="shared" si="3"/>
        <v>0.17</v>
      </c>
      <c r="X97" s="1058"/>
      <c r="Y97" s="1058"/>
      <c r="Z97" s="1042">
        <f t="shared" si="1"/>
        <v>60382</v>
      </c>
      <c r="AA97" s="1042"/>
      <c r="AB97" s="1042"/>
      <c r="AC97" s="1042"/>
      <c r="AD97" s="1042">
        <f t="shared" si="2"/>
        <v>9587</v>
      </c>
      <c r="AE97" s="1042"/>
      <c r="AF97" s="1042"/>
      <c r="AG97" s="1043"/>
    </row>
    <row r="98" spans="1:33" ht="16.5" customHeight="1" thickBot="1">
      <c r="A98" s="1067" t="s">
        <v>164</v>
      </c>
      <c r="B98" s="1068"/>
      <c r="C98" s="1068"/>
      <c r="D98" s="1068"/>
      <c r="E98" s="1068"/>
      <c r="F98" s="1068"/>
      <c r="G98" s="1068"/>
      <c r="H98" s="1068"/>
      <c r="I98" s="1069"/>
      <c r="J98" s="1059">
        <f>SUM(J86:M87,J94)</f>
        <v>381758</v>
      </c>
      <c r="K98" s="933"/>
      <c r="L98" s="933"/>
      <c r="M98" s="934"/>
      <c r="N98" s="1044">
        <f>SUM(N86:R87,N94)</f>
        <v>20300902822</v>
      </c>
      <c r="O98" s="1044"/>
      <c r="P98" s="1044"/>
      <c r="Q98" s="1044"/>
      <c r="R98" s="1044"/>
      <c r="S98" s="1044">
        <f t="shared" si="5"/>
        <v>53177</v>
      </c>
      <c r="T98" s="1044"/>
      <c r="U98" s="1044"/>
      <c r="V98" s="1044"/>
      <c r="W98" s="1087">
        <f t="shared" si="3"/>
        <v>26.39</v>
      </c>
      <c r="X98" s="1087"/>
      <c r="Y98" s="1087"/>
      <c r="Z98" s="1044">
        <f t="shared" si="1"/>
        <v>1403256</v>
      </c>
      <c r="AA98" s="1044"/>
      <c r="AB98" s="1044"/>
      <c r="AC98" s="1044"/>
      <c r="AD98" s="1044">
        <f t="shared" si="2"/>
        <v>222805</v>
      </c>
      <c r="AE98" s="1044"/>
      <c r="AF98" s="1044"/>
      <c r="AG98" s="1045"/>
    </row>
    <row r="99" spans="1:33" ht="16.5" customHeight="1">
      <c r="A99" s="1071" t="s">
        <v>522</v>
      </c>
      <c r="B99" s="1072"/>
      <c r="C99" s="1072"/>
      <c r="D99" s="1072"/>
      <c r="E99" s="1072"/>
      <c r="F99" s="1072"/>
      <c r="G99" s="1072"/>
      <c r="H99" s="1072"/>
      <c r="I99" s="1073"/>
      <c r="J99" s="937">
        <v>33684</v>
      </c>
      <c r="K99" s="938"/>
      <c r="L99" s="938"/>
      <c r="M99" s="939"/>
      <c r="N99" s="853">
        <v>729535953</v>
      </c>
      <c r="O99" s="853"/>
      <c r="P99" s="853"/>
      <c r="Q99" s="853"/>
      <c r="R99" s="853"/>
      <c r="S99" s="853">
        <f>ROUND(N99/J99,0)</f>
        <v>21658</v>
      </c>
      <c r="T99" s="853"/>
      <c r="U99" s="853"/>
      <c r="V99" s="853"/>
      <c r="W99" s="847">
        <f>ROUND(J99/$R$105,2)</f>
        <v>2.33</v>
      </c>
      <c r="X99" s="847"/>
      <c r="Y99" s="847"/>
      <c r="Z99" s="1088">
        <f>ROUND(N99/$R$105,0)</f>
        <v>50428</v>
      </c>
      <c r="AA99" s="1088"/>
      <c r="AB99" s="1088"/>
      <c r="AC99" s="1088"/>
      <c r="AD99" s="958">
        <f>ROUND(N99/$R$106,0)</f>
        <v>8007</v>
      </c>
      <c r="AE99" s="959"/>
      <c r="AF99" s="959"/>
      <c r="AG99" s="960"/>
    </row>
    <row r="100" spans="1:33" ht="16.5" customHeight="1">
      <c r="A100" s="1070" t="s">
        <v>523</v>
      </c>
      <c r="B100" s="1016"/>
      <c r="C100" s="1016"/>
      <c r="D100" s="1016"/>
      <c r="E100" s="1016"/>
      <c r="F100" s="1016"/>
      <c r="G100" s="1016"/>
      <c r="H100" s="1016"/>
      <c r="I100" s="1017"/>
      <c r="J100" s="1039">
        <v>39753</v>
      </c>
      <c r="K100" s="1040"/>
      <c r="L100" s="1040"/>
      <c r="M100" s="750"/>
      <c r="N100" s="676">
        <v>414184492</v>
      </c>
      <c r="O100" s="676"/>
      <c r="P100" s="676"/>
      <c r="Q100" s="676"/>
      <c r="R100" s="676"/>
      <c r="S100" s="676">
        <f>ROUND(N100/J100,0)</f>
        <v>10419</v>
      </c>
      <c r="T100" s="676"/>
      <c r="U100" s="676"/>
      <c r="V100" s="676"/>
      <c r="W100" s="850">
        <f>ROUND(J100/$R$105,2)</f>
        <v>2.75</v>
      </c>
      <c r="X100" s="850"/>
      <c r="Y100" s="850"/>
      <c r="Z100" s="931">
        <f>ROUND(N100/$R$105,0)</f>
        <v>28630</v>
      </c>
      <c r="AA100" s="931"/>
      <c r="AB100" s="931"/>
      <c r="AC100" s="931"/>
      <c r="AD100" s="921">
        <f>ROUND(N100/$R$106,0)</f>
        <v>4546</v>
      </c>
      <c r="AE100" s="922"/>
      <c r="AF100" s="922"/>
      <c r="AG100" s="923"/>
    </row>
    <row r="101" spans="1:33" ht="16.5" customHeight="1" thickBot="1">
      <c r="A101" s="825" t="s">
        <v>106</v>
      </c>
      <c r="B101" s="826"/>
      <c r="C101" s="826"/>
      <c r="D101" s="826"/>
      <c r="E101" s="826"/>
      <c r="F101" s="826"/>
      <c r="G101" s="826"/>
      <c r="H101" s="826"/>
      <c r="I101" s="827"/>
      <c r="J101" s="828">
        <v>2278</v>
      </c>
      <c r="K101" s="829"/>
      <c r="L101" s="829"/>
      <c r="M101" s="830"/>
      <c r="N101" s="831">
        <v>86414133</v>
      </c>
      <c r="O101" s="831"/>
      <c r="P101" s="831"/>
      <c r="Q101" s="831"/>
      <c r="R101" s="831"/>
      <c r="S101" s="831">
        <f>ROUND(N101/J101,0)</f>
        <v>37934</v>
      </c>
      <c r="T101" s="831"/>
      <c r="U101" s="831"/>
      <c r="V101" s="831"/>
      <c r="W101" s="849">
        <f>ROUND(J101/$R$105,2)</f>
        <v>0.16</v>
      </c>
      <c r="X101" s="849"/>
      <c r="Y101" s="849"/>
      <c r="Z101" s="821">
        <f>ROUND(N101/$R$105,0)</f>
        <v>5973</v>
      </c>
      <c r="AA101" s="821"/>
      <c r="AB101" s="821"/>
      <c r="AC101" s="821"/>
      <c r="AD101" s="822">
        <f>ROUND(N101/$R$106,0)</f>
        <v>948</v>
      </c>
      <c r="AE101" s="823"/>
      <c r="AF101" s="823"/>
      <c r="AG101" s="824"/>
    </row>
    <row r="102" spans="1:33" ht="16.5" customHeight="1" thickBot="1">
      <c r="A102" s="1067" t="s">
        <v>165</v>
      </c>
      <c r="B102" s="1068"/>
      <c r="C102" s="1068"/>
      <c r="D102" s="1068"/>
      <c r="E102" s="1068"/>
      <c r="F102" s="1068"/>
      <c r="G102" s="1068"/>
      <c r="H102" s="1068"/>
      <c r="I102" s="1069"/>
      <c r="J102" s="1059">
        <f>SUM(J98:M101)</f>
        <v>457473</v>
      </c>
      <c r="K102" s="933"/>
      <c r="L102" s="933"/>
      <c r="M102" s="934"/>
      <c r="N102" s="932">
        <f>SUM(N98:R101)</f>
        <v>21531037400</v>
      </c>
      <c r="O102" s="933"/>
      <c r="P102" s="933"/>
      <c r="Q102" s="933"/>
      <c r="R102" s="934"/>
      <c r="S102" s="932">
        <f>ROUND(N102/J102,0)</f>
        <v>47065</v>
      </c>
      <c r="T102" s="933"/>
      <c r="U102" s="933"/>
      <c r="V102" s="934"/>
      <c r="W102" s="928">
        <f>ROUND(J102/$R$105,2)</f>
        <v>31.62</v>
      </c>
      <c r="X102" s="929"/>
      <c r="Y102" s="930"/>
      <c r="Z102" s="924">
        <f>ROUND(N102/$R$105,0)</f>
        <v>1488286</v>
      </c>
      <c r="AA102" s="925"/>
      <c r="AB102" s="925"/>
      <c r="AC102" s="927"/>
      <c r="AD102" s="924">
        <f>ROUND(N102/$R$106,0)</f>
        <v>236306</v>
      </c>
      <c r="AE102" s="925"/>
      <c r="AF102" s="925"/>
      <c r="AG102" s="926"/>
    </row>
    <row r="103" ht="16.5" customHeight="1">
      <c r="A103" s="11" t="s">
        <v>166</v>
      </c>
    </row>
    <row r="104" ht="16.5" customHeight="1"/>
    <row r="105" spans="1:24" ht="16.5" customHeight="1">
      <c r="A105" s="11" t="s">
        <v>162</v>
      </c>
      <c r="R105" s="851">
        <v>14467</v>
      </c>
      <c r="S105" s="851"/>
      <c r="T105" s="851"/>
      <c r="U105" s="11" t="s">
        <v>231</v>
      </c>
      <c r="X105" s="126"/>
    </row>
    <row r="106" spans="1:21" ht="16.5" customHeight="1">
      <c r="A106" s="11" t="s">
        <v>163</v>
      </c>
      <c r="L106" s="215"/>
      <c r="R106" s="851">
        <v>91115</v>
      </c>
      <c r="S106" s="851"/>
      <c r="T106" s="851"/>
      <c r="U106" s="11" t="s">
        <v>232</v>
      </c>
    </row>
    <row r="107" spans="11:14" ht="16.5" customHeight="1">
      <c r="K107" s="22"/>
      <c r="L107" s="22"/>
      <c r="M107" s="22"/>
      <c r="N107" s="22"/>
    </row>
  </sheetData>
  <sheetProtection password="C7C4" sheet="1" objects="1" scenarios="1"/>
  <mergeCells count="424">
    <mergeCell ref="AA47:AG47"/>
    <mergeCell ref="AA46:AG46"/>
    <mergeCell ref="AA45:AG45"/>
    <mergeCell ref="T47:Z47"/>
    <mergeCell ref="T46:Z46"/>
    <mergeCell ref="T45:Z45"/>
    <mergeCell ref="T44:Z44"/>
    <mergeCell ref="A42:E47"/>
    <mergeCell ref="M46:S47"/>
    <mergeCell ref="M45:S45"/>
    <mergeCell ref="F44:L44"/>
    <mergeCell ref="M44:S44"/>
    <mergeCell ref="M43:S43"/>
    <mergeCell ref="F47:L47"/>
    <mergeCell ref="F46:L46"/>
    <mergeCell ref="F45:L45"/>
    <mergeCell ref="V36:X36"/>
    <mergeCell ref="T34:U34"/>
    <mergeCell ref="T35:U35"/>
    <mergeCell ref="T36:U36"/>
    <mergeCell ref="F36:P36"/>
    <mergeCell ref="Q30:S32"/>
    <mergeCell ref="Q34:S34"/>
    <mergeCell ref="Q35:S35"/>
    <mergeCell ref="Q36:S36"/>
    <mergeCell ref="F29:P32"/>
    <mergeCell ref="F33:P33"/>
    <mergeCell ref="Q33:S33"/>
    <mergeCell ref="F34:I35"/>
    <mergeCell ref="J34:P34"/>
    <mergeCell ref="J35:P35"/>
    <mergeCell ref="Q29:AG29"/>
    <mergeCell ref="V32:X32"/>
    <mergeCell ref="V31:AA31"/>
    <mergeCell ref="V34:X34"/>
    <mergeCell ref="V35:X35"/>
    <mergeCell ref="T31:U32"/>
    <mergeCell ref="T30:AG30"/>
    <mergeCell ref="AE34:AG34"/>
    <mergeCell ref="AE35:AG35"/>
    <mergeCell ref="F13:N14"/>
    <mergeCell ref="F15:N17"/>
    <mergeCell ref="F6:N10"/>
    <mergeCell ref="F11:N12"/>
    <mergeCell ref="A68:I68"/>
    <mergeCell ref="X57:AE57"/>
    <mergeCell ref="X58:AE58"/>
    <mergeCell ref="S68:V68"/>
    <mergeCell ref="A59:C59"/>
    <mergeCell ref="A64:I67"/>
    <mergeCell ref="Z67:AC67"/>
    <mergeCell ref="AD68:AG68"/>
    <mergeCell ref="T60:V60"/>
    <mergeCell ref="A57:C57"/>
    <mergeCell ref="N100:R100"/>
    <mergeCell ref="J67:M67"/>
    <mergeCell ref="N67:R67"/>
    <mergeCell ref="S64:V66"/>
    <mergeCell ref="S67:V67"/>
    <mergeCell ref="N97:R97"/>
    <mergeCell ref="N98:R98"/>
    <mergeCell ref="S94:V94"/>
    <mergeCell ref="J64:M66"/>
    <mergeCell ref="N96:R96"/>
    <mergeCell ref="Z99:AC99"/>
    <mergeCell ref="A54:C54"/>
    <mergeCell ref="A55:C55"/>
    <mergeCell ref="J81:M81"/>
    <mergeCell ref="J95:M95"/>
    <mergeCell ref="J96:M96"/>
    <mergeCell ref="J98:M98"/>
    <mergeCell ref="J97:M97"/>
    <mergeCell ref="S84:V84"/>
    <mergeCell ref="S86:V86"/>
    <mergeCell ref="W69:Y69"/>
    <mergeCell ref="W70:Y70"/>
    <mergeCell ref="W71:Y71"/>
    <mergeCell ref="W98:Y98"/>
    <mergeCell ref="W97:Y97"/>
    <mergeCell ref="W77:Y77"/>
    <mergeCell ref="W78:Y78"/>
    <mergeCell ref="W79:Y79"/>
    <mergeCell ref="W80:Y80"/>
    <mergeCell ref="W96:Y96"/>
    <mergeCell ref="Z64:AC66"/>
    <mergeCell ref="A51:C52"/>
    <mergeCell ref="A53:C53"/>
    <mergeCell ref="A58:C58"/>
    <mergeCell ref="D53:F53"/>
    <mergeCell ref="D54:F54"/>
    <mergeCell ref="D55:F55"/>
    <mergeCell ref="A56:C56"/>
    <mergeCell ref="X56:AE56"/>
    <mergeCell ref="N64:R66"/>
    <mergeCell ref="A102:I102"/>
    <mergeCell ref="A100:I100"/>
    <mergeCell ref="A98:I98"/>
    <mergeCell ref="A99:I99"/>
    <mergeCell ref="J102:M102"/>
    <mergeCell ref="J100:M100"/>
    <mergeCell ref="N102:R102"/>
    <mergeCell ref="W64:Y66"/>
    <mergeCell ref="W67:Y67"/>
    <mergeCell ref="W85:Y85"/>
    <mergeCell ref="W82:Y82"/>
    <mergeCell ref="W83:Y83"/>
    <mergeCell ref="W73:Y73"/>
    <mergeCell ref="W68:Y68"/>
    <mergeCell ref="W94:Y94"/>
    <mergeCell ref="W95:Y95"/>
    <mergeCell ref="W84:Y84"/>
    <mergeCell ref="W86:Y86"/>
    <mergeCell ref="W72:Y72"/>
    <mergeCell ref="W75:Y75"/>
    <mergeCell ref="W76:Y76"/>
    <mergeCell ref="W81:Y81"/>
    <mergeCell ref="N95:R95"/>
    <mergeCell ref="N91:R91"/>
    <mergeCell ref="S91:V91"/>
    <mergeCell ref="S95:V95"/>
    <mergeCell ref="N94:R94"/>
    <mergeCell ref="N86:R86"/>
    <mergeCell ref="N76:R76"/>
    <mergeCell ref="N81:R81"/>
    <mergeCell ref="N77:R77"/>
    <mergeCell ref="N78:R78"/>
    <mergeCell ref="N80:R80"/>
    <mergeCell ref="N84:R84"/>
    <mergeCell ref="N85:R85"/>
    <mergeCell ref="N82:R82"/>
    <mergeCell ref="N83:R83"/>
    <mergeCell ref="N70:R70"/>
    <mergeCell ref="N71:R71"/>
    <mergeCell ref="N72:R72"/>
    <mergeCell ref="N75:R75"/>
    <mergeCell ref="N73:R73"/>
    <mergeCell ref="S98:V98"/>
    <mergeCell ref="D56:F56"/>
    <mergeCell ref="D57:F57"/>
    <mergeCell ref="D58:F58"/>
    <mergeCell ref="A74:I74"/>
    <mergeCell ref="B88:I88"/>
    <mergeCell ref="B89:I89"/>
    <mergeCell ref="J87:M87"/>
    <mergeCell ref="J94:M94"/>
    <mergeCell ref="J77:M77"/>
    <mergeCell ref="Z98:AC98"/>
    <mergeCell ref="S72:V72"/>
    <mergeCell ref="S75:V75"/>
    <mergeCell ref="S76:V76"/>
    <mergeCell ref="S81:V81"/>
    <mergeCell ref="S77:V77"/>
    <mergeCell ref="S78:V78"/>
    <mergeCell ref="S79:V79"/>
    <mergeCell ref="S96:V96"/>
    <mergeCell ref="S97:V97"/>
    <mergeCell ref="S73:V73"/>
    <mergeCell ref="Z94:AC94"/>
    <mergeCell ref="Z95:AC95"/>
    <mergeCell ref="Z80:AC80"/>
    <mergeCell ref="Z73:AC73"/>
    <mergeCell ref="Z81:AC81"/>
    <mergeCell ref="Z77:AC77"/>
    <mergeCell ref="Z78:AC78"/>
    <mergeCell ref="Z79:AC79"/>
    <mergeCell ref="S85:V85"/>
    <mergeCell ref="Z96:AC96"/>
    <mergeCell ref="Z97:AC97"/>
    <mergeCell ref="Z85:AC85"/>
    <mergeCell ref="Z82:AC82"/>
    <mergeCell ref="Z83:AC83"/>
    <mergeCell ref="Z87:AC87"/>
    <mergeCell ref="Z91:AC91"/>
    <mergeCell ref="Z84:AC84"/>
    <mergeCell ref="Z86:AC86"/>
    <mergeCell ref="Z88:AC88"/>
    <mergeCell ref="AD96:AG96"/>
    <mergeCell ref="AD97:AG97"/>
    <mergeCell ref="AD98:AG98"/>
    <mergeCell ref="Z68:AC68"/>
    <mergeCell ref="Z69:AC69"/>
    <mergeCell ref="Z70:AC70"/>
    <mergeCell ref="Z71:AC71"/>
    <mergeCell ref="Z72:AC72"/>
    <mergeCell ref="Z75:AC75"/>
    <mergeCell ref="Z76:AC76"/>
    <mergeCell ref="AD94:AG94"/>
    <mergeCell ref="AD80:AG80"/>
    <mergeCell ref="AD95:AG95"/>
    <mergeCell ref="AD91:AG91"/>
    <mergeCell ref="AD84:AG84"/>
    <mergeCell ref="AD85:AG85"/>
    <mergeCell ref="AD86:AG86"/>
    <mergeCell ref="AD88:AG88"/>
    <mergeCell ref="AD90:AG90"/>
    <mergeCell ref="AD81:AG81"/>
    <mergeCell ref="J82:M82"/>
    <mergeCell ref="B78:I78"/>
    <mergeCell ref="B79:I79"/>
    <mergeCell ref="A80:I80"/>
    <mergeCell ref="B82:I82"/>
    <mergeCell ref="B81:I81"/>
    <mergeCell ref="J79:M79"/>
    <mergeCell ref="J80:M80"/>
    <mergeCell ref="J84:M84"/>
    <mergeCell ref="B83:I83"/>
    <mergeCell ref="A84:I84"/>
    <mergeCell ref="AD78:AG78"/>
    <mergeCell ref="AD83:AG83"/>
    <mergeCell ref="J83:M83"/>
    <mergeCell ref="S83:V83"/>
    <mergeCell ref="S80:V80"/>
    <mergeCell ref="S82:V82"/>
    <mergeCell ref="N79:R79"/>
    <mergeCell ref="AD82:AG82"/>
    <mergeCell ref="J78:M78"/>
    <mergeCell ref="B95:I95"/>
    <mergeCell ref="B96:I96"/>
    <mergeCell ref="A85:I85"/>
    <mergeCell ref="A86:I86"/>
    <mergeCell ref="Z92:AC92"/>
    <mergeCell ref="AD92:AG92"/>
    <mergeCell ref="A87:I87"/>
    <mergeCell ref="J91:M91"/>
    <mergeCell ref="B97:I97"/>
    <mergeCell ref="J85:M85"/>
    <mergeCell ref="J86:M86"/>
    <mergeCell ref="J88:M88"/>
    <mergeCell ref="J90:M90"/>
    <mergeCell ref="A94:I94"/>
    <mergeCell ref="B90:I90"/>
    <mergeCell ref="B92:I92"/>
    <mergeCell ref="B93:I93"/>
    <mergeCell ref="B91:I91"/>
    <mergeCell ref="S69:V69"/>
    <mergeCell ref="N68:R68"/>
    <mergeCell ref="N69:R69"/>
    <mergeCell ref="A77:I77"/>
    <mergeCell ref="B76:I76"/>
    <mergeCell ref="J68:M68"/>
    <mergeCell ref="J73:M73"/>
    <mergeCell ref="J76:M76"/>
    <mergeCell ref="B69:I69"/>
    <mergeCell ref="B75:I75"/>
    <mergeCell ref="B72:I72"/>
    <mergeCell ref="J69:M69"/>
    <mergeCell ref="B73:I73"/>
    <mergeCell ref="J75:M75"/>
    <mergeCell ref="J72:M72"/>
    <mergeCell ref="J71:M71"/>
    <mergeCell ref="J70:M70"/>
    <mergeCell ref="A37:E41"/>
    <mergeCell ref="L51:S51"/>
    <mergeCell ref="B70:I70"/>
    <mergeCell ref="B71:I71"/>
    <mergeCell ref="L39:Z39"/>
    <mergeCell ref="L40:Z40"/>
    <mergeCell ref="F41:Z41"/>
    <mergeCell ref="F38:Z38"/>
    <mergeCell ref="F39:K40"/>
    <mergeCell ref="F37:Z37"/>
    <mergeCell ref="AB5:AG5"/>
    <mergeCell ref="AB19:AG19"/>
    <mergeCell ref="O13:AA13"/>
    <mergeCell ref="O14:AA14"/>
    <mergeCell ref="O15:AA15"/>
    <mergeCell ref="O16:AA16"/>
    <mergeCell ref="O17:AA17"/>
    <mergeCell ref="AB6:AG15"/>
    <mergeCell ref="AB18:AG18"/>
    <mergeCell ref="F18:AA18"/>
    <mergeCell ref="A20:E25"/>
    <mergeCell ref="F20:AA20"/>
    <mergeCell ref="F21:AA21"/>
    <mergeCell ref="F22:AA22"/>
    <mergeCell ref="F23:AA23"/>
    <mergeCell ref="F24:AA24"/>
    <mergeCell ref="F25:AA25"/>
    <mergeCell ref="F27:AA27"/>
    <mergeCell ref="AA38:AG38"/>
    <mergeCell ref="X61:AE61"/>
    <mergeCell ref="X60:AE60"/>
    <mergeCell ref="X53:AE53"/>
    <mergeCell ref="AF53:AH53"/>
    <mergeCell ref="AF61:AH61"/>
    <mergeCell ref="X55:AE55"/>
    <mergeCell ref="L59:S59"/>
    <mergeCell ref="D59:F59"/>
    <mergeCell ref="T51:V51"/>
    <mergeCell ref="AA39:AG39"/>
    <mergeCell ref="L53:S53"/>
    <mergeCell ref="T53:V53"/>
    <mergeCell ref="AA40:AG40"/>
    <mergeCell ref="AA43:AG43"/>
    <mergeCell ref="M42:AG42"/>
    <mergeCell ref="F42:L43"/>
    <mergeCell ref="T43:Z43"/>
    <mergeCell ref="AA44:AG44"/>
    <mergeCell ref="L55:S55"/>
    <mergeCell ref="L56:S56"/>
    <mergeCell ref="D51:I52"/>
    <mergeCell ref="AD99:AG99"/>
    <mergeCell ref="AD70:AG70"/>
    <mergeCell ref="AD71:AG71"/>
    <mergeCell ref="AD72:AG72"/>
    <mergeCell ref="AD77:AG77"/>
    <mergeCell ref="AD75:AG75"/>
    <mergeCell ref="AD76:AG76"/>
    <mergeCell ref="AB36:AD36"/>
    <mergeCell ref="AE36:AG36"/>
    <mergeCell ref="Y32:AA32"/>
    <mergeCell ref="Y33:AA33"/>
    <mergeCell ref="AD69:AG69"/>
    <mergeCell ref="AD73:AG73"/>
    <mergeCell ref="AD64:AG66"/>
    <mergeCell ref="AD67:AG67"/>
    <mergeCell ref="J99:M99"/>
    <mergeCell ref="N99:R99"/>
    <mergeCell ref="W99:Y99"/>
    <mergeCell ref="S99:V99"/>
    <mergeCell ref="S70:V70"/>
    <mergeCell ref="S71:V71"/>
    <mergeCell ref="AA41:AG41"/>
    <mergeCell ref="S92:V92"/>
    <mergeCell ref="W92:Y92"/>
    <mergeCell ref="W91:Y91"/>
    <mergeCell ref="Z89:AC89"/>
    <mergeCell ref="AD89:AG89"/>
    <mergeCell ref="Z90:AC90"/>
    <mergeCell ref="AD79:AG79"/>
    <mergeCell ref="W100:Y100"/>
    <mergeCell ref="S100:V100"/>
    <mergeCell ref="AD100:AG100"/>
    <mergeCell ref="AD102:AG102"/>
    <mergeCell ref="Z102:AC102"/>
    <mergeCell ref="W102:Y102"/>
    <mergeCell ref="Z100:AC100"/>
    <mergeCell ref="S102:V102"/>
    <mergeCell ref="S101:V101"/>
    <mergeCell ref="W101:Y101"/>
    <mergeCell ref="AA37:AG37"/>
    <mergeCell ref="AB35:AD35"/>
    <mergeCell ref="Y34:AA34"/>
    <mergeCell ref="AE31:AG32"/>
    <mergeCell ref="AE33:AG33"/>
    <mergeCell ref="AB33:AD33"/>
    <mergeCell ref="AB34:AD34"/>
    <mergeCell ref="Y36:AA36"/>
    <mergeCell ref="Y35:AA35"/>
    <mergeCell ref="AB31:AD32"/>
    <mergeCell ref="AB26:AG28"/>
    <mergeCell ref="AB16:AG17"/>
    <mergeCell ref="AB20:AG25"/>
    <mergeCell ref="A29:E36"/>
    <mergeCell ref="T33:U33"/>
    <mergeCell ref="V33:X33"/>
    <mergeCell ref="A6:E19"/>
    <mergeCell ref="F19:AA19"/>
    <mergeCell ref="O6:AA6"/>
    <mergeCell ref="O7:AA7"/>
    <mergeCell ref="A5:E5"/>
    <mergeCell ref="A26:E28"/>
    <mergeCell ref="F5:AA5"/>
    <mergeCell ref="F28:AA28"/>
    <mergeCell ref="F26:AA26"/>
    <mergeCell ref="O8:AA8"/>
    <mergeCell ref="O9:AA9"/>
    <mergeCell ref="O10:AA10"/>
    <mergeCell ref="O11:AA11"/>
    <mergeCell ref="O12:AA12"/>
    <mergeCell ref="R105:T105"/>
    <mergeCell ref="X54:AE54"/>
    <mergeCell ref="L54:S54"/>
    <mergeCell ref="L57:S57"/>
    <mergeCell ref="L58:S58"/>
    <mergeCell ref="L60:S60"/>
    <mergeCell ref="X59:AE59"/>
    <mergeCell ref="J74:M74"/>
    <mergeCell ref="N74:R74"/>
    <mergeCell ref="S74:V74"/>
    <mergeCell ref="R106:T106"/>
    <mergeCell ref="W74:Y74"/>
    <mergeCell ref="Z74:AC74"/>
    <mergeCell ref="AD74:AG74"/>
    <mergeCell ref="W88:Y88"/>
    <mergeCell ref="W90:Y90"/>
    <mergeCell ref="AD87:AG87"/>
    <mergeCell ref="N88:R88"/>
    <mergeCell ref="N90:R90"/>
    <mergeCell ref="S87:V87"/>
    <mergeCell ref="J89:M89"/>
    <mergeCell ref="N89:R89"/>
    <mergeCell ref="S89:V89"/>
    <mergeCell ref="W89:Y89"/>
    <mergeCell ref="N87:R87"/>
    <mergeCell ref="W87:Y87"/>
    <mergeCell ref="Z93:AC93"/>
    <mergeCell ref="AD93:AG93"/>
    <mergeCell ref="S93:V93"/>
    <mergeCell ref="W93:Y93"/>
    <mergeCell ref="S88:V88"/>
    <mergeCell ref="S90:V90"/>
    <mergeCell ref="J92:M92"/>
    <mergeCell ref="N92:R92"/>
    <mergeCell ref="J93:M93"/>
    <mergeCell ref="N93:R93"/>
    <mergeCell ref="T54:V54"/>
    <mergeCell ref="T55:V55"/>
    <mergeCell ref="T56:V56"/>
    <mergeCell ref="T59:V59"/>
    <mergeCell ref="T57:V57"/>
    <mergeCell ref="T58:V58"/>
    <mergeCell ref="AF54:AH54"/>
    <mergeCell ref="AF60:AH60"/>
    <mergeCell ref="AF55:AH55"/>
    <mergeCell ref="AF56:AH56"/>
    <mergeCell ref="AF57:AH57"/>
    <mergeCell ref="AF58:AH58"/>
    <mergeCell ref="AF59:AH59"/>
    <mergeCell ref="Z101:AC101"/>
    <mergeCell ref="AD101:AG101"/>
    <mergeCell ref="A101:I101"/>
    <mergeCell ref="J101:M101"/>
    <mergeCell ref="N101:R101"/>
  </mergeCell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85" r:id="rId1"/>
  <headerFooter alignWithMargins="0">
    <oddFooter>&amp;C－&amp;P－</oddFooter>
  </headerFooter>
  <rowBreaks count="1" manualBreakCount="1">
    <brk id="61" max="255" man="1"/>
  </rowBreaks>
</worksheet>
</file>

<file path=xl/worksheets/sheet8.xml><?xml version="1.0" encoding="utf-8"?>
<worksheet xmlns="http://schemas.openxmlformats.org/spreadsheetml/2006/main" xmlns:r="http://schemas.openxmlformats.org/officeDocument/2006/relationships">
  <sheetPr>
    <tabColor indexed="13"/>
  </sheetPr>
  <dimension ref="A1:AL80"/>
  <sheetViews>
    <sheetView zoomScaleSheetLayoutView="100" workbookViewId="0" topLeftCell="A1">
      <selection activeCell="A2" sqref="A2"/>
    </sheetView>
  </sheetViews>
  <sheetFormatPr defaultColWidth="9.00390625" defaultRowHeight="15" customHeight="1"/>
  <cols>
    <col min="1" max="5" width="2.125" style="11" customWidth="1"/>
    <col min="6" max="16384" width="2.375" style="11" customWidth="1"/>
  </cols>
  <sheetData>
    <row r="1" ht="15" customHeight="1">
      <c r="A1" s="11" t="s">
        <v>446</v>
      </c>
    </row>
    <row r="3" spans="1:8" ht="15" customHeight="1">
      <c r="A3" s="155" t="s">
        <v>670</v>
      </c>
      <c r="B3" s="155"/>
      <c r="C3" s="155"/>
      <c r="D3" s="155"/>
      <c r="E3" s="155"/>
      <c r="F3" s="155"/>
      <c r="G3" s="155"/>
      <c r="H3" s="155"/>
    </row>
    <row r="4" spans="34:38" ht="15" customHeight="1" thickBot="1">
      <c r="AH4" s="488"/>
      <c r="AI4" s="488"/>
      <c r="AJ4" s="488"/>
      <c r="AL4" s="140" t="s">
        <v>230</v>
      </c>
    </row>
    <row r="5" spans="1:38" ht="15" customHeight="1">
      <c r="A5" s="1143"/>
      <c r="B5" s="1144"/>
      <c r="C5" s="1144"/>
      <c r="D5" s="1144"/>
      <c r="E5" s="1145"/>
      <c r="F5" s="706" t="s">
        <v>233</v>
      </c>
      <c r="G5" s="706"/>
      <c r="H5" s="706"/>
      <c r="I5" s="706" t="s">
        <v>234</v>
      </c>
      <c r="J5" s="706"/>
      <c r="K5" s="706"/>
      <c r="L5" s="706"/>
      <c r="M5" s="706"/>
      <c r="N5" s="706"/>
      <c r="O5" s="1160" t="s">
        <v>235</v>
      </c>
      <c r="P5" s="1011"/>
      <c r="Q5" s="1011"/>
      <c r="R5" s="1011"/>
      <c r="S5" s="1011"/>
      <c r="T5" s="1012"/>
      <c r="U5" s="1160" t="s">
        <v>236</v>
      </c>
      <c r="V5" s="1011"/>
      <c r="W5" s="1011"/>
      <c r="X5" s="1011"/>
      <c r="Y5" s="1011"/>
      <c r="Z5" s="1012"/>
      <c r="AA5" s="1160" t="s">
        <v>237</v>
      </c>
      <c r="AB5" s="1011"/>
      <c r="AC5" s="1011"/>
      <c r="AD5" s="1011"/>
      <c r="AE5" s="1011"/>
      <c r="AF5" s="1011"/>
      <c r="AG5" s="1011"/>
      <c r="AH5" s="1011"/>
      <c r="AI5" s="1011"/>
      <c r="AJ5" s="1011"/>
      <c r="AK5" s="1011"/>
      <c r="AL5" s="1167"/>
    </row>
    <row r="6" spans="1:38" ht="15" customHeight="1" thickBot="1">
      <c r="A6" s="1146"/>
      <c r="B6" s="1147"/>
      <c r="C6" s="1147"/>
      <c r="D6" s="1147"/>
      <c r="E6" s="1148"/>
      <c r="F6" s="986" t="s">
        <v>590</v>
      </c>
      <c r="G6" s="986"/>
      <c r="H6" s="986"/>
      <c r="I6" s="986" t="s">
        <v>1059</v>
      </c>
      <c r="J6" s="986"/>
      <c r="K6" s="986"/>
      <c r="L6" s="986"/>
      <c r="M6" s="986"/>
      <c r="N6" s="986"/>
      <c r="O6" s="1161" t="s">
        <v>591</v>
      </c>
      <c r="P6" s="1162"/>
      <c r="Q6" s="1162"/>
      <c r="R6" s="1162"/>
      <c r="S6" s="1162"/>
      <c r="T6" s="1163"/>
      <c r="U6" s="1161" t="s">
        <v>1058</v>
      </c>
      <c r="V6" s="1162"/>
      <c r="W6" s="1162"/>
      <c r="X6" s="1162"/>
      <c r="Y6" s="1162"/>
      <c r="Z6" s="1163"/>
      <c r="AA6" s="1168" t="s">
        <v>1057</v>
      </c>
      <c r="AB6" s="1102"/>
      <c r="AC6" s="1102"/>
      <c r="AD6" s="1102"/>
      <c r="AE6" s="1102"/>
      <c r="AF6" s="1102"/>
      <c r="AG6" s="1102"/>
      <c r="AH6" s="1102"/>
      <c r="AI6" s="1102"/>
      <c r="AJ6" s="1102"/>
      <c r="AK6" s="1102"/>
      <c r="AL6" s="1169"/>
    </row>
    <row r="7" spans="1:38" ht="24" customHeight="1">
      <c r="A7" s="1137" t="s">
        <v>1026</v>
      </c>
      <c r="B7" s="1011"/>
      <c r="C7" s="1011"/>
      <c r="D7" s="1011"/>
      <c r="E7" s="1012"/>
      <c r="F7" s="1227">
        <v>4400</v>
      </c>
      <c r="G7" s="1227"/>
      <c r="H7" s="1227"/>
      <c r="I7" s="1228">
        <v>6600</v>
      </c>
      <c r="J7" s="1228"/>
      <c r="K7" s="1228"/>
      <c r="L7" s="1228"/>
      <c r="M7" s="1228"/>
      <c r="N7" s="1228"/>
      <c r="O7" s="1155">
        <v>8800</v>
      </c>
      <c r="P7" s="1156"/>
      <c r="Q7" s="1156"/>
      <c r="R7" s="1156"/>
      <c r="S7" s="1156"/>
      <c r="T7" s="1157"/>
      <c r="U7" s="1155">
        <v>11000</v>
      </c>
      <c r="V7" s="1156"/>
      <c r="W7" s="1156"/>
      <c r="X7" s="1156"/>
      <c r="Y7" s="1156"/>
      <c r="Z7" s="1157"/>
      <c r="AA7" s="1155">
        <v>13200</v>
      </c>
      <c r="AB7" s="1156"/>
      <c r="AC7" s="1156"/>
      <c r="AD7" s="1156"/>
      <c r="AE7" s="1156"/>
      <c r="AF7" s="1156"/>
      <c r="AG7" s="1156"/>
      <c r="AH7" s="1156"/>
      <c r="AI7" s="1156"/>
      <c r="AJ7" s="1156"/>
      <c r="AK7" s="1156"/>
      <c r="AL7" s="1159"/>
    </row>
    <row r="8" spans="1:38" ht="24" customHeight="1">
      <c r="A8" s="1138" t="s">
        <v>435</v>
      </c>
      <c r="B8" s="1139"/>
      <c r="C8" s="1139"/>
      <c r="D8" s="1139"/>
      <c r="E8" s="1140"/>
      <c r="F8" s="1180">
        <v>13200</v>
      </c>
      <c r="G8" s="1180"/>
      <c r="H8" s="1180"/>
      <c r="I8" s="1226">
        <v>19800</v>
      </c>
      <c r="J8" s="1226"/>
      <c r="K8" s="1226"/>
      <c r="L8" s="1226"/>
      <c r="M8" s="1226"/>
      <c r="N8" s="1226"/>
      <c r="O8" s="1164">
        <v>26400</v>
      </c>
      <c r="P8" s="1165"/>
      <c r="Q8" s="1165"/>
      <c r="R8" s="1165"/>
      <c r="S8" s="1165"/>
      <c r="T8" s="1166"/>
      <c r="U8" s="1164">
        <v>33000</v>
      </c>
      <c r="V8" s="1165"/>
      <c r="W8" s="1165"/>
      <c r="X8" s="1165"/>
      <c r="Y8" s="1165"/>
      <c r="Z8" s="1166"/>
      <c r="AA8" s="1164">
        <v>39600</v>
      </c>
      <c r="AB8" s="1165"/>
      <c r="AC8" s="1165"/>
      <c r="AD8" s="1165"/>
      <c r="AE8" s="1165"/>
      <c r="AF8" s="1165"/>
      <c r="AG8" s="1165"/>
      <c r="AH8" s="1165"/>
      <c r="AI8" s="1165"/>
      <c r="AJ8" s="1165"/>
      <c r="AK8" s="1165"/>
      <c r="AL8" s="1170"/>
    </row>
    <row r="9" spans="1:38" ht="24" customHeight="1" thickBot="1">
      <c r="A9" s="1141" t="s">
        <v>592</v>
      </c>
      <c r="B9" s="1139"/>
      <c r="C9" s="1139"/>
      <c r="D9" s="1139"/>
      <c r="E9" s="1140"/>
      <c r="F9" s="1181">
        <v>17600</v>
      </c>
      <c r="G9" s="1181"/>
      <c r="H9" s="1181"/>
      <c r="I9" s="1221">
        <v>26400</v>
      </c>
      <c r="J9" s="1221"/>
      <c r="K9" s="1221"/>
      <c r="L9" s="1221"/>
      <c r="M9" s="1221"/>
      <c r="N9" s="1221"/>
      <c r="O9" s="1152">
        <v>35200</v>
      </c>
      <c r="P9" s="1153"/>
      <c r="Q9" s="1153"/>
      <c r="R9" s="1153"/>
      <c r="S9" s="1153"/>
      <c r="T9" s="1154"/>
      <c r="U9" s="1152">
        <v>44000</v>
      </c>
      <c r="V9" s="1153"/>
      <c r="W9" s="1153"/>
      <c r="X9" s="1153"/>
      <c r="Y9" s="1153"/>
      <c r="Z9" s="1154"/>
      <c r="AA9" s="1152">
        <v>52800</v>
      </c>
      <c r="AB9" s="1153"/>
      <c r="AC9" s="1153"/>
      <c r="AD9" s="1153"/>
      <c r="AE9" s="1153"/>
      <c r="AF9" s="1153"/>
      <c r="AG9" s="1153"/>
      <c r="AH9" s="1153"/>
      <c r="AI9" s="1153"/>
      <c r="AJ9" s="1153"/>
      <c r="AK9" s="1153"/>
      <c r="AL9" s="1158"/>
    </row>
    <row r="10" spans="1:38" ht="15" customHeight="1">
      <c r="A10" s="902" t="s">
        <v>1096</v>
      </c>
      <c r="B10" s="903"/>
      <c r="C10" s="903"/>
      <c r="D10" s="903"/>
      <c r="E10" s="1142"/>
      <c r="F10" s="1225">
        <v>17600</v>
      </c>
      <c r="G10" s="1225"/>
      <c r="H10" s="1225"/>
      <c r="I10" s="1171">
        <v>26400</v>
      </c>
      <c r="J10" s="1172"/>
      <c r="K10" s="1172"/>
      <c r="L10" s="1172"/>
      <c r="M10" s="1172"/>
      <c r="N10" s="1173"/>
      <c r="O10" s="1155">
        <v>35200</v>
      </c>
      <c r="P10" s="1156"/>
      <c r="Q10" s="1156"/>
      <c r="R10" s="1156"/>
      <c r="S10" s="1156"/>
      <c r="T10" s="1157"/>
      <c r="U10" s="1155">
        <v>44000</v>
      </c>
      <c r="V10" s="1156"/>
      <c r="W10" s="1156"/>
      <c r="X10" s="1156"/>
      <c r="Y10" s="1156"/>
      <c r="Z10" s="1157"/>
      <c r="AA10" s="1155">
        <v>52800</v>
      </c>
      <c r="AB10" s="1156"/>
      <c r="AC10" s="1156"/>
      <c r="AD10" s="1156"/>
      <c r="AE10" s="1156"/>
      <c r="AF10" s="1156"/>
      <c r="AG10" s="1156"/>
      <c r="AH10" s="1156"/>
      <c r="AI10" s="1156"/>
      <c r="AJ10" s="1156"/>
      <c r="AK10" s="1156"/>
      <c r="AL10" s="1159"/>
    </row>
    <row r="11" spans="1:38" ht="15" customHeight="1" thickBot="1">
      <c r="A11" s="908"/>
      <c r="B11" s="909"/>
      <c r="C11" s="909"/>
      <c r="D11" s="909"/>
      <c r="E11" s="1128"/>
      <c r="F11" s="1181"/>
      <c r="G11" s="1181"/>
      <c r="H11" s="1181"/>
      <c r="I11" s="1134"/>
      <c r="J11" s="1135"/>
      <c r="K11" s="1135"/>
      <c r="L11" s="1135"/>
      <c r="M11" s="1135"/>
      <c r="N11" s="1209"/>
      <c r="O11" s="1152"/>
      <c r="P11" s="1153"/>
      <c r="Q11" s="1153"/>
      <c r="R11" s="1153"/>
      <c r="S11" s="1153"/>
      <c r="T11" s="1154"/>
      <c r="U11" s="1152"/>
      <c r="V11" s="1153"/>
      <c r="W11" s="1153"/>
      <c r="X11" s="1153"/>
      <c r="Y11" s="1153"/>
      <c r="Z11" s="1154"/>
      <c r="AA11" s="1152"/>
      <c r="AB11" s="1153"/>
      <c r="AC11" s="1153"/>
      <c r="AD11" s="1153"/>
      <c r="AE11" s="1153"/>
      <c r="AF11" s="1153"/>
      <c r="AG11" s="1153"/>
      <c r="AH11" s="1153"/>
      <c r="AI11" s="1153"/>
      <c r="AJ11" s="1153"/>
      <c r="AK11" s="1153"/>
      <c r="AL11" s="1158"/>
    </row>
    <row r="12" spans="1:38" ht="15" customHeight="1">
      <c r="A12" s="1143"/>
      <c r="B12" s="1144"/>
      <c r="C12" s="1144"/>
      <c r="D12" s="1144"/>
      <c r="E12" s="1145"/>
      <c r="F12" s="1220" t="s">
        <v>233</v>
      </c>
      <c r="G12" s="1220"/>
      <c r="H12" s="1220"/>
      <c r="I12" s="1220" t="s">
        <v>234</v>
      </c>
      <c r="J12" s="1220"/>
      <c r="K12" s="1220"/>
      <c r="L12" s="1220" t="s">
        <v>235</v>
      </c>
      <c r="M12" s="1220"/>
      <c r="N12" s="1220"/>
      <c r="O12" s="1149" t="s">
        <v>236</v>
      </c>
      <c r="P12" s="1150"/>
      <c r="Q12" s="1150"/>
      <c r="R12" s="1150"/>
      <c r="S12" s="1150"/>
      <c r="T12" s="1151"/>
      <c r="U12" s="1149" t="s">
        <v>237</v>
      </c>
      <c r="V12" s="1150"/>
      <c r="W12" s="1150"/>
      <c r="X12" s="1150"/>
      <c r="Y12" s="1150"/>
      <c r="Z12" s="1151"/>
      <c r="AA12" s="1216" t="s">
        <v>1154</v>
      </c>
      <c r="AB12" s="1216"/>
      <c r="AC12" s="1216"/>
      <c r="AD12" s="1217" t="s">
        <v>1155</v>
      </c>
      <c r="AE12" s="1218"/>
      <c r="AF12" s="1218"/>
      <c r="AG12" s="1218"/>
      <c r="AH12" s="1218"/>
      <c r="AI12" s="1218"/>
      <c r="AJ12" s="1218"/>
      <c r="AK12" s="1218"/>
      <c r="AL12" s="1219"/>
    </row>
    <row r="13" spans="1:38" ht="15" customHeight="1">
      <c r="A13" s="1146"/>
      <c r="B13" s="1147"/>
      <c r="C13" s="1147"/>
      <c r="D13" s="1147"/>
      <c r="E13" s="1148"/>
      <c r="F13" s="834" t="s">
        <v>590</v>
      </c>
      <c r="G13" s="834"/>
      <c r="H13" s="834"/>
      <c r="I13" s="834" t="s">
        <v>1156</v>
      </c>
      <c r="J13" s="834"/>
      <c r="K13" s="834"/>
      <c r="L13" s="834" t="s">
        <v>1059</v>
      </c>
      <c r="M13" s="834"/>
      <c r="N13" s="834"/>
      <c r="O13" s="949" t="s">
        <v>591</v>
      </c>
      <c r="P13" s="950"/>
      <c r="Q13" s="950"/>
      <c r="R13" s="950"/>
      <c r="S13" s="950"/>
      <c r="T13" s="951"/>
      <c r="U13" s="949" t="s">
        <v>587</v>
      </c>
      <c r="V13" s="950"/>
      <c r="W13" s="950"/>
      <c r="X13" s="950"/>
      <c r="Y13" s="950"/>
      <c r="Z13" s="951"/>
      <c r="AA13" s="834" t="s">
        <v>1057</v>
      </c>
      <c r="AB13" s="834"/>
      <c r="AC13" s="834"/>
      <c r="AD13" s="949" t="s">
        <v>617</v>
      </c>
      <c r="AE13" s="950"/>
      <c r="AF13" s="950"/>
      <c r="AG13" s="950"/>
      <c r="AH13" s="950"/>
      <c r="AI13" s="950"/>
      <c r="AJ13" s="950"/>
      <c r="AK13" s="950"/>
      <c r="AL13" s="1130"/>
    </row>
    <row r="14" spans="1:38" ht="15" customHeight="1">
      <c r="A14" s="1126" t="s">
        <v>588</v>
      </c>
      <c r="B14" s="1123"/>
      <c r="C14" s="1123"/>
      <c r="D14" s="1123"/>
      <c r="E14" s="1127"/>
      <c r="F14" s="1180">
        <v>24000</v>
      </c>
      <c r="G14" s="1180"/>
      <c r="H14" s="1180"/>
      <c r="I14" s="1180">
        <v>24000</v>
      </c>
      <c r="J14" s="1180"/>
      <c r="K14" s="1180"/>
      <c r="L14" s="1180">
        <v>35900</v>
      </c>
      <c r="M14" s="1180"/>
      <c r="N14" s="1180"/>
      <c r="O14" s="1131">
        <v>47900</v>
      </c>
      <c r="P14" s="1132"/>
      <c r="Q14" s="1132"/>
      <c r="R14" s="1132"/>
      <c r="S14" s="1132"/>
      <c r="T14" s="1208"/>
      <c r="U14" s="1131">
        <v>59900</v>
      </c>
      <c r="V14" s="1132"/>
      <c r="W14" s="1132"/>
      <c r="X14" s="1132"/>
      <c r="Y14" s="1132"/>
      <c r="Z14" s="1208"/>
      <c r="AA14" s="1180">
        <v>71900</v>
      </c>
      <c r="AB14" s="1180"/>
      <c r="AC14" s="1180"/>
      <c r="AD14" s="1131">
        <v>83900</v>
      </c>
      <c r="AE14" s="1132"/>
      <c r="AF14" s="1132"/>
      <c r="AG14" s="1132"/>
      <c r="AH14" s="1132"/>
      <c r="AI14" s="1132"/>
      <c r="AJ14" s="1132"/>
      <c r="AK14" s="1132"/>
      <c r="AL14" s="1133"/>
    </row>
    <row r="15" spans="1:38" ht="15" customHeight="1" thickBot="1">
      <c r="A15" s="908"/>
      <c r="B15" s="909"/>
      <c r="C15" s="909"/>
      <c r="D15" s="909"/>
      <c r="E15" s="1128"/>
      <c r="F15" s="1181"/>
      <c r="G15" s="1181"/>
      <c r="H15" s="1181"/>
      <c r="I15" s="1181"/>
      <c r="J15" s="1181"/>
      <c r="K15" s="1181"/>
      <c r="L15" s="1181"/>
      <c r="M15" s="1181"/>
      <c r="N15" s="1181"/>
      <c r="O15" s="1134"/>
      <c r="P15" s="1135"/>
      <c r="Q15" s="1135"/>
      <c r="R15" s="1135"/>
      <c r="S15" s="1135"/>
      <c r="T15" s="1209"/>
      <c r="U15" s="1134"/>
      <c r="V15" s="1135"/>
      <c r="W15" s="1135"/>
      <c r="X15" s="1135"/>
      <c r="Y15" s="1135"/>
      <c r="Z15" s="1209"/>
      <c r="AA15" s="1181"/>
      <c r="AB15" s="1181"/>
      <c r="AC15" s="1181"/>
      <c r="AD15" s="1134"/>
      <c r="AE15" s="1135"/>
      <c r="AF15" s="1135"/>
      <c r="AG15" s="1135"/>
      <c r="AH15" s="1135"/>
      <c r="AI15" s="1135"/>
      <c r="AJ15" s="1135"/>
      <c r="AK15" s="1135"/>
      <c r="AL15" s="1136"/>
    </row>
    <row r="16" spans="1:38" ht="12" customHeight="1">
      <c r="A16" s="1143"/>
      <c r="B16" s="1144"/>
      <c r="C16" s="1144"/>
      <c r="D16" s="1144"/>
      <c r="E16" s="1145"/>
      <c r="F16" s="1171" t="s">
        <v>233</v>
      </c>
      <c r="G16" s="1172"/>
      <c r="H16" s="1173"/>
      <c r="I16" s="1171" t="s">
        <v>234</v>
      </c>
      <c r="J16" s="1172"/>
      <c r="K16" s="1173"/>
      <c r="L16" s="1171" t="s">
        <v>235</v>
      </c>
      <c r="M16" s="1172"/>
      <c r="N16" s="1173"/>
      <c r="O16" s="1171" t="s">
        <v>236</v>
      </c>
      <c r="P16" s="1172"/>
      <c r="Q16" s="1172"/>
      <c r="R16" s="1172"/>
      <c r="S16" s="1172"/>
      <c r="T16" s="1173"/>
      <c r="U16" s="1171" t="s">
        <v>237</v>
      </c>
      <c r="V16" s="1172"/>
      <c r="W16" s="1173"/>
      <c r="X16" s="1171" t="s">
        <v>1154</v>
      </c>
      <c r="Y16" s="1172"/>
      <c r="Z16" s="1173"/>
      <c r="AA16" s="1171" t="s">
        <v>1155</v>
      </c>
      <c r="AB16" s="1172"/>
      <c r="AC16" s="1173"/>
      <c r="AD16" s="1171" t="s">
        <v>251</v>
      </c>
      <c r="AE16" s="1172"/>
      <c r="AF16" s="1173"/>
      <c r="AG16" s="1171" t="s">
        <v>252</v>
      </c>
      <c r="AH16" s="1172"/>
      <c r="AI16" s="1173"/>
      <c r="AJ16" s="1184" t="s">
        <v>253</v>
      </c>
      <c r="AK16" s="1185"/>
      <c r="AL16" s="1186"/>
    </row>
    <row r="17" spans="1:38" ht="12">
      <c r="A17" s="1196"/>
      <c r="B17" s="1197"/>
      <c r="C17" s="1197"/>
      <c r="D17" s="1197"/>
      <c r="E17" s="1198"/>
      <c r="F17" s="1174"/>
      <c r="G17" s="1175"/>
      <c r="H17" s="1176"/>
      <c r="I17" s="1174"/>
      <c r="J17" s="1175"/>
      <c r="K17" s="1176"/>
      <c r="L17" s="1174"/>
      <c r="M17" s="1175"/>
      <c r="N17" s="1176"/>
      <c r="O17" s="1177" t="s">
        <v>258</v>
      </c>
      <c r="P17" s="1178"/>
      <c r="Q17" s="1179"/>
      <c r="R17" s="1175"/>
      <c r="S17" s="1175"/>
      <c r="T17" s="1176"/>
      <c r="U17" s="1174"/>
      <c r="V17" s="1175"/>
      <c r="W17" s="1176"/>
      <c r="X17" s="1174"/>
      <c r="Y17" s="1175"/>
      <c r="Z17" s="1176"/>
      <c r="AA17" s="1174"/>
      <c r="AB17" s="1175"/>
      <c r="AC17" s="1176"/>
      <c r="AD17" s="1174"/>
      <c r="AE17" s="1175"/>
      <c r="AF17" s="1176"/>
      <c r="AG17" s="1174"/>
      <c r="AH17" s="1175"/>
      <c r="AI17" s="1176"/>
      <c r="AJ17" s="1187"/>
      <c r="AK17" s="1188"/>
      <c r="AL17" s="1189"/>
    </row>
    <row r="18" spans="1:38" ht="15" customHeight="1">
      <c r="A18" s="1146"/>
      <c r="B18" s="1147"/>
      <c r="C18" s="1147"/>
      <c r="D18" s="1147"/>
      <c r="E18" s="1148"/>
      <c r="F18" s="834" t="s">
        <v>590</v>
      </c>
      <c r="G18" s="834"/>
      <c r="H18" s="834"/>
      <c r="I18" s="834" t="s">
        <v>1156</v>
      </c>
      <c r="J18" s="834"/>
      <c r="K18" s="834"/>
      <c r="L18" s="834" t="s">
        <v>1059</v>
      </c>
      <c r="M18" s="834"/>
      <c r="N18" s="834"/>
      <c r="O18" s="834" t="s">
        <v>254</v>
      </c>
      <c r="P18" s="834"/>
      <c r="Q18" s="1202"/>
      <c r="R18" s="951" t="s">
        <v>591</v>
      </c>
      <c r="S18" s="834"/>
      <c r="T18" s="834"/>
      <c r="U18" s="834" t="s">
        <v>255</v>
      </c>
      <c r="V18" s="834"/>
      <c r="W18" s="834"/>
      <c r="X18" s="834" t="s">
        <v>1058</v>
      </c>
      <c r="Y18" s="834"/>
      <c r="Z18" s="834"/>
      <c r="AA18" s="834" t="s">
        <v>1057</v>
      </c>
      <c r="AB18" s="834"/>
      <c r="AC18" s="834"/>
      <c r="AD18" s="834" t="s">
        <v>617</v>
      </c>
      <c r="AE18" s="834"/>
      <c r="AF18" s="834"/>
      <c r="AG18" s="834" t="s">
        <v>256</v>
      </c>
      <c r="AH18" s="834"/>
      <c r="AI18" s="834"/>
      <c r="AJ18" s="834" t="s">
        <v>257</v>
      </c>
      <c r="AK18" s="834"/>
      <c r="AL18" s="835"/>
    </row>
    <row r="19" spans="1:38" ht="15" customHeight="1">
      <c r="A19" s="1126" t="s">
        <v>250</v>
      </c>
      <c r="B19" s="1123"/>
      <c r="C19" s="1123"/>
      <c r="D19" s="1123"/>
      <c r="E19" s="1127"/>
      <c r="F19" s="1180">
        <v>24500</v>
      </c>
      <c r="G19" s="1180"/>
      <c r="H19" s="1180"/>
      <c r="I19" s="1180">
        <v>24500</v>
      </c>
      <c r="J19" s="1180"/>
      <c r="K19" s="1180"/>
      <c r="L19" s="1180">
        <v>36800</v>
      </c>
      <c r="M19" s="1180"/>
      <c r="N19" s="1180"/>
      <c r="O19" s="1180">
        <v>42900</v>
      </c>
      <c r="P19" s="1180"/>
      <c r="Q19" s="1203"/>
      <c r="R19" s="1200">
        <v>49100</v>
      </c>
      <c r="S19" s="1180"/>
      <c r="T19" s="1180"/>
      <c r="U19" s="1180">
        <v>55200</v>
      </c>
      <c r="V19" s="1180"/>
      <c r="W19" s="1180"/>
      <c r="X19" s="1180">
        <v>61300</v>
      </c>
      <c r="Y19" s="1180"/>
      <c r="Z19" s="1180"/>
      <c r="AA19" s="1180">
        <v>73600</v>
      </c>
      <c r="AB19" s="1180"/>
      <c r="AC19" s="1180"/>
      <c r="AD19" s="1180">
        <v>85900</v>
      </c>
      <c r="AE19" s="1180"/>
      <c r="AF19" s="1180"/>
      <c r="AG19" s="1180">
        <v>92000</v>
      </c>
      <c r="AH19" s="1180"/>
      <c r="AI19" s="1180"/>
      <c r="AJ19" s="1180">
        <v>98100</v>
      </c>
      <c r="AK19" s="1180"/>
      <c r="AL19" s="1182"/>
    </row>
    <row r="20" spans="1:38" ht="15" customHeight="1" thickBot="1">
      <c r="A20" s="908"/>
      <c r="B20" s="909"/>
      <c r="C20" s="909"/>
      <c r="D20" s="909"/>
      <c r="E20" s="1128"/>
      <c r="F20" s="1181"/>
      <c r="G20" s="1181"/>
      <c r="H20" s="1181"/>
      <c r="I20" s="1181"/>
      <c r="J20" s="1181"/>
      <c r="K20" s="1181"/>
      <c r="L20" s="1181"/>
      <c r="M20" s="1181"/>
      <c r="N20" s="1181"/>
      <c r="O20" s="1181"/>
      <c r="P20" s="1181"/>
      <c r="Q20" s="1204"/>
      <c r="R20" s="1201"/>
      <c r="S20" s="1181"/>
      <c r="T20" s="1181"/>
      <c r="U20" s="1181"/>
      <c r="V20" s="1181"/>
      <c r="W20" s="1181"/>
      <c r="X20" s="1181"/>
      <c r="Y20" s="1181"/>
      <c r="Z20" s="1181"/>
      <c r="AA20" s="1181"/>
      <c r="AB20" s="1181"/>
      <c r="AC20" s="1181"/>
      <c r="AD20" s="1181"/>
      <c r="AE20" s="1181"/>
      <c r="AF20" s="1181"/>
      <c r="AG20" s="1181"/>
      <c r="AH20" s="1181"/>
      <c r="AI20" s="1181"/>
      <c r="AJ20" s="1181"/>
      <c r="AK20" s="1181"/>
      <c r="AL20" s="1183"/>
    </row>
    <row r="21" ht="7.5" customHeight="1"/>
    <row r="22" spans="1:3" ht="15" customHeight="1">
      <c r="A22" s="1129" t="s">
        <v>1023</v>
      </c>
      <c r="B22" s="1129"/>
      <c r="C22" s="11" t="s">
        <v>1021</v>
      </c>
    </row>
    <row r="23" spans="1:3" ht="15" customHeight="1">
      <c r="A23" s="1129" t="s">
        <v>1024</v>
      </c>
      <c r="B23" s="1129"/>
      <c r="C23" s="11" t="s">
        <v>1022</v>
      </c>
    </row>
    <row r="24" spans="1:4" ht="15" customHeight="1">
      <c r="A24" s="1129" t="s">
        <v>1025</v>
      </c>
      <c r="B24" s="1129"/>
      <c r="C24" s="155" t="s">
        <v>519</v>
      </c>
      <c r="D24" s="418"/>
    </row>
    <row r="25" spans="2:4" ht="15" customHeight="1">
      <c r="B25" s="418"/>
      <c r="C25" s="155" t="s">
        <v>520</v>
      </c>
      <c r="D25" s="418"/>
    </row>
    <row r="26" spans="2:4" ht="15" customHeight="1">
      <c r="B26" s="418"/>
      <c r="C26" s="155" t="s">
        <v>521</v>
      </c>
      <c r="D26" s="418"/>
    </row>
    <row r="27" spans="2:4" ht="15" customHeight="1">
      <c r="B27" s="418"/>
      <c r="C27" s="418"/>
      <c r="D27" s="418"/>
    </row>
    <row r="28" spans="1:18" ht="15" customHeight="1">
      <c r="A28" s="155"/>
      <c r="B28" s="155"/>
      <c r="C28" s="155"/>
      <c r="D28" s="155"/>
      <c r="E28" s="155"/>
      <c r="F28" s="155"/>
      <c r="G28" s="155"/>
      <c r="H28" s="155"/>
      <c r="I28" s="155"/>
      <c r="J28" s="155"/>
      <c r="K28" s="155"/>
      <c r="L28" s="155"/>
      <c r="M28" s="155"/>
      <c r="N28" s="155"/>
      <c r="O28" s="155"/>
      <c r="P28" s="155"/>
      <c r="Q28" s="155"/>
      <c r="R28" s="155"/>
    </row>
    <row r="29" spans="1:30" ht="15" customHeight="1">
      <c r="A29" s="155" t="s">
        <v>168</v>
      </c>
      <c r="B29" s="155"/>
      <c r="C29" s="155"/>
      <c r="D29" s="155"/>
      <c r="E29" s="155"/>
      <c r="F29" s="155"/>
      <c r="G29" s="155"/>
      <c r="H29" s="155"/>
      <c r="I29" s="155"/>
      <c r="J29" s="155"/>
      <c r="K29" s="155"/>
      <c r="L29" s="155"/>
      <c r="M29" s="155"/>
      <c r="N29" s="155"/>
      <c r="O29" s="155"/>
      <c r="P29" s="155"/>
      <c r="Q29" s="155"/>
      <c r="R29" s="155"/>
      <c r="S29" s="155"/>
      <c r="AD29" s="29"/>
    </row>
    <row r="30" spans="1:34" ht="15" customHeight="1" thickBot="1">
      <c r="A30" s="155"/>
      <c r="B30" s="155"/>
      <c r="C30" s="155"/>
      <c r="D30" s="155"/>
      <c r="E30" s="155"/>
      <c r="F30" s="155"/>
      <c r="G30" s="155"/>
      <c r="H30" s="155"/>
      <c r="I30" s="155"/>
      <c r="J30" s="155"/>
      <c r="K30" s="155"/>
      <c r="L30" s="155"/>
      <c r="M30" s="155"/>
      <c r="N30" s="155"/>
      <c r="O30" s="155"/>
      <c r="P30" s="155"/>
      <c r="Q30" s="155"/>
      <c r="R30" s="155"/>
      <c r="S30" s="155"/>
      <c r="AH30" s="29" t="s">
        <v>61</v>
      </c>
    </row>
    <row r="31" spans="1:34" ht="15" customHeight="1">
      <c r="A31" s="1199" t="s">
        <v>238</v>
      </c>
      <c r="B31" s="1194"/>
      <c r="C31" s="1194"/>
      <c r="D31" s="1194"/>
      <c r="E31" s="1195"/>
      <c r="F31" s="1223" t="s">
        <v>239</v>
      </c>
      <c r="G31" s="1223"/>
      <c r="H31" s="1223"/>
      <c r="I31" s="1223"/>
      <c r="J31" s="1223" t="s">
        <v>207</v>
      </c>
      <c r="K31" s="1223"/>
      <c r="L31" s="1223"/>
      <c r="M31" s="1223"/>
      <c r="N31" s="1193" t="s">
        <v>240</v>
      </c>
      <c r="O31" s="1194"/>
      <c r="P31" s="1194"/>
      <c r="Q31" s="1194"/>
      <c r="R31" s="1194"/>
      <c r="S31" s="1195"/>
      <c r="T31" s="1160" t="s">
        <v>241</v>
      </c>
      <c r="U31" s="1011"/>
      <c r="V31" s="1011"/>
      <c r="W31" s="1011"/>
      <c r="X31" s="1011"/>
      <c r="Y31" s="1012"/>
      <c r="Z31" s="952" t="s">
        <v>242</v>
      </c>
      <c r="AA31" s="868"/>
      <c r="AB31" s="868"/>
      <c r="AC31" s="868"/>
      <c r="AD31" s="868"/>
      <c r="AE31" s="706" t="s">
        <v>243</v>
      </c>
      <c r="AF31" s="706"/>
      <c r="AG31" s="706"/>
      <c r="AH31" s="737"/>
    </row>
    <row r="32" spans="1:34" ht="15" customHeight="1">
      <c r="A32" s="1190" t="s">
        <v>233</v>
      </c>
      <c r="B32" s="1191"/>
      <c r="C32" s="1191"/>
      <c r="D32" s="1191"/>
      <c r="E32" s="1192"/>
      <c r="F32" s="1222">
        <v>2651</v>
      </c>
      <c r="G32" s="1222"/>
      <c r="H32" s="1222"/>
      <c r="I32" s="1222"/>
      <c r="J32" s="1224">
        <f aca="true" t="shared" si="0" ref="J32:J41">ROUND(F32/$F$42,4)</f>
        <v>0.0279</v>
      </c>
      <c r="K32" s="1224"/>
      <c r="L32" s="1224"/>
      <c r="M32" s="1224"/>
      <c r="N32" s="1205">
        <v>61724150</v>
      </c>
      <c r="O32" s="1206"/>
      <c r="P32" s="1206"/>
      <c r="Q32" s="1206"/>
      <c r="R32" s="1206"/>
      <c r="S32" s="1207"/>
      <c r="T32" s="839">
        <v>61247860</v>
      </c>
      <c r="U32" s="837"/>
      <c r="V32" s="837"/>
      <c r="W32" s="837"/>
      <c r="X32" s="837"/>
      <c r="Y32" s="838"/>
      <c r="Z32" s="839">
        <f aca="true" t="shared" si="1" ref="Z32:Z38">N32-T32</f>
        <v>476290</v>
      </c>
      <c r="AA32" s="837"/>
      <c r="AB32" s="837"/>
      <c r="AC32" s="837"/>
      <c r="AD32" s="838"/>
      <c r="AE32" s="677">
        <f aca="true" t="shared" si="2" ref="AE32:AE38">ROUND(T32/N32,4)</f>
        <v>0.9923</v>
      </c>
      <c r="AF32" s="677"/>
      <c r="AG32" s="677"/>
      <c r="AH32" s="1282"/>
    </row>
    <row r="33" spans="1:34" ht="15" customHeight="1">
      <c r="A33" s="1190" t="s">
        <v>234</v>
      </c>
      <c r="B33" s="1191"/>
      <c r="C33" s="1191"/>
      <c r="D33" s="1191"/>
      <c r="E33" s="1192"/>
      <c r="F33" s="1222">
        <v>17600</v>
      </c>
      <c r="G33" s="1222"/>
      <c r="H33" s="1222"/>
      <c r="I33" s="1222"/>
      <c r="J33" s="1224">
        <f t="shared" si="0"/>
        <v>0.1852</v>
      </c>
      <c r="K33" s="1224"/>
      <c r="L33" s="1224"/>
      <c r="M33" s="1224"/>
      <c r="N33" s="1205">
        <v>409047280</v>
      </c>
      <c r="O33" s="1206"/>
      <c r="P33" s="1206"/>
      <c r="Q33" s="1206"/>
      <c r="R33" s="1206"/>
      <c r="S33" s="1207"/>
      <c r="T33" s="839">
        <v>400242590</v>
      </c>
      <c r="U33" s="837"/>
      <c r="V33" s="837"/>
      <c r="W33" s="837"/>
      <c r="X33" s="837"/>
      <c r="Y33" s="838"/>
      <c r="Z33" s="839">
        <f t="shared" si="1"/>
        <v>8804690</v>
      </c>
      <c r="AA33" s="837"/>
      <c r="AB33" s="837"/>
      <c r="AC33" s="837"/>
      <c r="AD33" s="838"/>
      <c r="AE33" s="677">
        <f t="shared" si="2"/>
        <v>0.9785</v>
      </c>
      <c r="AF33" s="677"/>
      <c r="AG33" s="677"/>
      <c r="AH33" s="1282"/>
    </row>
    <row r="34" spans="1:34" ht="15" customHeight="1">
      <c r="A34" s="1190" t="s">
        <v>235</v>
      </c>
      <c r="B34" s="1191"/>
      <c r="C34" s="1191"/>
      <c r="D34" s="1191"/>
      <c r="E34" s="1192"/>
      <c r="F34" s="1222">
        <v>10981</v>
      </c>
      <c r="G34" s="1222"/>
      <c r="H34" s="1222"/>
      <c r="I34" s="1222"/>
      <c r="J34" s="1224">
        <f t="shared" si="0"/>
        <v>0.1156</v>
      </c>
      <c r="K34" s="1224"/>
      <c r="L34" s="1224"/>
      <c r="M34" s="1224"/>
      <c r="N34" s="1205">
        <v>387377410</v>
      </c>
      <c r="O34" s="1206"/>
      <c r="P34" s="1206"/>
      <c r="Q34" s="1206"/>
      <c r="R34" s="1206"/>
      <c r="S34" s="1207"/>
      <c r="T34" s="839">
        <v>383773880</v>
      </c>
      <c r="U34" s="837"/>
      <c r="V34" s="837"/>
      <c r="W34" s="837"/>
      <c r="X34" s="837"/>
      <c r="Y34" s="838"/>
      <c r="Z34" s="839">
        <f t="shared" si="1"/>
        <v>3603530</v>
      </c>
      <c r="AA34" s="837"/>
      <c r="AB34" s="837"/>
      <c r="AC34" s="837"/>
      <c r="AD34" s="838"/>
      <c r="AE34" s="677">
        <f t="shared" si="2"/>
        <v>0.9907</v>
      </c>
      <c r="AF34" s="677"/>
      <c r="AG34" s="677"/>
      <c r="AH34" s="1282"/>
    </row>
    <row r="35" spans="1:34" ht="15" customHeight="1">
      <c r="A35" s="1190" t="s">
        <v>236</v>
      </c>
      <c r="B35" s="1191"/>
      <c r="C35" s="1191"/>
      <c r="D35" s="1191"/>
      <c r="E35" s="1192"/>
      <c r="F35" s="1222">
        <v>23663</v>
      </c>
      <c r="G35" s="1222"/>
      <c r="H35" s="1222"/>
      <c r="I35" s="1222"/>
      <c r="J35" s="1224">
        <f t="shared" si="0"/>
        <v>0.249</v>
      </c>
      <c r="K35" s="1224"/>
      <c r="L35" s="1224"/>
      <c r="M35" s="1224"/>
      <c r="N35" s="1205">
        <v>1027197100</v>
      </c>
      <c r="O35" s="1206"/>
      <c r="P35" s="1206"/>
      <c r="Q35" s="1206"/>
      <c r="R35" s="1206"/>
      <c r="S35" s="1207"/>
      <c r="T35" s="839">
        <v>1016633190</v>
      </c>
      <c r="U35" s="837"/>
      <c r="V35" s="837"/>
      <c r="W35" s="837"/>
      <c r="X35" s="837"/>
      <c r="Y35" s="838"/>
      <c r="Z35" s="839">
        <f t="shared" si="1"/>
        <v>10563910</v>
      </c>
      <c r="AA35" s="837"/>
      <c r="AB35" s="837"/>
      <c r="AC35" s="837"/>
      <c r="AD35" s="838"/>
      <c r="AE35" s="677">
        <f t="shared" si="2"/>
        <v>0.9897</v>
      </c>
      <c r="AF35" s="677"/>
      <c r="AG35" s="677"/>
      <c r="AH35" s="1282"/>
    </row>
    <row r="36" spans="1:34" ht="15" customHeight="1">
      <c r="A36" s="1190" t="s">
        <v>237</v>
      </c>
      <c r="B36" s="1191"/>
      <c r="C36" s="1191"/>
      <c r="D36" s="1191"/>
      <c r="E36" s="1192"/>
      <c r="F36" s="1222">
        <v>8205</v>
      </c>
      <c r="G36" s="1222"/>
      <c r="H36" s="1222"/>
      <c r="I36" s="1222"/>
      <c r="J36" s="1224">
        <f t="shared" si="0"/>
        <v>0.0864</v>
      </c>
      <c r="K36" s="1224"/>
      <c r="L36" s="1224"/>
      <c r="M36" s="1224"/>
      <c r="N36" s="1205">
        <v>434258410</v>
      </c>
      <c r="O36" s="1206"/>
      <c r="P36" s="1206"/>
      <c r="Q36" s="1206"/>
      <c r="R36" s="1206"/>
      <c r="S36" s="1207"/>
      <c r="T36" s="839">
        <v>424882960</v>
      </c>
      <c r="U36" s="837"/>
      <c r="V36" s="837"/>
      <c r="W36" s="837"/>
      <c r="X36" s="837"/>
      <c r="Y36" s="838"/>
      <c r="Z36" s="839">
        <f t="shared" si="1"/>
        <v>9375450</v>
      </c>
      <c r="AA36" s="837"/>
      <c r="AB36" s="837"/>
      <c r="AC36" s="837"/>
      <c r="AD36" s="838"/>
      <c r="AE36" s="677">
        <f t="shared" si="2"/>
        <v>0.9784</v>
      </c>
      <c r="AF36" s="677"/>
      <c r="AG36" s="677"/>
      <c r="AH36" s="1282"/>
    </row>
    <row r="37" spans="1:34" ht="15" customHeight="1">
      <c r="A37" s="1190" t="s">
        <v>1154</v>
      </c>
      <c r="B37" s="1191"/>
      <c r="C37" s="1191"/>
      <c r="D37" s="1191"/>
      <c r="E37" s="1192"/>
      <c r="F37" s="1222">
        <v>12780</v>
      </c>
      <c r="G37" s="1222"/>
      <c r="H37" s="1222"/>
      <c r="I37" s="1222"/>
      <c r="J37" s="1224">
        <f t="shared" si="0"/>
        <v>0.1345</v>
      </c>
      <c r="K37" s="1224"/>
      <c r="L37" s="1224"/>
      <c r="M37" s="1224"/>
      <c r="N37" s="1205">
        <v>750870500</v>
      </c>
      <c r="O37" s="1206"/>
      <c r="P37" s="1206"/>
      <c r="Q37" s="1206"/>
      <c r="R37" s="1206"/>
      <c r="S37" s="1207"/>
      <c r="T37" s="839">
        <v>743175940</v>
      </c>
      <c r="U37" s="837"/>
      <c r="V37" s="837"/>
      <c r="W37" s="837"/>
      <c r="X37" s="837"/>
      <c r="Y37" s="838"/>
      <c r="Z37" s="839">
        <f t="shared" si="1"/>
        <v>7694560</v>
      </c>
      <c r="AA37" s="837"/>
      <c r="AB37" s="837"/>
      <c r="AC37" s="837"/>
      <c r="AD37" s="838"/>
      <c r="AE37" s="677">
        <f t="shared" si="2"/>
        <v>0.9898</v>
      </c>
      <c r="AF37" s="677"/>
      <c r="AG37" s="677"/>
      <c r="AH37" s="1282"/>
    </row>
    <row r="38" spans="1:34" ht="15" customHeight="1">
      <c r="A38" s="1190" t="s">
        <v>1155</v>
      </c>
      <c r="B38" s="1191"/>
      <c r="C38" s="1191"/>
      <c r="D38" s="1191"/>
      <c r="E38" s="1192"/>
      <c r="F38" s="1222">
        <v>12785</v>
      </c>
      <c r="G38" s="1222"/>
      <c r="H38" s="1222"/>
      <c r="I38" s="1222"/>
      <c r="J38" s="1224">
        <f t="shared" si="0"/>
        <v>0.1346</v>
      </c>
      <c r="K38" s="1224"/>
      <c r="L38" s="1224"/>
      <c r="M38" s="1224"/>
      <c r="N38" s="1205">
        <v>896569730</v>
      </c>
      <c r="O38" s="1206"/>
      <c r="P38" s="1206"/>
      <c r="Q38" s="1206"/>
      <c r="R38" s="1206"/>
      <c r="S38" s="1207"/>
      <c r="T38" s="839">
        <v>890791700</v>
      </c>
      <c r="U38" s="837"/>
      <c r="V38" s="837"/>
      <c r="W38" s="837"/>
      <c r="X38" s="837"/>
      <c r="Y38" s="838"/>
      <c r="Z38" s="839">
        <f t="shared" si="1"/>
        <v>5778030</v>
      </c>
      <c r="AA38" s="837"/>
      <c r="AB38" s="837"/>
      <c r="AC38" s="837"/>
      <c r="AD38" s="838"/>
      <c r="AE38" s="677">
        <f t="shared" si="2"/>
        <v>0.9936</v>
      </c>
      <c r="AF38" s="677"/>
      <c r="AG38" s="677"/>
      <c r="AH38" s="1282"/>
    </row>
    <row r="39" spans="1:34" ht="15" customHeight="1">
      <c r="A39" s="1190" t="s">
        <v>251</v>
      </c>
      <c r="B39" s="1191"/>
      <c r="C39" s="1191"/>
      <c r="D39" s="1191"/>
      <c r="E39" s="1192"/>
      <c r="F39" s="1222">
        <v>2727</v>
      </c>
      <c r="G39" s="1222"/>
      <c r="H39" s="1222"/>
      <c r="I39" s="1222"/>
      <c r="J39" s="1224">
        <f t="shared" si="0"/>
        <v>0.0287</v>
      </c>
      <c r="K39" s="1224"/>
      <c r="L39" s="1224"/>
      <c r="M39" s="1224"/>
      <c r="N39" s="1205">
        <v>223388990</v>
      </c>
      <c r="O39" s="1206"/>
      <c r="P39" s="1206"/>
      <c r="Q39" s="1206"/>
      <c r="R39" s="1206"/>
      <c r="S39" s="1207"/>
      <c r="T39" s="839">
        <v>222707730</v>
      </c>
      <c r="U39" s="837"/>
      <c r="V39" s="837"/>
      <c r="W39" s="837"/>
      <c r="X39" s="837"/>
      <c r="Y39" s="838"/>
      <c r="Z39" s="839">
        <f>N39-T39</f>
        <v>681260</v>
      </c>
      <c r="AA39" s="837"/>
      <c r="AB39" s="837"/>
      <c r="AC39" s="837"/>
      <c r="AD39" s="838"/>
      <c r="AE39" s="677">
        <f>ROUND(T39/N39,4)</f>
        <v>0.997</v>
      </c>
      <c r="AF39" s="677"/>
      <c r="AG39" s="677"/>
      <c r="AH39" s="1282"/>
    </row>
    <row r="40" spans="1:34" ht="15" customHeight="1">
      <c r="A40" s="1190" t="s">
        <v>252</v>
      </c>
      <c r="B40" s="1191"/>
      <c r="C40" s="1191"/>
      <c r="D40" s="1191"/>
      <c r="E40" s="1192"/>
      <c r="F40" s="1222">
        <v>1623</v>
      </c>
      <c r="G40" s="1222"/>
      <c r="H40" s="1222"/>
      <c r="I40" s="1222"/>
      <c r="J40" s="1224">
        <f t="shared" si="0"/>
        <v>0.0171</v>
      </c>
      <c r="K40" s="1224"/>
      <c r="L40" s="1224"/>
      <c r="M40" s="1224"/>
      <c r="N40" s="1205">
        <v>141626340</v>
      </c>
      <c r="O40" s="1206"/>
      <c r="P40" s="1206"/>
      <c r="Q40" s="1206"/>
      <c r="R40" s="1206"/>
      <c r="S40" s="1207"/>
      <c r="T40" s="839">
        <v>140912870</v>
      </c>
      <c r="U40" s="837"/>
      <c r="V40" s="837"/>
      <c r="W40" s="837"/>
      <c r="X40" s="837"/>
      <c r="Y40" s="838"/>
      <c r="Z40" s="839">
        <f>N40-T40</f>
        <v>713470</v>
      </c>
      <c r="AA40" s="837"/>
      <c r="AB40" s="837"/>
      <c r="AC40" s="837"/>
      <c r="AD40" s="838"/>
      <c r="AE40" s="677">
        <f>ROUND(T40/N40,4)</f>
        <v>0.995</v>
      </c>
      <c r="AF40" s="677"/>
      <c r="AG40" s="677"/>
      <c r="AH40" s="1282"/>
    </row>
    <row r="41" spans="1:34" ht="15" customHeight="1">
      <c r="A41" s="1190" t="s">
        <v>253</v>
      </c>
      <c r="B41" s="1191"/>
      <c r="C41" s="1191"/>
      <c r="D41" s="1191"/>
      <c r="E41" s="1192"/>
      <c r="F41" s="1222">
        <v>1999</v>
      </c>
      <c r="G41" s="1222"/>
      <c r="H41" s="1222"/>
      <c r="I41" s="1222"/>
      <c r="J41" s="1224">
        <f t="shared" si="0"/>
        <v>0.021</v>
      </c>
      <c r="K41" s="1224"/>
      <c r="L41" s="1224"/>
      <c r="M41" s="1224"/>
      <c r="N41" s="1205">
        <v>185901340</v>
      </c>
      <c r="O41" s="1206"/>
      <c r="P41" s="1206"/>
      <c r="Q41" s="1206"/>
      <c r="R41" s="1206"/>
      <c r="S41" s="1207"/>
      <c r="T41" s="839">
        <v>185092810</v>
      </c>
      <c r="U41" s="837"/>
      <c r="V41" s="837"/>
      <c r="W41" s="837"/>
      <c r="X41" s="837"/>
      <c r="Y41" s="838"/>
      <c r="Z41" s="839">
        <f>N41-T41</f>
        <v>808530</v>
      </c>
      <c r="AA41" s="837"/>
      <c r="AB41" s="837"/>
      <c r="AC41" s="837"/>
      <c r="AD41" s="838"/>
      <c r="AE41" s="677">
        <f>ROUND(T41/N41,4)</f>
        <v>0.9957</v>
      </c>
      <c r="AF41" s="677"/>
      <c r="AG41" s="677"/>
      <c r="AH41" s="1282"/>
    </row>
    <row r="42" spans="1:34" ht="15" customHeight="1" thickBot="1">
      <c r="A42" s="1210" t="s">
        <v>206</v>
      </c>
      <c r="B42" s="1211"/>
      <c r="C42" s="1211"/>
      <c r="D42" s="1211"/>
      <c r="E42" s="1212"/>
      <c r="F42" s="1260">
        <f>SUM(F32:I41)</f>
        <v>95014</v>
      </c>
      <c r="G42" s="1260"/>
      <c r="H42" s="1260"/>
      <c r="I42" s="1260"/>
      <c r="J42" s="1340">
        <f>SUM(J32:M41)</f>
        <v>1</v>
      </c>
      <c r="K42" s="1340"/>
      <c r="L42" s="1340"/>
      <c r="M42" s="1340"/>
      <c r="N42" s="1213">
        <f>SUM(N32:S41)</f>
        <v>4517961250</v>
      </c>
      <c r="O42" s="1214"/>
      <c r="P42" s="1214"/>
      <c r="Q42" s="1214"/>
      <c r="R42" s="1214"/>
      <c r="S42" s="1215"/>
      <c r="T42" s="843">
        <f>SUM(T32:Y41)</f>
        <v>4469461530</v>
      </c>
      <c r="U42" s="841"/>
      <c r="V42" s="841"/>
      <c r="W42" s="841"/>
      <c r="X42" s="841"/>
      <c r="Y42" s="842"/>
      <c r="Z42" s="843">
        <f>SUM(Z32:AD41)</f>
        <v>48499720</v>
      </c>
      <c r="AA42" s="841"/>
      <c r="AB42" s="841"/>
      <c r="AC42" s="841"/>
      <c r="AD42" s="842"/>
      <c r="AE42" s="739">
        <f>ROUND(T42/N42,4)</f>
        <v>0.9893</v>
      </c>
      <c r="AF42" s="739"/>
      <c r="AG42" s="739"/>
      <c r="AH42" s="1300"/>
    </row>
    <row r="43" spans="1:19" ht="15" customHeight="1">
      <c r="A43" s="155"/>
      <c r="B43" s="155"/>
      <c r="C43" s="155"/>
      <c r="D43" s="155"/>
      <c r="E43" s="155"/>
      <c r="F43" s="155"/>
      <c r="G43" s="155"/>
      <c r="H43" s="155"/>
      <c r="I43" s="155"/>
      <c r="J43" s="155"/>
      <c r="K43" s="155"/>
      <c r="L43" s="155"/>
      <c r="M43" s="155"/>
      <c r="N43" s="155"/>
      <c r="O43" s="155"/>
      <c r="P43" s="155"/>
      <c r="Q43" s="155"/>
      <c r="R43" s="155"/>
      <c r="S43" s="155"/>
    </row>
    <row r="44" spans="1:19" ht="15" customHeight="1">
      <c r="A44" s="155"/>
      <c r="B44" s="155"/>
      <c r="C44" s="155"/>
      <c r="D44" s="155"/>
      <c r="E44" s="155"/>
      <c r="F44" s="155"/>
      <c r="G44" s="155"/>
      <c r="H44" s="155"/>
      <c r="I44" s="155"/>
      <c r="J44" s="155"/>
      <c r="K44" s="155"/>
      <c r="L44" s="155"/>
      <c r="M44" s="155"/>
      <c r="N44" s="155"/>
      <c r="O44" s="155"/>
      <c r="P44" s="155"/>
      <c r="Q44" s="155"/>
      <c r="R44" s="155"/>
      <c r="S44" s="155"/>
    </row>
    <row r="45" spans="1:33" ht="15" customHeight="1">
      <c r="A45" s="155" t="s">
        <v>169</v>
      </c>
      <c r="B45" s="155"/>
      <c r="C45" s="155"/>
      <c r="D45" s="155"/>
      <c r="E45" s="155"/>
      <c r="F45" s="155"/>
      <c r="G45" s="155"/>
      <c r="H45" s="155"/>
      <c r="I45" s="155"/>
      <c r="J45" s="155"/>
      <c r="K45" s="155"/>
      <c r="L45" s="155"/>
      <c r="M45" s="155"/>
      <c r="N45" s="155"/>
      <c r="O45" s="155"/>
      <c r="P45" s="155"/>
      <c r="Q45" s="155"/>
      <c r="R45" s="155"/>
      <c r="S45" s="155"/>
      <c r="AG45" s="29"/>
    </row>
    <row r="46" spans="1:37" ht="15" customHeight="1" thickBot="1">
      <c r="A46" s="155"/>
      <c r="B46" s="155"/>
      <c r="C46" s="155"/>
      <c r="D46" s="155"/>
      <c r="E46" s="155"/>
      <c r="F46" s="155"/>
      <c r="G46" s="155"/>
      <c r="H46" s="155"/>
      <c r="I46" s="155"/>
      <c r="J46" s="155"/>
      <c r="K46" s="155"/>
      <c r="L46" s="155"/>
      <c r="M46" s="155"/>
      <c r="N46" s="155"/>
      <c r="O46" s="155"/>
      <c r="P46" s="155"/>
      <c r="Q46" s="155"/>
      <c r="R46" s="155"/>
      <c r="S46" s="155"/>
      <c r="AK46" s="29" t="s">
        <v>61</v>
      </c>
    </row>
    <row r="47" spans="1:37" ht="15" customHeight="1">
      <c r="A47" s="1239"/>
      <c r="B47" s="1240"/>
      <c r="C47" s="1240"/>
      <c r="D47" s="1240"/>
      <c r="E47" s="1240"/>
      <c r="F47" s="1240"/>
      <c r="G47" s="1240" t="s">
        <v>239</v>
      </c>
      <c r="H47" s="1240"/>
      <c r="I47" s="1240"/>
      <c r="J47" s="1240"/>
      <c r="K47" s="1350" t="s">
        <v>207</v>
      </c>
      <c r="L47" s="1351"/>
      <c r="M47" s="1352"/>
      <c r="N47" s="1240" t="s">
        <v>240</v>
      </c>
      <c r="O47" s="1240"/>
      <c r="P47" s="1240"/>
      <c r="Q47" s="1240"/>
      <c r="R47" s="1240"/>
      <c r="S47" s="1240"/>
      <c r="T47" s="1336" t="s">
        <v>207</v>
      </c>
      <c r="U47" s="1337"/>
      <c r="V47" s="1338"/>
      <c r="W47" s="1280" t="s">
        <v>241</v>
      </c>
      <c r="X47" s="1280"/>
      <c r="Y47" s="1280"/>
      <c r="Z47" s="1280"/>
      <c r="AA47" s="1280"/>
      <c r="AB47" s="1280"/>
      <c r="AC47" s="1280" t="s">
        <v>242</v>
      </c>
      <c r="AD47" s="1280"/>
      <c r="AE47" s="1280"/>
      <c r="AF47" s="1280"/>
      <c r="AG47" s="1280"/>
      <c r="AH47" s="1280" t="s">
        <v>243</v>
      </c>
      <c r="AI47" s="1280"/>
      <c r="AJ47" s="1280"/>
      <c r="AK47" s="1281"/>
    </row>
    <row r="48" spans="1:37" ht="15" customHeight="1">
      <c r="A48" s="1241" t="s">
        <v>244</v>
      </c>
      <c r="B48" s="1242"/>
      <c r="C48" s="1242"/>
      <c r="D48" s="1242"/>
      <c r="E48" s="1242"/>
      <c r="F48" s="1242"/>
      <c r="G48" s="1222">
        <v>82690</v>
      </c>
      <c r="H48" s="1222"/>
      <c r="I48" s="1222"/>
      <c r="J48" s="1222"/>
      <c r="K48" s="1332">
        <f>ROUND(G48/$G$56,4)</f>
        <v>0.8401</v>
      </c>
      <c r="L48" s="1333"/>
      <c r="M48" s="1334"/>
      <c r="N48" s="1339">
        <v>4003456730</v>
      </c>
      <c r="O48" s="1339"/>
      <c r="P48" s="1339"/>
      <c r="Q48" s="1339"/>
      <c r="R48" s="1339"/>
      <c r="S48" s="1339"/>
      <c r="T48" s="1328">
        <f>ROUND(N48/$N$56,4)</f>
        <v>0.8861</v>
      </c>
      <c r="U48" s="1329"/>
      <c r="V48" s="1330"/>
      <c r="W48" s="1283">
        <v>4003456730</v>
      </c>
      <c r="X48" s="1283"/>
      <c r="Y48" s="1283"/>
      <c r="Z48" s="1283"/>
      <c r="AA48" s="1283"/>
      <c r="AB48" s="1283"/>
      <c r="AC48" s="1283">
        <v>0</v>
      </c>
      <c r="AD48" s="1283"/>
      <c r="AE48" s="1283"/>
      <c r="AF48" s="1283"/>
      <c r="AG48" s="1283"/>
      <c r="AH48" s="677">
        <f>ROUND(W48/N48,4)</f>
        <v>1</v>
      </c>
      <c r="AI48" s="677"/>
      <c r="AJ48" s="677"/>
      <c r="AK48" s="1282"/>
    </row>
    <row r="49" spans="1:37" ht="15" customHeight="1">
      <c r="A49" s="1243" t="s">
        <v>245</v>
      </c>
      <c r="B49" s="1242"/>
      <c r="C49" s="1242"/>
      <c r="D49" s="1242"/>
      <c r="E49" s="1242"/>
      <c r="F49" s="1242"/>
      <c r="G49" s="1222">
        <f>SUM(G50,G52,G54)</f>
        <v>15737</v>
      </c>
      <c r="H49" s="1222"/>
      <c r="I49" s="1222"/>
      <c r="J49" s="1222"/>
      <c r="K49" s="1332">
        <f>ROUND(G49/$G$56,4)</f>
        <v>0.1599</v>
      </c>
      <c r="L49" s="1333"/>
      <c r="M49" s="1334"/>
      <c r="N49" s="1335">
        <f>SUM(N50,N52,N54)</f>
        <v>514504520</v>
      </c>
      <c r="O49" s="1335"/>
      <c r="P49" s="1335"/>
      <c r="Q49" s="1335"/>
      <c r="R49" s="1335"/>
      <c r="S49" s="1335"/>
      <c r="T49" s="1328">
        <f>ROUND(N49/$N$56,4)</f>
        <v>0.1139</v>
      </c>
      <c r="U49" s="1329"/>
      <c r="V49" s="1330"/>
      <c r="W49" s="1284">
        <f>SUM(W50,W52,W54)</f>
        <v>466004800</v>
      </c>
      <c r="X49" s="1284"/>
      <c r="Y49" s="1284"/>
      <c r="Z49" s="1284"/>
      <c r="AA49" s="1284"/>
      <c r="AB49" s="1284"/>
      <c r="AC49" s="1284">
        <f>N49-W49</f>
        <v>48499720</v>
      </c>
      <c r="AD49" s="1284"/>
      <c r="AE49" s="1284"/>
      <c r="AF49" s="1284"/>
      <c r="AG49" s="1284"/>
      <c r="AH49" s="677">
        <f>ROUND(W49/N49,4)</f>
        <v>0.9057</v>
      </c>
      <c r="AI49" s="677"/>
      <c r="AJ49" s="677"/>
      <c r="AK49" s="1282"/>
    </row>
    <row r="50" spans="1:37" ht="15" customHeight="1">
      <c r="A50" s="1247"/>
      <c r="B50" s="1244" t="s">
        <v>246</v>
      </c>
      <c r="C50" s="1245"/>
      <c r="D50" s="1245"/>
      <c r="E50" s="1245"/>
      <c r="F50" s="1246"/>
      <c r="G50" s="1331">
        <v>3570</v>
      </c>
      <c r="H50" s="1331"/>
      <c r="I50" s="1331"/>
      <c r="J50" s="1331"/>
      <c r="K50" s="1316"/>
      <c r="L50" s="1317"/>
      <c r="M50" s="1318"/>
      <c r="N50" s="1322">
        <v>126192410</v>
      </c>
      <c r="O50" s="1323"/>
      <c r="P50" s="1323"/>
      <c r="Q50" s="1323"/>
      <c r="R50" s="1323"/>
      <c r="S50" s="1324"/>
      <c r="T50" s="1289"/>
      <c r="U50" s="1290"/>
      <c r="V50" s="1291"/>
      <c r="W50" s="1233">
        <v>122827760</v>
      </c>
      <c r="X50" s="1234"/>
      <c r="Y50" s="1234"/>
      <c r="Z50" s="1234"/>
      <c r="AA50" s="1234"/>
      <c r="AB50" s="1235"/>
      <c r="AC50" s="1233">
        <f>N50-W50</f>
        <v>3364650</v>
      </c>
      <c r="AD50" s="1234"/>
      <c r="AE50" s="1234"/>
      <c r="AF50" s="1234"/>
      <c r="AG50" s="1235"/>
      <c r="AH50" s="1341">
        <f>ROUND(W50/N50,4)</f>
        <v>0.9733</v>
      </c>
      <c r="AI50" s="1341"/>
      <c r="AJ50" s="1341"/>
      <c r="AK50" s="1342"/>
    </row>
    <row r="51" spans="1:37" ht="15" customHeight="1">
      <c r="A51" s="1247"/>
      <c r="B51" s="1257" t="s">
        <v>203</v>
      </c>
      <c r="C51" s="1258"/>
      <c r="D51" s="1258"/>
      <c r="E51" s="1258"/>
      <c r="F51" s="1259"/>
      <c r="G51" s="1256">
        <f>ROUND(G50/G49,4)</f>
        <v>0.2269</v>
      </c>
      <c r="H51" s="1256"/>
      <c r="I51" s="1256"/>
      <c r="J51" s="1256"/>
      <c r="K51" s="1319"/>
      <c r="L51" s="1320"/>
      <c r="M51" s="1321"/>
      <c r="N51" s="1325">
        <f>ROUND(N50/N49,4)</f>
        <v>0.2453</v>
      </c>
      <c r="O51" s="1326"/>
      <c r="P51" s="1326"/>
      <c r="Q51" s="1326"/>
      <c r="R51" s="1326"/>
      <c r="S51" s="1327"/>
      <c r="T51" s="1292"/>
      <c r="U51" s="1293"/>
      <c r="V51" s="1294"/>
      <c r="W51" s="1236"/>
      <c r="X51" s="1237"/>
      <c r="Y51" s="1237"/>
      <c r="Z51" s="1237"/>
      <c r="AA51" s="1237"/>
      <c r="AB51" s="1238"/>
      <c r="AC51" s="1230"/>
      <c r="AD51" s="1231"/>
      <c r="AE51" s="1231"/>
      <c r="AF51" s="1231"/>
      <c r="AG51" s="1232"/>
      <c r="AH51" s="1343"/>
      <c r="AI51" s="1343"/>
      <c r="AJ51" s="1343"/>
      <c r="AK51" s="1344"/>
    </row>
    <row r="52" spans="1:37" ht="15" customHeight="1">
      <c r="A52" s="1247"/>
      <c r="B52" s="1249" t="s">
        <v>247</v>
      </c>
      <c r="C52" s="1250"/>
      <c r="D52" s="1250"/>
      <c r="E52" s="1250"/>
      <c r="F52" s="1251"/>
      <c r="G52" s="1331">
        <v>10208</v>
      </c>
      <c r="H52" s="1331"/>
      <c r="I52" s="1331"/>
      <c r="J52" s="1331"/>
      <c r="K52" s="1316"/>
      <c r="L52" s="1317"/>
      <c r="M52" s="1318"/>
      <c r="N52" s="1322">
        <v>344423210</v>
      </c>
      <c r="O52" s="1323"/>
      <c r="P52" s="1323"/>
      <c r="Q52" s="1323"/>
      <c r="R52" s="1323"/>
      <c r="S52" s="1324"/>
      <c r="T52" s="1289"/>
      <c r="U52" s="1290"/>
      <c r="V52" s="1291"/>
      <c r="W52" s="1233">
        <v>299288140</v>
      </c>
      <c r="X52" s="1234"/>
      <c r="Y52" s="1234"/>
      <c r="Z52" s="1234"/>
      <c r="AA52" s="1234"/>
      <c r="AB52" s="1235"/>
      <c r="AC52" s="1233">
        <f>N52-W52</f>
        <v>45135070</v>
      </c>
      <c r="AD52" s="1234"/>
      <c r="AE52" s="1234"/>
      <c r="AF52" s="1234"/>
      <c r="AG52" s="1235"/>
      <c r="AH52" s="1341">
        <f>ROUND(W52/N52,4)</f>
        <v>0.869</v>
      </c>
      <c r="AI52" s="1341"/>
      <c r="AJ52" s="1341"/>
      <c r="AK52" s="1342"/>
    </row>
    <row r="53" spans="1:37" ht="15" customHeight="1">
      <c r="A53" s="1247"/>
      <c r="B53" s="1257" t="s">
        <v>203</v>
      </c>
      <c r="C53" s="1258"/>
      <c r="D53" s="1258"/>
      <c r="E53" s="1258"/>
      <c r="F53" s="1259"/>
      <c r="G53" s="1256">
        <f>ROUND(G52/G49,4)</f>
        <v>0.6487</v>
      </c>
      <c r="H53" s="1256"/>
      <c r="I53" s="1256"/>
      <c r="J53" s="1256"/>
      <c r="K53" s="1319"/>
      <c r="L53" s="1320"/>
      <c r="M53" s="1321"/>
      <c r="N53" s="1325">
        <f>ROUND(N52/N49,4)</f>
        <v>0.6694</v>
      </c>
      <c r="O53" s="1326"/>
      <c r="P53" s="1326"/>
      <c r="Q53" s="1326"/>
      <c r="R53" s="1326"/>
      <c r="S53" s="1327"/>
      <c r="T53" s="1292"/>
      <c r="U53" s="1293"/>
      <c r="V53" s="1294"/>
      <c r="W53" s="1236"/>
      <c r="X53" s="1237"/>
      <c r="Y53" s="1237"/>
      <c r="Z53" s="1237"/>
      <c r="AA53" s="1237"/>
      <c r="AB53" s="1238"/>
      <c r="AC53" s="1230"/>
      <c r="AD53" s="1231"/>
      <c r="AE53" s="1231"/>
      <c r="AF53" s="1231"/>
      <c r="AG53" s="1232"/>
      <c r="AH53" s="1343"/>
      <c r="AI53" s="1343"/>
      <c r="AJ53" s="1343"/>
      <c r="AK53" s="1344"/>
    </row>
    <row r="54" spans="1:37" ht="15" customHeight="1">
      <c r="A54" s="1247"/>
      <c r="B54" s="1249" t="s">
        <v>194</v>
      </c>
      <c r="C54" s="1250"/>
      <c r="D54" s="1250"/>
      <c r="E54" s="1250"/>
      <c r="F54" s="1251"/>
      <c r="G54" s="1362">
        <v>1959</v>
      </c>
      <c r="H54" s="1363"/>
      <c r="I54" s="1363"/>
      <c r="J54" s="1364"/>
      <c r="K54" s="1345"/>
      <c r="L54" s="1345"/>
      <c r="M54" s="1345"/>
      <c r="N54" s="1322">
        <v>43888900</v>
      </c>
      <c r="O54" s="1323"/>
      <c r="P54" s="1323"/>
      <c r="Q54" s="1323"/>
      <c r="R54" s="1323"/>
      <c r="S54" s="1324"/>
      <c r="T54" s="1296"/>
      <c r="U54" s="1296"/>
      <c r="V54" s="1296"/>
      <c r="W54" s="1233">
        <v>43888900</v>
      </c>
      <c r="X54" s="1234"/>
      <c r="Y54" s="1234"/>
      <c r="Z54" s="1234"/>
      <c r="AA54" s="1234"/>
      <c r="AB54" s="1235"/>
      <c r="AC54" s="1233">
        <f>N54-W54</f>
        <v>0</v>
      </c>
      <c r="AD54" s="1234"/>
      <c r="AE54" s="1234"/>
      <c r="AF54" s="1234"/>
      <c r="AG54" s="1235"/>
      <c r="AH54" s="1301">
        <f>ROUND(W54/N54,4)</f>
        <v>1</v>
      </c>
      <c r="AI54" s="1302"/>
      <c r="AJ54" s="1302"/>
      <c r="AK54" s="1303"/>
    </row>
    <row r="55" spans="1:37" ht="15" customHeight="1">
      <c r="A55" s="1248"/>
      <c r="B55" s="1257" t="s">
        <v>203</v>
      </c>
      <c r="C55" s="1258"/>
      <c r="D55" s="1258"/>
      <c r="E55" s="1258"/>
      <c r="F55" s="1259"/>
      <c r="G55" s="1256">
        <f>ROUND(G54/G49,4)</f>
        <v>0.1245</v>
      </c>
      <c r="H55" s="1256"/>
      <c r="I55" s="1256"/>
      <c r="J55" s="1256"/>
      <c r="K55" s="1345"/>
      <c r="L55" s="1345"/>
      <c r="M55" s="1345"/>
      <c r="N55" s="1325">
        <f>ROUND(N54/N49,4)</f>
        <v>0.0853</v>
      </c>
      <c r="O55" s="1326"/>
      <c r="P55" s="1326"/>
      <c r="Q55" s="1326"/>
      <c r="R55" s="1326"/>
      <c r="S55" s="1327"/>
      <c r="T55" s="1296"/>
      <c r="U55" s="1296"/>
      <c r="V55" s="1296"/>
      <c r="W55" s="1236"/>
      <c r="X55" s="1237"/>
      <c r="Y55" s="1237"/>
      <c r="Z55" s="1237"/>
      <c r="AA55" s="1237"/>
      <c r="AB55" s="1238"/>
      <c r="AC55" s="1230"/>
      <c r="AD55" s="1231"/>
      <c r="AE55" s="1231"/>
      <c r="AF55" s="1231"/>
      <c r="AG55" s="1232"/>
      <c r="AH55" s="1304"/>
      <c r="AI55" s="1305"/>
      <c r="AJ55" s="1305"/>
      <c r="AK55" s="1306"/>
    </row>
    <row r="56" spans="1:37" ht="15" customHeight="1" thickBot="1">
      <c r="A56" s="1261" t="s">
        <v>206</v>
      </c>
      <c r="B56" s="1262"/>
      <c r="C56" s="1262"/>
      <c r="D56" s="1262"/>
      <c r="E56" s="1262"/>
      <c r="F56" s="1262"/>
      <c r="G56" s="1260">
        <f>G48+G49</f>
        <v>98427</v>
      </c>
      <c r="H56" s="1260"/>
      <c r="I56" s="1260"/>
      <c r="J56" s="1260"/>
      <c r="K56" s="1347">
        <f>K48+K49</f>
        <v>1</v>
      </c>
      <c r="L56" s="1348"/>
      <c r="M56" s="1349"/>
      <c r="N56" s="1346">
        <f>N48+N49</f>
        <v>4517961250</v>
      </c>
      <c r="O56" s="1346"/>
      <c r="P56" s="1346"/>
      <c r="Q56" s="1346"/>
      <c r="R56" s="1346"/>
      <c r="S56" s="1346"/>
      <c r="T56" s="1297">
        <f>T48+T49</f>
        <v>1</v>
      </c>
      <c r="U56" s="1298"/>
      <c r="V56" s="1299"/>
      <c r="W56" s="1229">
        <f>W48+W49</f>
        <v>4469461530</v>
      </c>
      <c r="X56" s="1229"/>
      <c r="Y56" s="1229"/>
      <c r="Z56" s="1229"/>
      <c r="AA56" s="1229"/>
      <c r="AB56" s="1229"/>
      <c r="AC56" s="1229">
        <f>AC48+AC49</f>
        <v>48499720</v>
      </c>
      <c r="AD56" s="1229"/>
      <c r="AE56" s="1229"/>
      <c r="AF56" s="1229"/>
      <c r="AG56" s="1229"/>
      <c r="AH56" s="739">
        <f>ROUND(W56/N56,4)</f>
        <v>0.9893</v>
      </c>
      <c r="AI56" s="739"/>
      <c r="AJ56" s="739"/>
      <c r="AK56" s="1300"/>
    </row>
    <row r="57" spans="1:19" ht="15" customHeight="1">
      <c r="A57" s="155"/>
      <c r="B57" s="155" t="s">
        <v>170</v>
      </c>
      <c r="C57" s="155"/>
      <c r="D57" s="155"/>
      <c r="E57" s="155"/>
      <c r="F57" s="155"/>
      <c r="G57" s="155"/>
      <c r="H57" s="155"/>
      <c r="I57" s="155"/>
      <c r="J57" s="155"/>
      <c r="K57" s="155"/>
      <c r="L57" s="155"/>
      <c r="M57" s="155"/>
      <c r="N57" s="155"/>
      <c r="O57" s="155"/>
      <c r="P57" s="155"/>
      <c r="Q57" s="155"/>
      <c r="R57" s="155"/>
      <c r="S57" s="155"/>
    </row>
    <row r="58" spans="1:19" ht="15" customHeight="1">
      <c r="A58" s="155"/>
      <c r="B58" s="155"/>
      <c r="C58" s="155"/>
      <c r="D58" s="155"/>
      <c r="E58" s="155"/>
      <c r="F58" s="155"/>
      <c r="G58" s="155"/>
      <c r="H58" s="155"/>
      <c r="I58" s="155"/>
      <c r="J58" s="155"/>
      <c r="K58" s="155"/>
      <c r="L58" s="155"/>
      <c r="M58" s="155"/>
      <c r="N58" s="155"/>
      <c r="O58" s="155"/>
      <c r="P58" s="155"/>
      <c r="Q58" s="155"/>
      <c r="R58" s="155"/>
      <c r="S58" s="155"/>
    </row>
    <row r="59" spans="1:19" ht="15" customHeight="1">
      <c r="A59" s="155"/>
      <c r="B59" s="155"/>
      <c r="C59" s="155"/>
      <c r="D59" s="155"/>
      <c r="E59" s="155"/>
      <c r="F59" s="155"/>
      <c r="G59" s="155"/>
      <c r="H59" s="155"/>
      <c r="I59" s="155"/>
      <c r="J59" s="155"/>
      <c r="K59" s="155"/>
      <c r="L59" s="155"/>
      <c r="M59" s="155"/>
      <c r="N59" s="155"/>
      <c r="O59" s="155"/>
      <c r="P59" s="155"/>
      <c r="Q59" s="155"/>
      <c r="R59" s="155"/>
      <c r="S59" s="155"/>
    </row>
    <row r="60" spans="1:33" ht="15" customHeight="1">
      <c r="A60" s="155" t="s">
        <v>171</v>
      </c>
      <c r="B60" s="155"/>
      <c r="C60" s="155"/>
      <c r="D60" s="155"/>
      <c r="E60" s="155"/>
      <c r="F60" s="155"/>
      <c r="G60" s="155"/>
      <c r="H60" s="155"/>
      <c r="I60" s="155"/>
      <c r="J60" s="155"/>
      <c r="K60" s="155"/>
      <c r="L60" s="155"/>
      <c r="M60" s="155"/>
      <c r="N60" s="155"/>
      <c r="O60" s="155"/>
      <c r="P60" s="155"/>
      <c r="Q60" s="155"/>
      <c r="R60" s="155"/>
      <c r="S60" s="155"/>
      <c r="AD60" s="29"/>
      <c r="AE60" s="29"/>
      <c r="AF60" s="29"/>
      <c r="AG60" s="29"/>
    </row>
    <row r="61" spans="1:33" ht="15" customHeight="1" thickBot="1">
      <c r="A61" s="155"/>
      <c r="B61" s="155"/>
      <c r="C61" s="155"/>
      <c r="D61" s="155"/>
      <c r="E61" s="155"/>
      <c r="F61" s="155"/>
      <c r="G61" s="155"/>
      <c r="H61" s="155"/>
      <c r="I61" s="155"/>
      <c r="J61" s="155"/>
      <c r="K61" s="155"/>
      <c r="L61" s="155"/>
      <c r="M61" s="155"/>
      <c r="N61" s="155"/>
      <c r="O61" s="155"/>
      <c r="P61" s="155"/>
      <c r="Q61" s="155"/>
      <c r="R61" s="155"/>
      <c r="S61" s="155"/>
      <c r="AD61" s="29"/>
      <c r="AE61" s="29"/>
      <c r="AF61" s="29"/>
      <c r="AG61" s="29" t="s">
        <v>61</v>
      </c>
    </row>
    <row r="62" spans="1:33" ht="15" customHeight="1">
      <c r="A62" s="1239"/>
      <c r="B62" s="1240"/>
      <c r="C62" s="1240"/>
      <c r="D62" s="1240"/>
      <c r="E62" s="1240"/>
      <c r="F62" s="1240" t="s">
        <v>239</v>
      </c>
      <c r="G62" s="1240"/>
      <c r="H62" s="1240"/>
      <c r="I62" s="1240"/>
      <c r="J62" s="1223" t="s">
        <v>1151</v>
      </c>
      <c r="K62" s="1223"/>
      <c r="L62" s="1223"/>
      <c r="M62" s="1223"/>
      <c r="N62" s="1223"/>
      <c r="O62" s="1223" t="s">
        <v>1152</v>
      </c>
      <c r="P62" s="1223"/>
      <c r="Q62" s="1223"/>
      <c r="R62" s="1223"/>
      <c r="S62" s="1223"/>
      <c r="T62" s="706" t="s">
        <v>279</v>
      </c>
      <c r="U62" s="706"/>
      <c r="V62" s="706"/>
      <c r="W62" s="706"/>
      <c r="X62" s="706"/>
      <c r="Y62" s="706" t="s">
        <v>1153</v>
      </c>
      <c r="Z62" s="706"/>
      <c r="AA62" s="706"/>
      <c r="AB62" s="706"/>
      <c r="AC62" s="706"/>
      <c r="AD62" s="1280" t="s">
        <v>243</v>
      </c>
      <c r="AE62" s="1280"/>
      <c r="AF62" s="1280"/>
      <c r="AG62" s="1281"/>
    </row>
    <row r="63" spans="1:33" ht="15" customHeight="1" thickBot="1">
      <c r="A63" s="1261" t="s">
        <v>245</v>
      </c>
      <c r="B63" s="1262"/>
      <c r="C63" s="1262"/>
      <c r="D63" s="1262"/>
      <c r="E63" s="1262"/>
      <c r="F63" s="1260">
        <v>2361</v>
      </c>
      <c r="G63" s="1260"/>
      <c r="H63" s="1260"/>
      <c r="I63" s="1260"/>
      <c r="J63" s="1260">
        <v>103379080</v>
      </c>
      <c r="K63" s="1260"/>
      <c r="L63" s="1260"/>
      <c r="M63" s="1260"/>
      <c r="N63" s="1260"/>
      <c r="O63" s="1260">
        <v>21294150</v>
      </c>
      <c r="P63" s="1260"/>
      <c r="Q63" s="1260"/>
      <c r="R63" s="1260"/>
      <c r="S63" s="1260"/>
      <c r="T63" s="831">
        <v>22572100</v>
      </c>
      <c r="U63" s="831"/>
      <c r="V63" s="831"/>
      <c r="W63" s="831"/>
      <c r="X63" s="831"/>
      <c r="Y63" s="831">
        <f>J63-O63-T63</f>
        <v>59512830</v>
      </c>
      <c r="Z63" s="831"/>
      <c r="AA63" s="831"/>
      <c r="AB63" s="831"/>
      <c r="AC63" s="831"/>
      <c r="AD63" s="739">
        <f>ROUND(O63/J63,4)</f>
        <v>0.206</v>
      </c>
      <c r="AE63" s="739"/>
      <c r="AF63" s="739"/>
      <c r="AG63" s="1300"/>
    </row>
    <row r="64" spans="1:19" ht="15" customHeight="1">
      <c r="A64" s="155"/>
      <c r="B64" s="155"/>
      <c r="C64" s="155"/>
      <c r="D64" s="155"/>
      <c r="E64" s="155"/>
      <c r="F64" s="546"/>
      <c r="H64" s="498"/>
      <c r="I64" s="155"/>
      <c r="J64" s="155"/>
      <c r="K64" s="155"/>
      <c r="L64" s="155"/>
      <c r="M64" s="155"/>
      <c r="N64" s="155"/>
      <c r="O64" s="155"/>
      <c r="P64" s="155"/>
      <c r="Q64" s="155"/>
      <c r="R64" s="155"/>
      <c r="S64" s="155"/>
    </row>
    <row r="65" spans="1:19" ht="15" customHeight="1">
      <c r="A65" s="155"/>
      <c r="B65" s="155"/>
      <c r="C65" s="155"/>
      <c r="D65" s="155"/>
      <c r="E65" s="155"/>
      <c r="F65" s="155"/>
      <c r="G65" s="155"/>
      <c r="H65" s="155"/>
      <c r="I65" s="155"/>
      <c r="J65" s="155"/>
      <c r="K65" s="155"/>
      <c r="L65" s="155"/>
      <c r="M65" s="155"/>
      <c r="N65" s="155"/>
      <c r="O65" s="155"/>
      <c r="P65" s="155"/>
      <c r="Q65" s="155"/>
      <c r="R65" s="155"/>
      <c r="S65" s="155"/>
    </row>
    <row r="66" spans="1:33" ht="15" customHeight="1">
      <c r="A66" s="155" t="s">
        <v>172</v>
      </c>
      <c r="B66" s="155"/>
      <c r="C66" s="155"/>
      <c r="D66" s="155"/>
      <c r="E66" s="155"/>
      <c r="F66" s="155"/>
      <c r="G66" s="155"/>
      <c r="H66" s="155"/>
      <c r="I66" s="155"/>
      <c r="J66" s="155"/>
      <c r="K66" s="155"/>
      <c r="L66" s="155"/>
      <c r="M66" s="155"/>
      <c r="N66" s="155"/>
      <c r="O66" s="155"/>
      <c r="P66" s="155"/>
      <c r="Q66" s="155"/>
      <c r="R66" s="155"/>
      <c r="S66" s="155"/>
      <c r="Z66" s="133"/>
      <c r="AA66" s="133"/>
      <c r="AB66" s="133"/>
      <c r="AC66" s="133"/>
      <c r="AD66" s="133"/>
      <c r="AE66" s="133"/>
      <c r="AF66" s="133"/>
      <c r="AG66" s="133"/>
    </row>
    <row r="67" spans="1:37" ht="15" customHeight="1" thickBot="1">
      <c r="A67" s="155"/>
      <c r="B67" s="155"/>
      <c r="C67" s="155"/>
      <c r="D67" s="155"/>
      <c r="E67" s="155"/>
      <c r="F67" s="155"/>
      <c r="G67" s="155"/>
      <c r="H67" s="155"/>
      <c r="I67" s="155"/>
      <c r="J67" s="155"/>
      <c r="K67" s="155"/>
      <c r="L67" s="155"/>
      <c r="M67" s="155"/>
      <c r="N67" s="155"/>
      <c r="O67" s="155"/>
      <c r="P67" s="155"/>
      <c r="Q67" s="155"/>
      <c r="R67" s="155"/>
      <c r="S67" s="155"/>
      <c r="AK67" s="133" t="s">
        <v>60</v>
      </c>
    </row>
    <row r="68" spans="1:37" ht="15" customHeight="1">
      <c r="A68" s="1265" t="s">
        <v>436</v>
      </c>
      <c r="B68" s="1266"/>
      <c r="C68" s="1266"/>
      <c r="D68" s="1266"/>
      <c r="E68" s="1267"/>
      <c r="F68" s="1265" t="s">
        <v>0</v>
      </c>
      <c r="G68" s="1266"/>
      <c r="H68" s="1266"/>
      <c r="I68" s="1374"/>
      <c r="J68" s="1252" t="s">
        <v>1201</v>
      </c>
      <c r="K68" s="1252"/>
      <c r="L68" s="1252"/>
      <c r="M68" s="1252"/>
      <c r="N68" s="1252" t="s">
        <v>677</v>
      </c>
      <c r="O68" s="1252"/>
      <c r="P68" s="1252"/>
      <c r="Q68" s="1252"/>
      <c r="R68" s="1252" t="s">
        <v>680</v>
      </c>
      <c r="S68" s="1252"/>
      <c r="T68" s="1252"/>
      <c r="U68" s="1252"/>
      <c r="V68" s="1365" t="s">
        <v>615</v>
      </c>
      <c r="W68" s="1366"/>
      <c r="X68" s="1366"/>
      <c r="Y68" s="1366"/>
      <c r="Z68" s="1366"/>
      <c r="AA68" s="1366"/>
      <c r="AB68" s="1366"/>
      <c r="AC68" s="1367"/>
      <c r="AD68" s="1353" t="s">
        <v>1</v>
      </c>
      <c r="AE68" s="1354"/>
      <c r="AF68" s="1354"/>
      <c r="AG68" s="1354"/>
      <c r="AH68" s="1252" t="s">
        <v>4</v>
      </c>
      <c r="AI68" s="1252"/>
      <c r="AJ68" s="1252"/>
      <c r="AK68" s="1287"/>
    </row>
    <row r="69" spans="1:37" ht="15" customHeight="1">
      <c r="A69" s="1268"/>
      <c r="B69" s="1269"/>
      <c r="C69" s="1269"/>
      <c r="D69" s="1269"/>
      <c r="E69" s="1270"/>
      <c r="F69" s="1268"/>
      <c r="G69" s="1269"/>
      <c r="H69" s="1269"/>
      <c r="I69" s="1375"/>
      <c r="J69" s="1253"/>
      <c r="K69" s="1253"/>
      <c r="L69" s="1253"/>
      <c r="M69" s="1253"/>
      <c r="N69" s="1253"/>
      <c r="O69" s="1253"/>
      <c r="P69" s="1253"/>
      <c r="Q69" s="1253"/>
      <c r="R69" s="1253"/>
      <c r="S69" s="1253"/>
      <c r="T69" s="1253"/>
      <c r="U69" s="1253"/>
      <c r="V69" s="1368" t="s">
        <v>2</v>
      </c>
      <c r="W69" s="1369"/>
      <c r="X69" s="1369"/>
      <c r="Y69" s="1370"/>
      <c r="Z69" s="1368" t="s">
        <v>3</v>
      </c>
      <c r="AA69" s="1369"/>
      <c r="AB69" s="1369"/>
      <c r="AC69" s="1370"/>
      <c r="AD69" s="1355"/>
      <c r="AE69" s="1356"/>
      <c r="AF69" s="1356"/>
      <c r="AG69" s="1356"/>
      <c r="AH69" s="1253"/>
      <c r="AI69" s="1253"/>
      <c r="AJ69" s="1253"/>
      <c r="AK69" s="1359"/>
    </row>
    <row r="70" spans="1:37" ht="15" customHeight="1" thickBot="1">
      <c r="A70" s="1268"/>
      <c r="B70" s="1269"/>
      <c r="C70" s="1269"/>
      <c r="D70" s="1269"/>
      <c r="E70" s="1270"/>
      <c r="F70" s="1376"/>
      <c r="G70" s="1377"/>
      <c r="H70" s="1377"/>
      <c r="I70" s="1378"/>
      <c r="J70" s="1254"/>
      <c r="K70" s="1254"/>
      <c r="L70" s="1254"/>
      <c r="M70" s="1254"/>
      <c r="N70" s="1254"/>
      <c r="O70" s="1254"/>
      <c r="P70" s="1254"/>
      <c r="Q70" s="1254"/>
      <c r="R70" s="1254"/>
      <c r="S70" s="1254"/>
      <c r="T70" s="1254"/>
      <c r="U70" s="1254"/>
      <c r="V70" s="1371"/>
      <c r="W70" s="1372"/>
      <c r="X70" s="1372"/>
      <c r="Y70" s="1373"/>
      <c r="Z70" s="1371"/>
      <c r="AA70" s="1372"/>
      <c r="AB70" s="1372"/>
      <c r="AC70" s="1373"/>
      <c r="AD70" s="1357"/>
      <c r="AE70" s="1358"/>
      <c r="AF70" s="1358"/>
      <c r="AG70" s="1358"/>
      <c r="AH70" s="1254"/>
      <c r="AI70" s="1254"/>
      <c r="AJ70" s="1254"/>
      <c r="AK70" s="1288"/>
    </row>
    <row r="71" spans="1:37" ht="15" customHeight="1" thickTop="1">
      <c r="A71" s="1271" t="s">
        <v>1051</v>
      </c>
      <c r="B71" s="1272"/>
      <c r="C71" s="1272"/>
      <c r="D71" s="1272"/>
      <c r="E71" s="1273"/>
      <c r="F71" s="1313">
        <v>12</v>
      </c>
      <c r="G71" s="1314"/>
      <c r="H71" s="1314"/>
      <c r="I71" s="1361"/>
      <c r="J71" s="1255">
        <v>87</v>
      </c>
      <c r="K71" s="1255"/>
      <c r="L71" s="1255"/>
      <c r="M71" s="1255"/>
      <c r="N71" s="1255">
        <v>2</v>
      </c>
      <c r="O71" s="1255"/>
      <c r="P71" s="1255"/>
      <c r="Q71" s="1255"/>
      <c r="R71" s="1255">
        <v>8</v>
      </c>
      <c r="S71" s="1255"/>
      <c r="T71" s="1255"/>
      <c r="U71" s="1255"/>
      <c r="V71" s="1360">
        <v>282</v>
      </c>
      <c r="W71" s="1314"/>
      <c r="X71" s="1314"/>
      <c r="Y71" s="1361"/>
      <c r="Z71" s="1360">
        <v>280</v>
      </c>
      <c r="AA71" s="1314"/>
      <c r="AB71" s="1314"/>
      <c r="AC71" s="1361"/>
      <c r="AD71" s="1360">
        <v>18</v>
      </c>
      <c r="AE71" s="1314"/>
      <c r="AF71" s="1314"/>
      <c r="AG71" s="1314"/>
      <c r="AH71" s="1360">
        <v>1</v>
      </c>
      <c r="AI71" s="1314"/>
      <c r="AJ71" s="1314"/>
      <c r="AK71" s="1315"/>
    </row>
    <row r="72" spans="1:37" ht="15" customHeight="1" thickBot="1">
      <c r="A72" s="1277" t="s">
        <v>589</v>
      </c>
      <c r="B72" s="1278"/>
      <c r="C72" s="1278"/>
      <c r="D72" s="1278"/>
      <c r="E72" s="1279"/>
      <c r="F72" s="840">
        <v>123530</v>
      </c>
      <c r="G72" s="841"/>
      <c r="H72" s="841"/>
      <c r="I72" s="842"/>
      <c r="J72" s="1263">
        <v>1016820</v>
      </c>
      <c r="K72" s="1263"/>
      <c r="L72" s="1263"/>
      <c r="M72" s="1263"/>
      <c r="N72" s="1263">
        <v>23490</v>
      </c>
      <c r="O72" s="1263"/>
      <c r="P72" s="1263"/>
      <c r="Q72" s="1263"/>
      <c r="R72" s="1263">
        <v>158260</v>
      </c>
      <c r="S72" s="1263"/>
      <c r="T72" s="1263"/>
      <c r="U72" s="1263"/>
      <c r="V72" s="843">
        <v>3497970</v>
      </c>
      <c r="W72" s="841"/>
      <c r="X72" s="841"/>
      <c r="Y72" s="842"/>
      <c r="Z72" s="843">
        <v>3529080</v>
      </c>
      <c r="AA72" s="841"/>
      <c r="AB72" s="841"/>
      <c r="AC72" s="842"/>
      <c r="AD72" s="843">
        <v>202130</v>
      </c>
      <c r="AE72" s="841"/>
      <c r="AF72" s="841"/>
      <c r="AG72" s="841"/>
      <c r="AH72" s="843">
        <v>6100</v>
      </c>
      <c r="AI72" s="841"/>
      <c r="AJ72" s="841"/>
      <c r="AK72" s="1295"/>
    </row>
    <row r="73" spans="1:33" ht="15" customHeight="1" thickBot="1">
      <c r="A73" s="414"/>
      <c r="B73" s="411"/>
      <c r="C73" s="414"/>
      <c r="D73" s="415"/>
      <c r="E73" s="415"/>
      <c r="F73" s="415"/>
      <c r="G73" s="415"/>
      <c r="H73" s="415"/>
      <c r="I73" s="415"/>
      <c r="J73" s="415"/>
      <c r="K73" s="415"/>
      <c r="L73" s="416"/>
      <c r="M73" s="416"/>
      <c r="N73" s="412"/>
      <c r="O73" s="412"/>
      <c r="P73" s="412"/>
      <c r="Q73" s="413"/>
      <c r="R73" s="413"/>
      <c r="S73" s="413"/>
      <c r="T73" s="413"/>
      <c r="U73" s="412"/>
      <c r="V73" s="412"/>
      <c r="W73" s="412"/>
      <c r="X73" s="412"/>
      <c r="Y73" s="412"/>
      <c r="Z73" s="412"/>
      <c r="AA73" s="412"/>
      <c r="AB73" s="412"/>
      <c r="AC73" s="412"/>
      <c r="AD73" s="412"/>
      <c r="AE73" s="412"/>
      <c r="AF73" s="412"/>
      <c r="AG73" s="412"/>
    </row>
    <row r="74" spans="1:38" ht="15" customHeight="1">
      <c r="A74" s="1265" t="s">
        <v>440</v>
      </c>
      <c r="B74" s="1266"/>
      <c r="C74" s="1266"/>
      <c r="D74" s="1266"/>
      <c r="E74" s="1267"/>
      <c r="F74" s="1285" t="s">
        <v>678</v>
      </c>
      <c r="G74" s="1252"/>
      <c r="H74" s="1252"/>
      <c r="I74" s="1252"/>
      <c r="J74" s="1252" t="s">
        <v>679</v>
      </c>
      <c r="K74" s="1252"/>
      <c r="L74" s="1252"/>
      <c r="M74" s="1287"/>
      <c r="AE74" s="1307" t="s">
        <v>53</v>
      </c>
      <c r="AF74" s="1308"/>
      <c r="AG74" s="1308"/>
      <c r="AH74" s="1308"/>
      <c r="AI74" s="1308"/>
      <c r="AJ74" s="1308"/>
      <c r="AK74" s="1309"/>
      <c r="AL74" s="17"/>
    </row>
    <row r="75" spans="1:37" ht="15" customHeight="1" thickBot="1">
      <c r="A75" s="1268"/>
      <c r="B75" s="1269"/>
      <c r="C75" s="1269"/>
      <c r="D75" s="1269"/>
      <c r="E75" s="1270"/>
      <c r="F75" s="1286"/>
      <c r="G75" s="1254"/>
      <c r="H75" s="1254"/>
      <c r="I75" s="1254"/>
      <c r="J75" s="1254"/>
      <c r="K75" s="1254"/>
      <c r="L75" s="1254"/>
      <c r="M75" s="1288"/>
      <c r="AE75" s="1310"/>
      <c r="AF75" s="1311"/>
      <c r="AG75" s="1311"/>
      <c r="AH75" s="1311"/>
      <c r="AI75" s="1311"/>
      <c r="AJ75" s="1311"/>
      <c r="AK75" s="1312"/>
    </row>
    <row r="76" spans="1:37" ht="15" customHeight="1" thickTop="1">
      <c r="A76" s="1271" t="s">
        <v>1051</v>
      </c>
      <c r="B76" s="1272"/>
      <c r="C76" s="1272"/>
      <c r="D76" s="1272"/>
      <c r="E76" s="1273"/>
      <c r="F76" s="1274">
        <v>6</v>
      </c>
      <c r="G76" s="1255"/>
      <c r="H76" s="1255"/>
      <c r="I76" s="1255"/>
      <c r="J76" s="1255">
        <v>220</v>
      </c>
      <c r="K76" s="1255"/>
      <c r="L76" s="1255"/>
      <c r="M76" s="1276"/>
      <c r="AE76" s="1313">
        <f>SUM(F71:AK71,F76:M76)</f>
        <v>916</v>
      </c>
      <c r="AF76" s="1314"/>
      <c r="AG76" s="1314"/>
      <c r="AH76" s="1314"/>
      <c r="AI76" s="1314"/>
      <c r="AJ76" s="1314"/>
      <c r="AK76" s="1315"/>
    </row>
    <row r="77" spans="1:37" ht="15" customHeight="1" thickBot="1">
      <c r="A77" s="1277" t="s">
        <v>589</v>
      </c>
      <c r="B77" s="1278"/>
      <c r="C77" s="1278"/>
      <c r="D77" s="1278"/>
      <c r="E77" s="1279"/>
      <c r="F77" s="1275">
        <v>63360</v>
      </c>
      <c r="G77" s="1263"/>
      <c r="H77" s="1263"/>
      <c r="I77" s="1263"/>
      <c r="J77" s="1263">
        <v>4239180</v>
      </c>
      <c r="K77" s="1263"/>
      <c r="L77" s="1263"/>
      <c r="M77" s="1264"/>
      <c r="AE77" s="840">
        <f>SUM(F72:AK72,F77:M77)</f>
        <v>12859920</v>
      </c>
      <c r="AF77" s="841"/>
      <c r="AG77" s="841"/>
      <c r="AH77" s="841"/>
      <c r="AI77" s="841"/>
      <c r="AJ77" s="841"/>
      <c r="AK77" s="1295"/>
    </row>
    <row r="80" spans="25:31" ht="15" customHeight="1">
      <c r="Y80" s="133"/>
      <c r="Z80" s="133"/>
      <c r="AA80" s="133"/>
      <c r="AB80" s="133"/>
      <c r="AC80" s="133"/>
      <c r="AD80" s="133"/>
      <c r="AE80" s="133"/>
    </row>
  </sheetData>
  <sheetProtection password="C7C4" sheet="1" objects="1" scenarios="1"/>
  <mergeCells count="310">
    <mergeCell ref="AH71:AK71"/>
    <mergeCell ref="AH72:AK72"/>
    <mergeCell ref="F72:I72"/>
    <mergeCell ref="F71:I71"/>
    <mergeCell ref="R72:U72"/>
    <mergeCell ref="AD72:AG72"/>
    <mergeCell ref="AD71:AG71"/>
    <mergeCell ref="N72:Q72"/>
    <mergeCell ref="V72:Y72"/>
    <mergeCell ref="Z72:AC72"/>
    <mergeCell ref="Z71:AC71"/>
    <mergeCell ref="V71:Y71"/>
    <mergeCell ref="G56:J56"/>
    <mergeCell ref="G54:J54"/>
    <mergeCell ref="V68:AC68"/>
    <mergeCell ref="Z69:AC70"/>
    <mergeCell ref="V69:Y70"/>
    <mergeCell ref="F68:I70"/>
    <mergeCell ref="T63:X63"/>
    <mergeCell ref="J62:N62"/>
    <mergeCell ref="AD68:AG70"/>
    <mergeCell ref="AH68:AK70"/>
    <mergeCell ref="AD62:AG62"/>
    <mergeCell ref="AD63:AG63"/>
    <mergeCell ref="N41:S41"/>
    <mergeCell ref="T41:Y41"/>
    <mergeCell ref="Z41:AD41"/>
    <mergeCell ref="AE41:AH41"/>
    <mergeCell ref="Z39:AD39"/>
    <mergeCell ref="AE39:AH39"/>
    <mergeCell ref="A40:E40"/>
    <mergeCell ref="F40:I40"/>
    <mergeCell ref="J40:M40"/>
    <mergeCell ref="N40:S40"/>
    <mergeCell ref="T40:Y40"/>
    <mergeCell ref="Z40:AD40"/>
    <mergeCell ref="AE40:AH40"/>
    <mergeCell ref="T39:Y39"/>
    <mergeCell ref="O63:S63"/>
    <mergeCell ref="A39:E39"/>
    <mergeCell ref="F39:I39"/>
    <mergeCell ref="J39:M39"/>
    <mergeCell ref="N39:S39"/>
    <mergeCell ref="A41:E41"/>
    <mergeCell ref="F41:I41"/>
    <mergeCell ref="G52:J52"/>
    <mergeCell ref="K47:M47"/>
    <mergeCell ref="K48:M48"/>
    <mergeCell ref="W56:AB56"/>
    <mergeCell ref="G55:J55"/>
    <mergeCell ref="T62:X62"/>
    <mergeCell ref="K54:M55"/>
    <mergeCell ref="O62:S62"/>
    <mergeCell ref="N54:S54"/>
    <mergeCell ref="N56:S56"/>
    <mergeCell ref="N55:S55"/>
    <mergeCell ref="F62:I62"/>
    <mergeCell ref="K56:M56"/>
    <mergeCell ref="AC52:AG52"/>
    <mergeCell ref="Y62:AC62"/>
    <mergeCell ref="Y63:AC63"/>
    <mergeCell ref="AE35:AH35"/>
    <mergeCell ref="AE36:AH36"/>
    <mergeCell ref="AE42:AH42"/>
    <mergeCell ref="AE37:AH37"/>
    <mergeCell ref="AE38:AH38"/>
    <mergeCell ref="W54:AB54"/>
    <mergeCell ref="W55:AB55"/>
    <mergeCell ref="AH50:AK50"/>
    <mergeCell ref="AH51:AK51"/>
    <mergeCell ref="AH52:AK52"/>
    <mergeCell ref="AH53:AK53"/>
    <mergeCell ref="AE31:AH31"/>
    <mergeCell ref="AE32:AH32"/>
    <mergeCell ref="AE33:AH33"/>
    <mergeCell ref="AE34:AH34"/>
    <mergeCell ref="J34:M34"/>
    <mergeCell ref="F35:I35"/>
    <mergeCell ref="F36:I36"/>
    <mergeCell ref="F42:I42"/>
    <mergeCell ref="F37:I37"/>
    <mergeCell ref="J35:M35"/>
    <mergeCell ref="J36:M36"/>
    <mergeCell ref="J42:M42"/>
    <mergeCell ref="J41:M41"/>
    <mergeCell ref="J37:M37"/>
    <mergeCell ref="T47:V47"/>
    <mergeCell ref="T48:V48"/>
    <mergeCell ref="G47:J47"/>
    <mergeCell ref="G48:J48"/>
    <mergeCell ref="N47:S47"/>
    <mergeCell ref="N48:S48"/>
    <mergeCell ref="T49:V49"/>
    <mergeCell ref="G49:J49"/>
    <mergeCell ref="G50:J50"/>
    <mergeCell ref="G51:J51"/>
    <mergeCell ref="T50:V51"/>
    <mergeCell ref="K50:M51"/>
    <mergeCell ref="K49:M49"/>
    <mergeCell ref="N49:S49"/>
    <mergeCell ref="K52:M53"/>
    <mergeCell ref="N50:S50"/>
    <mergeCell ref="N52:S52"/>
    <mergeCell ref="N51:S51"/>
    <mergeCell ref="N53:S53"/>
    <mergeCell ref="T52:V53"/>
    <mergeCell ref="AE77:AK77"/>
    <mergeCell ref="T54:V55"/>
    <mergeCell ref="T56:V56"/>
    <mergeCell ref="AH56:AK56"/>
    <mergeCell ref="AH54:AK54"/>
    <mergeCell ref="AH55:AK55"/>
    <mergeCell ref="AE74:AK75"/>
    <mergeCell ref="AE76:AK76"/>
    <mergeCell ref="R68:U70"/>
    <mergeCell ref="R71:U71"/>
    <mergeCell ref="F38:I38"/>
    <mergeCell ref="J38:M38"/>
    <mergeCell ref="F74:I75"/>
    <mergeCell ref="J74:M75"/>
    <mergeCell ref="J72:M72"/>
    <mergeCell ref="B55:F55"/>
    <mergeCell ref="A56:F56"/>
    <mergeCell ref="A74:E75"/>
    <mergeCell ref="A72:E72"/>
    <mergeCell ref="AH47:AK47"/>
    <mergeCell ref="AH48:AK48"/>
    <mergeCell ref="AH49:AK49"/>
    <mergeCell ref="Z42:AD42"/>
    <mergeCell ref="W47:AB47"/>
    <mergeCell ref="W48:AB48"/>
    <mergeCell ref="W49:AB49"/>
    <mergeCell ref="AC47:AG47"/>
    <mergeCell ref="AC48:AG48"/>
    <mergeCell ref="AC49:AG49"/>
    <mergeCell ref="J77:M77"/>
    <mergeCell ref="J68:M70"/>
    <mergeCell ref="J71:M71"/>
    <mergeCell ref="A68:E70"/>
    <mergeCell ref="A71:E71"/>
    <mergeCell ref="F76:I76"/>
    <mergeCell ref="F77:I77"/>
    <mergeCell ref="J76:M76"/>
    <mergeCell ref="A76:E76"/>
    <mergeCell ref="A77:E77"/>
    <mergeCell ref="N68:Q70"/>
    <mergeCell ref="N71:Q71"/>
    <mergeCell ref="G53:J53"/>
    <mergeCell ref="B51:F51"/>
    <mergeCell ref="B52:F52"/>
    <mergeCell ref="B53:F53"/>
    <mergeCell ref="F63:I63"/>
    <mergeCell ref="J63:N63"/>
    <mergeCell ref="A62:E62"/>
    <mergeCell ref="A63:E63"/>
    <mergeCell ref="A47:F47"/>
    <mergeCell ref="A48:F48"/>
    <mergeCell ref="A49:F49"/>
    <mergeCell ref="B50:F50"/>
    <mergeCell ref="A50:A55"/>
    <mergeCell ref="B54:F54"/>
    <mergeCell ref="AC56:AG56"/>
    <mergeCell ref="AC55:AG55"/>
    <mergeCell ref="AC54:AG54"/>
    <mergeCell ref="W50:AB50"/>
    <mergeCell ref="W51:AB51"/>
    <mergeCell ref="W52:AB52"/>
    <mergeCell ref="W53:AB53"/>
    <mergeCell ref="AC50:AG50"/>
    <mergeCell ref="AC51:AG51"/>
    <mergeCell ref="AC53:AG53"/>
    <mergeCell ref="F7:H7"/>
    <mergeCell ref="I7:N7"/>
    <mergeCell ref="A5:E6"/>
    <mergeCell ref="Z38:AD38"/>
    <mergeCell ref="F5:H5"/>
    <mergeCell ref="I5:N5"/>
    <mergeCell ref="F6:H6"/>
    <mergeCell ref="I6:N6"/>
    <mergeCell ref="F31:I31"/>
    <mergeCell ref="F32:I32"/>
    <mergeCell ref="F8:H8"/>
    <mergeCell ref="I8:N8"/>
    <mergeCell ref="T42:Y42"/>
    <mergeCell ref="Z31:AD31"/>
    <mergeCell ref="Z32:AD32"/>
    <mergeCell ref="Z33:AD33"/>
    <mergeCell ref="Z34:AD34"/>
    <mergeCell ref="Z35:AD35"/>
    <mergeCell ref="Z36:AD36"/>
    <mergeCell ref="Z37:AD37"/>
    <mergeCell ref="F9:H9"/>
    <mergeCell ref="I9:N9"/>
    <mergeCell ref="O9:T9"/>
    <mergeCell ref="T38:Y38"/>
    <mergeCell ref="F33:I33"/>
    <mergeCell ref="F34:I34"/>
    <mergeCell ref="J31:M31"/>
    <mergeCell ref="J32:M32"/>
    <mergeCell ref="J33:M33"/>
    <mergeCell ref="F10:H11"/>
    <mergeCell ref="I10:N11"/>
    <mergeCell ref="T36:Y36"/>
    <mergeCell ref="T37:Y37"/>
    <mergeCell ref="F12:H12"/>
    <mergeCell ref="I12:K12"/>
    <mergeCell ref="L12:N12"/>
    <mergeCell ref="T34:Y34"/>
    <mergeCell ref="T35:Y35"/>
    <mergeCell ref="F13:H13"/>
    <mergeCell ref="I13:K13"/>
    <mergeCell ref="A42:E42"/>
    <mergeCell ref="N42:S42"/>
    <mergeCell ref="AA12:AC12"/>
    <mergeCell ref="AD12:AL12"/>
    <mergeCell ref="A37:E37"/>
    <mergeCell ref="A38:E38"/>
    <mergeCell ref="N37:S37"/>
    <mergeCell ref="N38:S38"/>
    <mergeCell ref="T32:Y32"/>
    <mergeCell ref="T33:Y33"/>
    <mergeCell ref="L13:N13"/>
    <mergeCell ref="AA13:AC13"/>
    <mergeCell ref="O13:T13"/>
    <mergeCell ref="F14:H15"/>
    <mergeCell ref="I14:K15"/>
    <mergeCell ref="L14:N15"/>
    <mergeCell ref="O14:T15"/>
    <mergeCell ref="U14:Z15"/>
    <mergeCell ref="A36:E36"/>
    <mergeCell ref="N36:S36"/>
    <mergeCell ref="AA14:AC15"/>
    <mergeCell ref="A33:E33"/>
    <mergeCell ref="A34:E34"/>
    <mergeCell ref="A35:E35"/>
    <mergeCell ref="N32:S32"/>
    <mergeCell ref="N33:S33"/>
    <mergeCell ref="N34:S34"/>
    <mergeCell ref="N35:S35"/>
    <mergeCell ref="N31:S31"/>
    <mergeCell ref="T31:Y31"/>
    <mergeCell ref="F16:H17"/>
    <mergeCell ref="A16:E18"/>
    <mergeCell ref="A31:E31"/>
    <mergeCell ref="R19:T20"/>
    <mergeCell ref="O18:Q18"/>
    <mergeCell ref="O19:Q20"/>
    <mergeCell ref="O16:T16"/>
    <mergeCell ref="U18:W18"/>
    <mergeCell ref="A32:E32"/>
    <mergeCell ref="U19:W20"/>
    <mergeCell ref="X19:Z20"/>
    <mergeCell ref="F18:H18"/>
    <mergeCell ref="I18:K18"/>
    <mergeCell ref="L18:N18"/>
    <mergeCell ref="R18:T18"/>
    <mergeCell ref="F19:H20"/>
    <mergeCell ref="I19:K20"/>
    <mergeCell ref="L19:N20"/>
    <mergeCell ref="X18:Z18"/>
    <mergeCell ref="AA18:AC18"/>
    <mergeCell ref="AD18:AF18"/>
    <mergeCell ref="AG16:AI17"/>
    <mergeCell ref="AD19:AF20"/>
    <mergeCell ref="AG19:AI20"/>
    <mergeCell ref="AJ19:AL20"/>
    <mergeCell ref="AA16:AC17"/>
    <mergeCell ref="AD16:AF17"/>
    <mergeCell ref="AA19:AC20"/>
    <mergeCell ref="AG18:AI18"/>
    <mergeCell ref="AJ16:AL17"/>
    <mergeCell ref="AJ18:AL18"/>
    <mergeCell ref="I16:K17"/>
    <mergeCell ref="L16:N17"/>
    <mergeCell ref="U16:W17"/>
    <mergeCell ref="X16:Z17"/>
    <mergeCell ref="O17:Q17"/>
    <mergeCell ref="R17:T17"/>
    <mergeCell ref="O5:T5"/>
    <mergeCell ref="O6:T6"/>
    <mergeCell ref="O7:T7"/>
    <mergeCell ref="O8:T8"/>
    <mergeCell ref="AA9:AL9"/>
    <mergeCell ref="AA10:AL11"/>
    <mergeCell ref="U5:Z5"/>
    <mergeCell ref="U6:Z6"/>
    <mergeCell ref="U7:Z7"/>
    <mergeCell ref="U8:Z8"/>
    <mergeCell ref="AA5:AL5"/>
    <mergeCell ref="AA6:AL6"/>
    <mergeCell ref="AA7:AL7"/>
    <mergeCell ref="AA8:AL8"/>
    <mergeCell ref="U9:Z9"/>
    <mergeCell ref="O10:T11"/>
    <mergeCell ref="U10:Z11"/>
    <mergeCell ref="O12:T12"/>
    <mergeCell ref="AD13:AL13"/>
    <mergeCell ref="AD14:AL15"/>
    <mergeCell ref="A7:E7"/>
    <mergeCell ref="A8:E8"/>
    <mergeCell ref="A9:E9"/>
    <mergeCell ref="A10:E11"/>
    <mergeCell ref="A12:E13"/>
    <mergeCell ref="A14:E15"/>
    <mergeCell ref="U13:Z13"/>
    <mergeCell ref="U12:Z12"/>
    <mergeCell ref="A19:E20"/>
    <mergeCell ref="A22:B22"/>
    <mergeCell ref="A23:B23"/>
    <mergeCell ref="A24:B24"/>
  </mergeCells>
  <printOptions/>
  <pageMargins left="0.75" right="0.2" top="1" bottom="0.75" header="0.512" footer="0.512"/>
  <pageSetup firstPageNumber="9" useFirstPageNumber="1" horizontalDpi="600" verticalDpi="600" orientation="portrait" paperSize="9" scale="99" r:id="rId1"/>
  <headerFooter alignWithMargins="0">
    <oddFooter>&amp;C－&amp;P－</oddFooter>
  </headerFooter>
  <rowBreaks count="1" manualBreakCount="1">
    <brk id="44" max="255" man="1"/>
  </rowBreaks>
</worksheet>
</file>

<file path=xl/worksheets/sheet9.xml><?xml version="1.0" encoding="utf-8"?>
<worksheet xmlns="http://schemas.openxmlformats.org/spreadsheetml/2006/main" xmlns:r="http://schemas.openxmlformats.org/officeDocument/2006/relationships">
  <sheetPr>
    <tabColor indexed="13"/>
  </sheetPr>
  <dimension ref="A1:AD81"/>
  <sheetViews>
    <sheetView zoomScaleSheetLayoutView="100" workbookViewId="0" topLeftCell="A1">
      <selection activeCell="A2" sqref="A2"/>
    </sheetView>
  </sheetViews>
  <sheetFormatPr defaultColWidth="9.00390625" defaultRowHeight="17.25" customHeight="1"/>
  <cols>
    <col min="1" max="29" width="3.00390625" style="155" customWidth="1"/>
    <col min="30" max="16384" width="3.00390625" style="11" customWidth="1"/>
  </cols>
  <sheetData>
    <row r="1" ht="17.25" customHeight="1">
      <c r="A1" s="155" t="s">
        <v>466</v>
      </c>
    </row>
    <row r="3" ht="17.25" customHeight="1">
      <c r="A3" s="155" t="s">
        <v>530</v>
      </c>
    </row>
    <row r="4" ht="17.25" customHeight="1">
      <c r="A4" s="155" t="s">
        <v>961</v>
      </c>
    </row>
    <row r="5" ht="17.25" customHeight="1" thickBot="1">
      <c r="A5" s="155" t="s">
        <v>273</v>
      </c>
    </row>
    <row r="6" spans="1:30" ht="17.25" customHeight="1">
      <c r="A6" s="798" t="s">
        <v>468</v>
      </c>
      <c r="B6" s="799"/>
      <c r="C6" s="799"/>
      <c r="D6" s="799"/>
      <c r="E6" s="799"/>
      <c r="F6" s="799"/>
      <c r="G6" s="799"/>
      <c r="H6" s="799"/>
      <c r="I6" s="799"/>
      <c r="J6" s="799"/>
      <c r="K6" s="799"/>
      <c r="L6" s="799"/>
      <c r="M6" s="799"/>
      <c r="N6" s="799"/>
      <c r="O6" s="799"/>
      <c r="P6" s="799"/>
      <c r="Q6" s="799"/>
      <c r="R6" s="799"/>
      <c r="S6" s="799"/>
      <c r="T6" s="799"/>
      <c r="U6" s="1390"/>
      <c r="V6" s="1391" t="s">
        <v>77</v>
      </c>
      <c r="W6" s="1391"/>
      <c r="X6" s="1391"/>
      <c r="Y6" s="1392"/>
      <c r="AD6" s="155"/>
    </row>
    <row r="7" spans="1:30" ht="17.25" customHeight="1">
      <c r="A7" s="431" t="s">
        <v>531</v>
      </c>
      <c r="B7" s="162"/>
      <c r="C7" s="162"/>
      <c r="D7" s="212" t="s">
        <v>534</v>
      </c>
      <c r="E7" s="162"/>
      <c r="F7" s="162"/>
      <c r="G7" s="162"/>
      <c r="H7" s="162"/>
      <c r="I7" s="162"/>
      <c r="J7" s="162"/>
      <c r="K7" s="162"/>
      <c r="L7" s="432"/>
      <c r="M7" s="213" t="s">
        <v>992</v>
      </c>
      <c r="N7" s="433"/>
      <c r="O7" s="433"/>
      <c r="P7" s="433"/>
      <c r="Q7" s="433"/>
      <c r="R7" s="433"/>
      <c r="S7" s="433"/>
      <c r="T7" s="433"/>
      <c r="U7" s="434"/>
      <c r="V7" s="1382" t="s">
        <v>536</v>
      </c>
      <c r="W7" s="1382"/>
      <c r="X7" s="1382"/>
      <c r="Y7" s="1383"/>
      <c r="AD7" s="155"/>
    </row>
    <row r="8" spans="1:30" ht="17.25" customHeight="1">
      <c r="A8" s="447" t="s">
        <v>532</v>
      </c>
      <c r="B8" s="162"/>
      <c r="C8" s="162"/>
      <c r="D8" s="213"/>
      <c r="E8" s="433"/>
      <c r="F8" s="433"/>
      <c r="G8" s="433"/>
      <c r="H8" s="433"/>
      <c r="I8" s="433"/>
      <c r="J8" s="433"/>
      <c r="K8" s="433"/>
      <c r="L8" s="434"/>
      <c r="M8" s="569" t="s">
        <v>535</v>
      </c>
      <c r="N8" s="567"/>
      <c r="O8" s="567"/>
      <c r="P8" s="567"/>
      <c r="Q8" s="567"/>
      <c r="R8" s="567"/>
      <c r="S8" s="567"/>
      <c r="T8" s="567"/>
      <c r="U8" s="568"/>
      <c r="V8" s="1382" t="s">
        <v>537</v>
      </c>
      <c r="W8" s="1382"/>
      <c r="X8" s="1382"/>
      <c r="Y8" s="1383"/>
      <c r="AD8" s="155"/>
    </row>
    <row r="9" spans="1:30" ht="17.25" customHeight="1">
      <c r="A9" s="431"/>
      <c r="B9" s="162"/>
      <c r="C9" s="162"/>
      <c r="D9" s="435" t="s">
        <v>594</v>
      </c>
      <c r="E9" s="436"/>
      <c r="F9" s="436"/>
      <c r="G9" s="436"/>
      <c r="H9" s="436"/>
      <c r="I9" s="436"/>
      <c r="J9" s="436"/>
      <c r="K9" s="436"/>
      <c r="L9" s="437"/>
      <c r="M9" s="427" t="s">
        <v>444</v>
      </c>
      <c r="N9" s="425"/>
      <c r="O9" s="425"/>
      <c r="P9" s="425"/>
      <c r="Q9" s="425"/>
      <c r="R9" s="425"/>
      <c r="S9" s="425"/>
      <c r="T9" s="425"/>
      <c r="U9" s="426"/>
      <c r="V9" s="1382" t="s">
        <v>538</v>
      </c>
      <c r="W9" s="1382"/>
      <c r="X9" s="1382"/>
      <c r="Y9" s="1383"/>
      <c r="AD9" s="155"/>
    </row>
    <row r="10" spans="1:30" ht="17.25" customHeight="1">
      <c r="A10" s="438"/>
      <c r="B10" s="433"/>
      <c r="C10" s="433"/>
      <c r="D10" s="213"/>
      <c r="E10" s="433"/>
      <c r="F10" s="433"/>
      <c r="G10" s="433"/>
      <c r="H10" s="433"/>
      <c r="I10" s="433"/>
      <c r="J10" s="433"/>
      <c r="K10" s="433"/>
      <c r="L10" s="434"/>
      <c r="M10" s="427" t="s">
        <v>469</v>
      </c>
      <c r="N10" s="425"/>
      <c r="O10" s="425"/>
      <c r="P10" s="425"/>
      <c r="Q10" s="425"/>
      <c r="R10" s="425"/>
      <c r="S10" s="425"/>
      <c r="T10" s="425"/>
      <c r="U10" s="426"/>
      <c r="V10" s="1382" t="s">
        <v>539</v>
      </c>
      <c r="W10" s="1382"/>
      <c r="X10" s="1382"/>
      <c r="Y10" s="1383"/>
      <c r="AD10" s="155"/>
    </row>
    <row r="11" spans="1:30" ht="17.25" customHeight="1">
      <c r="A11" s="439" t="s">
        <v>533</v>
      </c>
      <c r="B11" s="436"/>
      <c r="C11" s="436"/>
      <c r="D11" s="435" t="s">
        <v>596</v>
      </c>
      <c r="E11" s="436"/>
      <c r="F11" s="436"/>
      <c r="G11" s="436"/>
      <c r="H11" s="436"/>
      <c r="I11" s="436"/>
      <c r="J11" s="436"/>
      <c r="K11" s="436"/>
      <c r="L11" s="437"/>
      <c r="M11" s="435" t="s">
        <v>425</v>
      </c>
      <c r="N11" s="436"/>
      <c r="O11" s="436"/>
      <c r="P11" s="436"/>
      <c r="Q11" s="437"/>
      <c r="R11" s="427" t="s">
        <v>444</v>
      </c>
      <c r="S11" s="425"/>
      <c r="T11" s="425"/>
      <c r="U11" s="426"/>
      <c r="V11" s="1382" t="s">
        <v>540</v>
      </c>
      <c r="W11" s="1382"/>
      <c r="X11" s="1382"/>
      <c r="Y11" s="1383"/>
      <c r="AD11" s="155"/>
    </row>
    <row r="12" spans="1:30" ht="17.25" customHeight="1">
      <c r="A12" s="447" t="s">
        <v>532</v>
      </c>
      <c r="B12" s="162"/>
      <c r="C12" s="162"/>
      <c r="D12" s="212"/>
      <c r="E12" s="162"/>
      <c r="F12" s="162"/>
      <c r="G12" s="162"/>
      <c r="H12" s="162"/>
      <c r="I12" s="162"/>
      <c r="J12" s="162"/>
      <c r="K12" s="162"/>
      <c r="L12" s="432"/>
      <c r="M12" s="213"/>
      <c r="N12" s="433"/>
      <c r="O12" s="433"/>
      <c r="P12" s="433"/>
      <c r="Q12" s="434"/>
      <c r="R12" s="448" t="s">
        <v>469</v>
      </c>
      <c r="S12" s="425"/>
      <c r="T12" s="425"/>
      <c r="U12" s="426"/>
      <c r="V12" s="1382" t="s">
        <v>541</v>
      </c>
      <c r="W12" s="1382"/>
      <c r="X12" s="1382"/>
      <c r="Y12" s="1383"/>
      <c r="AD12" s="155"/>
    </row>
    <row r="13" spans="1:30" ht="17.25" customHeight="1">
      <c r="A13" s="431"/>
      <c r="B13" s="162"/>
      <c r="C13" s="162"/>
      <c r="D13" s="212"/>
      <c r="E13" s="162"/>
      <c r="F13" s="162"/>
      <c r="G13" s="162"/>
      <c r="H13" s="162"/>
      <c r="I13" s="162"/>
      <c r="J13" s="162"/>
      <c r="K13" s="162"/>
      <c r="L13" s="432"/>
      <c r="M13" s="435" t="s">
        <v>686</v>
      </c>
      <c r="N13" s="436"/>
      <c r="O13" s="436"/>
      <c r="P13" s="436"/>
      <c r="Q13" s="437"/>
      <c r="R13" s="427" t="s">
        <v>444</v>
      </c>
      <c r="S13" s="425"/>
      <c r="T13" s="425"/>
      <c r="U13" s="426"/>
      <c r="V13" s="1382" t="s">
        <v>542</v>
      </c>
      <c r="W13" s="1382"/>
      <c r="X13" s="1382"/>
      <c r="Y13" s="1383"/>
      <c r="AD13" s="155"/>
    </row>
    <row r="14" spans="1:30" ht="17.25" customHeight="1">
      <c r="A14" s="431"/>
      <c r="B14" s="162"/>
      <c r="C14" s="162"/>
      <c r="D14" s="212"/>
      <c r="E14" s="162"/>
      <c r="F14" s="162"/>
      <c r="G14" s="162"/>
      <c r="H14" s="162"/>
      <c r="I14" s="162"/>
      <c r="J14" s="162"/>
      <c r="K14" s="162"/>
      <c r="L14" s="432"/>
      <c r="M14" s="213"/>
      <c r="N14" s="433"/>
      <c r="O14" s="433"/>
      <c r="P14" s="433"/>
      <c r="Q14" s="434"/>
      <c r="R14" s="448" t="s">
        <v>469</v>
      </c>
      <c r="S14" s="425"/>
      <c r="T14" s="425"/>
      <c r="U14" s="426"/>
      <c r="V14" s="1382" t="s">
        <v>543</v>
      </c>
      <c r="W14" s="1382"/>
      <c r="X14" s="1382"/>
      <c r="Y14" s="1383"/>
      <c r="AD14" s="155"/>
    </row>
    <row r="15" spans="1:30" ht="17.25" customHeight="1">
      <c r="A15" s="431"/>
      <c r="B15" s="162"/>
      <c r="C15" s="162"/>
      <c r="D15" s="435" t="s">
        <v>1585</v>
      </c>
      <c r="E15" s="436"/>
      <c r="F15" s="436"/>
      <c r="G15" s="436"/>
      <c r="H15" s="436"/>
      <c r="I15" s="436"/>
      <c r="J15" s="436"/>
      <c r="K15" s="436"/>
      <c r="L15" s="437"/>
      <c r="M15" s="435" t="s">
        <v>470</v>
      </c>
      <c r="N15" s="436"/>
      <c r="O15" s="436"/>
      <c r="P15" s="436"/>
      <c r="Q15" s="437"/>
      <c r="R15" s="427" t="s">
        <v>444</v>
      </c>
      <c r="S15" s="425"/>
      <c r="T15" s="425"/>
      <c r="U15" s="426"/>
      <c r="V15" s="1382" t="s">
        <v>544</v>
      </c>
      <c r="W15" s="1382"/>
      <c r="X15" s="1382"/>
      <c r="Y15" s="1383"/>
      <c r="AD15" s="155"/>
    </row>
    <row r="16" spans="1:30" ht="17.25" customHeight="1" thickBot="1">
      <c r="A16" s="159"/>
      <c r="B16" s="160"/>
      <c r="C16" s="160"/>
      <c r="D16" s="441"/>
      <c r="E16" s="160"/>
      <c r="F16" s="160"/>
      <c r="G16" s="160"/>
      <c r="H16" s="160"/>
      <c r="I16" s="160"/>
      <c r="J16" s="160"/>
      <c r="K16" s="160"/>
      <c r="L16" s="440"/>
      <c r="M16" s="441" t="s">
        <v>471</v>
      </c>
      <c r="N16" s="160"/>
      <c r="O16" s="160"/>
      <c r="P16" s="160"/>
      <c r="Q16" s="440"/>
      <c r="R16" s="449" t="s">
        <v>469</v>
      </c>
      <c r="S16" s="429"/>
      <c r="T16" s="429"/>
      <c r="U16" s="430"/>
      <c r="V16" s="1380" t="s">
        <v>545</v>
      </c>
      <c r="W16" s="1380"/>
      <c r="X16" s="1380"/>
      <c r="Y16" s="1381"/>
      <c r="AD16" s="155"/>
    </row>
    <row r="19" ht="17.25" customHeight="1">
      <c r="A19" s="155" t="s">
        <v>445</v>
      </c>
    </row>
    <row r="20" spans="1:19" ht="17.25" customHeight="1" thickBot="1">
      <c r="A20" s="155" t="s">
        <v>448</v>
      </c>
      <c r="S20" s="442"/>
    </row>
    <row r="21" spans="1:18" ht="17.25" customHeight="1">
      <c r="A21" s="421"/>
      <c r="B21" s="422"/>
      <c r="C21" s="422"/>
      <c r="D21" s="422"/>
      <c r="E21" s="422"/>
      <c r="F21" s="422"/>
      <c r="G21" s="422"/>
      <c r="H21" s="422"/>
      <c r="I21" s="423"/>
      <c r="J21" s="1391" t="s">
        <v>450</v>
      </c>
      <c r="K21" s="1391"/>
      <c r="L21" s="1391"/>
      <c r="M21" s="1391" t="s">
        <v>451</v>
      </c>
      <c r="N21" s="1391"/>
      <c r="O21" s="1391"/>
      <c r="P21" s="1391" t="s">
        <v>200</v>
      </c>
      <c r="Q21" s="1391"/>
      <c r="R21" s="1392"/>
    </row>
    <row r="22" spans="1:18" ht="17.25" customHeight="1" thickBot="1">
      <c r="A22" s="443" t="s">
        <v>449</v>
      </c>
      <c r="B22" s="429"/>
      <c r="C22" s="429"/>
      <c r="D22" s="429"/>
      <c r="E22" s="429"/>
      <c r="F22" s="429"/>
      <c r="G22" s="429"/>
      <c r="H22" s="429"/>
      <c r="I22" s="430"/>
      <c r="J22" s="1393">
        <v>0</v>
      </c>
      <c r="K22" s="1393"/>
      <c r="L22" s="1393"/>
      <c r="M22" s="1393">
        <v>13</v>
      </c>
      <c r="N22" s="1393"/>
      <c r="O22" s="1393"/>
      <c r="P22" s="1393">
        <f>SUM(J22:O22)</f>
        <v>13</v>
      </c>
      <c r="Q22" s="1393"/>
      <c r="R22" s="1394"/>
    </row>
    <row r="24" ht="17.25" customHeight="1" thickBot="1">
      <c r="A24" s="155" t="s">
        <v>467</v>
      </c>
    </row>
    <row r="25" spans="1:30" ht="17.25" customHeight="1">
      <c r="A25" s="798" t="s">
        <v>468</v>
      </c>
      <c r="B25" s="799"/>
      <c r="C25" s="799"/>
      <c r="D25" s="799"/>
      <c r="E25" s="799"/>
      <c r="F25" s="799"/>
      <c r="G25" s="799"/>
      <c r="H25" s="799"/>
      <c r="I25" s="799"/>
      <c r="J25" s="799"/>
      <c r="K25" s="799"/>
      <c r="L25" s="799"/>
      <c r="M25" s="799"/>
      <c r="N25" s="799"/>
      <c r="O25" s="799"/>
      <c r="P25" s="799"/>
      <c r="Q25" s="1390"/>
      <c r="R25" s="1391" t="s">
        <v>486</v>
      </c>
      <c r="S25" s="1391"/>
      <c r="T25" s="1391"/>
      <c r="U25" s="1392"/>
      <c r="AD25" s="155"/>
    </row>
    <row r="26" spans="1:30" ht="17.25" customHeight="1">
      <c r="A26" s="439" t="s">
        <v>78</v>
      </c>
      <c r="B26" s="436"/>
      <c r="C26" s="436"/>
      <c r="D26" s="436"/>
      <c r="E26" s="436"/>
      <c r="F26" s="436"/>
      <c r="G26" s="436"/>
      <c r="H26" s="436"/>
      <c r="I26" s="437"/>
      <c r="J26" s="570" t="s">
        <v>546</v>
      </c>
      <c r="K26" s="425"/>
      <c r="L26" s="425"/>
      <c r="M26" s="425"/>
      <c r="N26" s="425"/>
      <c r="O26" s="425"/>
      <c r="P26" s="425"/>
      <c r="Q26" s="426"/>
      <c r="R26" s="1384" t="s">
        <v>537</v>
      </c>
      <c r="S26" s="1385"/>
      <c r="T26" s="1385"/>
      <c r="U26" s="1386"/>
      <c r="AD26" s="155"/>
    </row>
    <row r="27" spans="1:30" ht="17.25" customHeight="1">
      <c r="A27" s="438"/>
      <c r="B27" s="433"/>
      <c r="C27" s="433"/>
      <c r="D27" s="433"/>
      <c r="E27" s="433"/>
      <c r="F27" s="433"/>
      <c r="G27" s="433"/>
      <c r="H27" s="433"/>
      <c r="I27" s="434"/>
      <c r="J27" s="427" t="s">
        <v>81</v>
      </c>
      <c r="K27" s="425"/>
      <c r="L27" s="425"/>
      <c r="M27" s="425"/>
      <c r="N27" s="425"/>
      <c r="O27" s="425"/>
      <c r="P27" s="425"/>
      <c r="Q27" s="426"/>
      <c r="R27" s="1384" t="s">
        <v>549</v>
      </c>
      <c r="S27" s="1385"/>
      <c r="T27" s="1385"/>
      <c r="U27" s="1386"/>
      <c r="AD27" s="155"/>
    </row>
    <row r="28" spans="1:30" ht="17.25" customHeight="1">
      <c r="A28" s="424" t="s">
        <v>79</v>
      </c>
      <c r="B28" s="425"/>
      <c r="C28" s="425"/>
      <c r="D28" s="425"/>
      <c r="E28" s="425"/>
      <c r="F28" s="425"/>
      <c r="G28" s="425"/>
      <c r="H28" s="425"/>
      <c r="I28" s="426"/>
      <c r="J28" s="427" t="s">
        <v>880</v>
      </c>
      <c r="K28" s="425"/>
      <c r="L28" s="425"/>
      <c r="M28" s="425"/>
      <c r="N28" s="425"/>
      <c r="O28" s="425"/>
      <c r="P28" s="425"/>
      <c r="Q28" s="426"/>
      <c r="R28" s="1384" t="s">
        <v>548</v>
      </c>
      <c r="S28" s="1385"/>
      <c r="T28" s="1385"/>
      <c r="U28" s="1386"/>
      <c r="AD28" s="155"/>
    </row>
    <row r="29" spans="1:30" ht="17.25" customHeight="1">
      <c r="A29" s="439" t="s">
        <v>80</v>
      </c>
      <c r="B29" s="162"/>
      <c r="C29" s="162"/>
      <c r="D29" s="162"/>
      <c r="E29" s="162"/>
      <c r="F29" s="162"/>
      <c r="G29" s="162"/>
      <c r="H29" s="162"/>
      <c r="I29" s="432"/>
      <c r="J29" s="427" t="s">
        <v>881</v>
      </c>
      <c r="K29" s="425"/>
      <c r="L29" s="425"/>
      <c r="M29" s="425"/>
      <c r="N29" s="425"/>
      <c r="O29" s="425"/>
      <c r="P29" s="425"/>
      <c r="Q29" s="426"/>
      <c r="R29" s="1384" t="s">
        <v>882</v>
      </c>
      <c r="S29" s="1385"/>
      <c r="T29" s="1385"/>
      <c r="U29" s="1386"/>
      <c r="AD29" s="155"/>
    </row>
    <row r="30" spans="1:30" ht="17.25" customHeight="1">
      <c r="A30" s="431"/>
      <c r="B30" s="162"/>
      <c r="C30" s="162"/>
      <c r="D30" s="162"/>
      <c r="E30" s="162"/>
      <c r="F30" s="162"/>
      <c r="G30" s="162"/>
      <c r="H30" s="162"/>
      <c r="I30" s="432"/>
      <c r="J30" s="427" t="s">
        <v>484</v>
      </c>
      <c r="K30" s="425"/>
      <c r="L30" s="425"/>
      <c r="M30" s="425"/>
      <c r="N30" s="425"/>
      <c r="O30" s="425"/>
      <c r="P30" s="425"/>
      <c r="Q30" s="426"/>
      <c r="R30" s="1384" t="s">
        <v>547</v>
      </c>
      <c r="S30" s="1385"/>
      <c r="T30" s="1385"/>
      <c r="U30" s="1386"/>
      <c r="AD30" s="155"/>
    </row>
    <row r="31" spans="1:30" ht="17.25" customHeight="1" thickBot="1">
      <c r="A31" s="159"/>
      <c r="B31" s="160"/>
      <c r="C31" s="160"/>
      <c r="D31" s="160"/>
      <c r="E31" s="160"/>
      <c r="F31" s="160"/>
      <c r="G31" s="160"/>
      <c r="H31" s="160"/>
      <c r="I31" s="440"/>
      <c r="J31" s="428" t="s">
        <v>485</v>
      </c>
      <c r="K31" s="429"/>
      <c r="L31" s="429"/>
      <c r="M31" s="429"/>
      <c r="N31" s="429"/>
      <c r="O31" s="429"/>
      <c r="P31" s="429"/>
      <c r="Q31" s="430"/>
      <c r="R31" s="1387" t="s">
        <v>542</v>
      </c>
      <c r="S31" s="1388"/>
      <c r="T31" s="1388"/>
      <c r="U31" s="1389"/>
      <c r="AD31" s="155"/>
    </row>
    <row r="33" ht="17.25" customHeight="1" thickBot="1">
      <c r="A33" s="155" t="s">
        <v>487</v>
      </c>
    </row>
    <row r="34" spans="1:20" ht="17.25" customHeight="1">
      <c r="A34" s="798" t="s">
        <v>958</v>
      </c>
      <c r="B34" s="799"/>
      <c r="C34" s="799"/>
      <c r="D34" s="799"/>
      <c r="E34" s="799"/>
      <c r="F34" s="799"/>
      <c r="G34" s="799"/>
      <c r="H34" s="799"/>
      <c r="I34" s="799"/>
      <c r="J34" s="799"/>
      <c r="K34" s="799"/>
      <c r="L34" s="799"/>
      <c r="M34" s="799"/>
      <c r="N34" s="799"/>
      <c r="O34" s="799"/>
      <c r="P34" s="1390"/>
      <c r="Q34" s="1391" t="s">
        <v>1098</v>
      </c>
      <c r="R34" s="1391"/>
      <c r="S34" s="1391"/>
      <c r="T34" s="1392"/>
    </row>
    <row r="35" spans="1:20" ht="17.25" customHeight="1">
      <c r="A35" s="424" t="s">
        <v>488</v>
      </c>
      <c r="B35" s="425"/>
      <c r="C35" s="425"/>
      <c r="D35" s="425"/>
      <c r="E35" s="425"/>
      <c r="F35" s="425"/>
      <c r="G35" s="425"/>
      <c r="H35" s="425"/>
      <c r="I35" s="426"/>
      <c r="J35" s="427" t="s">
        <v>493</v>
      </c>
      <c r="K35" s="425"/>
      <c r="L35" s="425"/>
      <c r="M35" s="425"/>
      <c r="N35" s="425"/>
      <c r="O35" s="425"/>
      <c r="P35" s="426"/>
      <c r="Q35" s="1382" t="s">
        <v>550</v>
      </c>
      <c r="R35" s="1382"/>
      <c r="S35" s="1382"/>
      <c r="T35" s="1383"/>
    </row>
    <row r="36" spans="1:20" ht="17.25" customHeight="1">
      <c r="A36" s="424" t="s">
        <v>489</v>
      </c>
      <c r="B36" s="425"/>
      <c r="C36" s="425"/>
      <c r="D36" s="425"/>
      <c r="E36" s="425"/>
      <c r="F36" s="425"/>
      <c r="G36" s="425"/>
      <c r="H36" s="425"/>
      <c r="I36" s="426"/>
      <c r="J36" s="427" t="s">
        <v>494</v>
      </c>
      <c r="K36" s="425"/>
      <c r="L36" s="425"/>
      <c r="M36" s="425"/>
      <c r="N36" s="425"/>
      <c r="O36" s="425"/>
      <c r="P36" s="426"/>
      <c r="Q36" s="1382" t="s">
        <v>551</v>
      </c>
      <c r="R36" s="1382"/>
      <c r="S36" s="1382"/>
      <c r="T36" s="1383"/>
    </row>
    <row r="37" spans="1:20" ht="17.25" customHeight="1">
      <c r="A37" s="424" t="s">
        <v>490</v>
      </c>
      <c r="B37" s="425"/>
      <c r="C37" s="425"/>
      <c r="D37" s="425"/>
      <c r="E37" s="425"/>
      <c r="F37" s="425"/>
      <c r="G37" s="425"/>
      <c r="H37" s="425"/>
      <c r="I37" s="426"/>
      <c r="J37" s="427" t="s">
        <v>495</v>
      </c>
      <c r="K37" s="425"/>
      <c r="L37" s="425"/>
      <c r="M37" s="425"/>
      <c r="N37" s="425"/>
      <c r="O37" s="425"/>
      <c r="P37" s="426"/>
      <c r="Q37" s="1382" t="s">
        <v>552</v>
      </c>
      <c r="R37" s="1382"/>
      <c r="S37" s="1382"/>
      <c r="T37" s="1383"/>
    </row>
    <row r="38" spans="1:20" ht="17.25" customHeight="1">
      <c r="A38" s="424" t="s">
        <v>491</v>
      </c>
      <c r="B38" s="425"/>
      <c r="C38" s="425"/>
      <c r="D38" s="425"/>
      <c r="E38" s="425"/>
      <c r="F38" s="425"/>
      <c r="G38" s="425"/>
      <c r="H38" s="425"/>
      <c r="I38" s="426"/>
      <c r="J38" s="427" t="s">
        <v>496</v>
      </c>
      <c r="K38" s="425"/>
      <c r="L38" s="425"/>
      <c r="M38" s="425"/>
      <c r="N38" s="425"/>
      <c r="O38" s="425"/>
      <c r="P38" s="426"/>
      <c r="Q38" s="1382" t="s">
        <v>553</v>
      </c>
      <c r="R38" s="1382"/>
      <c r="S38" s="1382"/>
      <c r="T38" s="1383"/>
    </row>
    <row r="39" spans="1:20" ht="17.25" customHeight="1" thickBot="1">
      <c r="A39" s="443" t="s">
        <v>492</v>
      </c>
      <c r="B39" s="429"/>
      <c r="C39" s="429"/>
      <c r="D39" s="429"/>
      <c r="E39" s="429"/>
      <c r="F39" s="429"/>
      <c r="G39" s="429"/>
      <c r="H39" s="429"/>
      <c r="I39" s="430"/>
      <c r="J39" s="428" t="s">
        <v>1097</v>
      </c>
      <c r="K39" s="429"/>
      <c r="L39" s="429"/>
      <c r="M39" s="429"/>
      <c r="N39" s="429"/>
      <c r="O39" s="429"/>
      <c r="P39" s="430"/>
      <c r="Q39" s="1380" t="s">
        <v>554</v>
      </c>
      <c r="R39" s="1380"/>
      <c r="S39" s="1380"/>
      <c r="T39" s="1381"/>
    </row>
    <row r="40" spans="1:20" ht="17.25" customHeight="1">
      <c r="A40" s="162"/>
      <c r="B40" s="162"/>
      <c r="C40" s="162"/>
      <c r="D40" s="162"/>
      <c r="E40" s="162"/>
      <c r="F40" s="162"/>
      <c r="G40" s="162"/>
      <c r="H40" s="162"/>
      <c r="I40" s="162"/>
      <c r="J40" s="162"/>
      <c r="K40" s="162"/>
      <c r="L40" s="162"/>
      <c r="M40" s="162"/>
      <c r="N40" s="162"/>
      <c r="O40" s="162"/>
      <c r="P40" s="162"/>
      <c r="Q40" s="444"/>
      <c r="R40" s="444"/>
      <c r="S40" s="444"/>
      <c r="T40" s="444"/>
    </row>
    <row r="41" spans="1:20" ht="17.25" customHeight="1">
      <c r="A41" s="162"/>
      <c r="B41" s="162"/>
      <c r="C41" s="162"/>
      <c r="D41" s="162"/>
      <c r="E41" s="162"/>
      <c r="F41" s="162"/>
      <c r="G41" s="162"/>
      <c r="H41" s="162"/>
      <c r="I41" s="162"/>
      <c r="J41" s="162"/>
      <c r="K41" s="162"/>
      <c r="L41" s="162"/>
      <c r="M41" s="162"/>
      <c r="N41" s="162"/>
      <c r="O41" s="162"/>
      <c r="P41" s="162"/>
      <c r="Q41" s="444"/>
      <c r="R41" s="444"/>
      <c r="S41" s="444"/>
      <c r="T41" s="444"/>
    </row>
    <row r="42" ht="17.25" customHeight="1">
      <c r="A42" s="155" t="s">
        <v>173</v>
      </c>
    </row>
    <row r="43" ht="17.25" customHeight="1" thickBot="1">
      <c r="AC43" s="420" t="s">
        <v>230</v>
      </c>
    </row>
    <row r="44" spans="1:29" ht="35.25" customHeight="1" thickBot="1">
      <c r="A44" s="1437" t="s">
        <v>593</v>
      </c>
      <c r="B44" s="1417"/>
      <c r="C44" s="1418"/>
      <c r="D44" s="1416" t="s">
        <v>6</v>
      </c>
      <c r="E44" s="1417"/>
      <c r="F44" s="1417"/>
      <c r="G44" s="1417"/>
      <c r="H44" s="1417"/>
      <c r="I44" s="1417"/>
      <c r="J44" s="1417"/>
      <c r="K44" s="1417"/>
      <c r="L44" s="1417"/>
      <c r="M44" s="1417"/>
      <c r="N44" s="1417"/>
      <c r="O44" s="1417"/>
      <c r="P44" s="1417"/>
      <c r="Q44" s="1417"/>
      <c r="R44" s="1417"/>
      <c r="S44" s="1418"/>
      <c r="T44" s="1416" t="s">
        <v>959</v>
      </c>
      <c r="U44" s="1417"/>
      <c r="V44" s="1417"/>
      <c r="W44" s="1417"/>
      <c r="X44" s="1418"/>
      <c r="Y44" s="1419" t="s">
        <v>960</v>
      </c>
      <c r="Z44" s="1420"/>
      <c r="AA44" s="1420"/>
      <c r="AB44" s="1420"/>
      <c r="AC44" s="1421"/>
    </row>
    <row r="45" spans="1:29" ht="17.25" customHeight="1">
      <c r="A45" s="1431" t="s">
        <v>957</v>
      </c>
      <c r="B45" s="1432"/>
      <c r="C45" s="1433"/>
      <c r="D45" s="1428" t="s">
        <v>5</v>
      </c>
      <c r="E45" s="1429"/>
      <c r="F45" s="1429"/>
      <c r="G45" s="1429"/>
      <c r="H45" s="1429"/>
      <c r="I45" s="1429"/>
      <c r="J45" s="1429"/>
      <c r="K45" s="1429"/>
      <c r="L45" s="1429"/>
      <c r="M45" s="1429"/>
      <c r="N45" s="1429"/>
      <c r="O45" s="1429"/>
      <c r="P45" s="1429"/>
      <c r="Q45" s="1429"/>
      <c r="R45" s="1429"/>
      <c r="S45" s="1430"/>
      <c r="T45" s="1422">
        <v>4138872</v>
      </c>
      <c r="U45" s="1423"/>
      <c r="V45" s="1423"/>
      <c r="W45" s="1423"/>
      <c r="X45" s="1425"/>
      <c r="Y45" s="1422"/>
      <c r="Z45" s="1423"/>
      <c r="AA45" s="1423"/>
      <c r="AB45" s="1423"/>
      <c r="AC45" s="1424"/>
    </row>
    <row r="46" spans="1:29" ht="17.25" customHeight="1">
      <c r="A46" s="1431"/>
      <c r="B46" s="1432"/>
      <c r="C46" s="1433"/>
      <c r="D46" s="1415" t="s">
        <v>7</v>
      </c>
      <c r="E46" s="1408"/>
      <c r="F46" s="1408"/>
      <c r="G46" s="1408"/>
      <c r="H46" s="1408"/>
      <c r="I46" s="1408"/>
      <c r="J46" s="1408"/>
      <c r="K46" s="1408"/>
      <c r="L46" s="1408"/>
      <c r="M46" s="1408"/>
      <c r="N46" s="1408"/>
      <c r="O46" s="1408"/>
      <c r="P46" s="1408"/>
      <c r="Q46" s="1408"/>
      <c r="R46" s="1408"/>
      <c r="S46" s="1408"/>
      <c r="T46" s="1205">
        <f>SUM(T47:X50)</f>
        <v>11606634</v>
      </c>
      <c r="U46" s="1206"/>
      <c r="V46" s="1206"/>
      <c r="W46" s="1206"/>
      <c r="X46" s="1207"/>
      <c r="Y46" s="1205">
        <f>SUM(Y47:AC50)</f>
        <v>260600</v>
      </c>
      <c r="Z46" s="1206"/>
      <c r="AA46" s="1206"/>
      <c r="AB46" s="1206"/>
      <c r="AC46" s="1379"/>
    </row>
    <row r="47" spans="1:29" ht="17.25" customHeight="1">
      <c r="A47" s="1431"/>
      <c r="B47" s="1432"/>
      <c r="C47" s="1433"/>
      <c r="D47" s="767"/>
      <c r="E47" s="1408" t="s">
        <v>595</v>
      </c>
      <c r="F47" s="1408"/>
      <c r="G47" s="1408"/>
      <c r="H47" s="1408"/>
      <c r="I47" s="1408"/>
      <c r="J47" s="1408"/>
      <c r="K47" s="1408"/>
      <c r="L47" s="1408"/>
      <c r="M47" s="1408"/>
      <c r="N47" s="1408"/>
      <c r="O47" s="1408"/>
      <c r="P47" s="1408"/>
      <c r="Q47" s="1408"/>
      <c r="R47" s="1408"/>
      <c r="S47" s="1408"/>
      <c r="T47" s="1205">
        <v>29065</v>
      </c>
      <c r="U47" s="1206"/>
      <c r="V47" s="1206"/>
      <c r="W47" s="1206"/>
      <c r="X47" s="1207"/>
      <c r="Y47" s="1205"/>
      <c r="Z47" s="1206"/>
      <c r="AA47" s="1206"/>
      <c r="AB47" s="1206"/>
      <c r="AC47" s="1379"/>
    </row>
    <row r="48" spans="1:29" ht="17.25" customHeight="1">
      <c r="A48" s="1431"/>
      <c r="B48" s="1432"/>
      <c r="C48" s="1433"/>
      <c r="D48" s="1407"/>
      <c r="E48" s="1408" t="s">
        <v>594</v>
      </c>
      <c r="F48" s="1408"/>
      <c r="G48" s="1408"/>
      <c r="H48" s="1408"/>
      <c r="I48" s="1408"/>
      <c r="J48" s="1408"/>
      <c r="K48" s="1408"/>
      <c r="L48" s="1408"/>
      <c r="M48" s="1408"/>
      <c r="N48" s="1408"/>
      <c r="O48" s="1408"/>
      <c r="P48" s="1408"/>
      <c r="Q48" s="1408"/>
      <c r="R48" s="1408"/>
      <c r="S48" s="1408"/>
      <c r="T48" s="1205">
        <v>11554210</v>
      </c>
      <c r="U48" s="1206"/>
      <c r="V48" s="1206"/>
      <c r="W48" s="1206"/>
      <c r="X48" s="1207"/>
      <c r="Y48" s="1205">
        <v>260600</v>
      </c>
      <c r="Z48" s="1206"/>
      <c r="AA48" s="1206"/>
      <c r="AB48" s="1206"/>
      <c r="AC48" s="1379"/>
    </row>
    <row r="49" spans="1:29" ht="17.25" customHeight="1">
      <c r="A49" s="1431"/>
      <c r="B49" s="1432"/>
      <c r="C49" s="1433"/>
      <c r="D49" s="1407"/>
      <c r="E49" s="1408" t="s">
        <v>268</v>
      </c>
      <c r="F49" s="1408"/>
      <c r="G49" s="1408"/>
      <c r="H49" s="1408"/>
      <c r="I49" s="1408"/>
      <c r="J49" s="1408"/>
      <c r="K49" s="1408"/>
      <c r="L49" s="1408"/>
      <c r="M49" s="1408"/>
      <c r="N49" s="1408"/>
      <c r="O49" s="1408"/>
      <c r="P49" s="1408"/>
      <c r="Q49" s="1408"/>
      <c r="R49" s="1408"/>
      <c r="S49" s="1408"/>
      <c r="T49" s="1205">
        <v>0</v>
      </c>
      <c r="U49" s="1206"/>
      <c r="V49" s="1206"/>
      <c r="W49" s="1206"/>
      <c r="X49" s="1207"/>
      <c r="Y49" s="1205"/>
      <c r="Z49" s="1206"/>
      <c r="AA49" s="1206"/>
      <c r="AB49" s="1206"/>
      <c r="AC49" s="1379"/>
    </row>
    <row r="50" spans="1:29" ht="17.25" customHeight="1">
      <c r="A50" s="1431"/>
      <c r="B50" s="1432"/>
      <c r="C50" s="1433"/>
      <c r="D50" s="1407"/>
      <c r="E50" s="1408" t="s">
        <v>269</v>
      </c>
      <c r="F50" s="1408"/>
      <c r="G50" s="1408"/>
      <c r="H50" s="1408"/>
      <c r="I50" s="1408"/>
      <c r="J50" s="1408"/>
      <c r="K50" s="1408"/>
      <c r="L50" s="1408"/>
      <c r="M50" s="1408"/>
      <c r="N50" s="1408"/>
      <c r="O50" s="1408"/>
      <c r="P50" s="1408"/>
      <c r="Q50" s="1408"/>
      <c r="R50" s="1408"/>
      <c r="S50" s="1408"/>
      <c r="T50" s="1205">
        <v>23359</v>
      </c>
      <c r="U50" s="1206"/>
      <c r="V50" s="1206"/>
      <c r="W50" s="1206"/>
      <c r="X50" s="1207"/>
      <c r="Y50" s="1205"/>
      <c r="Z50" s="1206"/>
      <c r="AA50" s="1206"/>
      <c r="AB50" s="1206"/>
      <c r="AC50" s="1379"/>
    </row>
    <row r="51" spans="1:29" ht="17.25" customHeight="1">
      <c r="A51" s="1431"/>
      <c r="B51" s="1432"/>
      <c r="C51" s="1433"/>
      <c r="D51" s="1408" t="s">
        <v>369</v>
      </c>
      <c r="E51" s="1408"/>
      <c r="F51" s="1408"/>
      <c r="G51" s="1408"/>
      <c r="H51" s="1408"/>
      <c r="I51" s="1408"/>
      <c r="J51" s="1408"/>
      <c r="K51" s="1408"/>
      <c r="L51" s="1408"/>
      <c r="M51" s="1408"/>
      <c r="N51" s="1408"/>
      <c r="O51" s="1408"/>
      <c r="P51" s="1408"/>
      <c r="Q51" s="1408"/>
      <c r="R51" s="1408"/>
      <c r="S51" s="1408"/>
      <c r="T51" s="1205">
        <v>123591097</v>
      </c>
      <c r="U51" s="1206"/>
      <c r="V51" s="1206"/>
      <c r="W51" s="1206"/>
      <c r="X51" s="1207"/>
      <c r="Y51" s="1205"/>
      <c r="Z51" s="1206"/>
      <c r="AA51" s="1206"/>
      <c r="AB51" s="1206"/>
      <c r="AC51" s="1379"/>
    </row>
    <row r="52" spans="1:29" ht="17.25" customHeight="1">
      <c r="A52" s="1431"/>
      <c r="B52" s="1432"/>
      <c r="C52" s="1433"/>
      <c r="D52" s="1415" t="s">
        <v>370</v>
      </c>
      <c r="E52" s="1408"/>
      <c r="F52" s="1408"/>
      <c r="G52" s="1408"/>
      <c r="H52" s="1408"/>
      <c r="I52" s="1408"/>
      <c r="J52" s="1408"/>
      <c r="K52" s="1408"/>
      <c r="L52" s="1408"/>
      <c r="M52" s="1408"/>
      <c r="N52" s="1408"/>
      <c r="O52" s="1408"/>
      <c r="P52" s="1408"/>
      <c r="Q52" s="1408"/>
      <c r="R52" s="1408"/>
      <c r="S52" s="1408"/>
      <c r="T52" s="1205">
        <f>SUM(T53:X55)</f>
        <v>433749</v>
      </c>
      <c r="U52" s="1206"/>
      <c r="V52" s="1206"/>
      <c r="W52" s="1206"/>
      <c r="X52" s="1207"/>
      <c r="Y52" s="1205"/>
      <c r="Z52" s="1206"/>
      <c r="AA52" s="1206"/>
      <c r="AB52" s="1206"/>
      <c r="AC52" s="1379"/>
    </row>
    <row r="53" spans="1:29" ht="17.25" customHeight="1">
      <c r="A53" s="1431"/>
      <c r="B53" s="1432"/>
      <c r="C53" s="1433"/>
      <c r="D53" s="767"/>
      <c r="E53" s="1408" t="s">
        <v>596</v>
      </c>
      <c r="F53" s="1408"/>
      <c r="G53" s="1408"/>
      <c r="H53" s="1408"/>
      <c r="I53" s="1408"/>
      <c r="J53" s="1408"/>
      <c r="K53" s="1408"/>
      <c r="L53" s="1408"/>
      <c r="M53" s="1408"/>
      <c r="N53" s="1408"/>
      <c r="O53" s="1408"/>
      <c r="P53" s="1408"/>
      <c r="Q53" s="1408"/>
      <c r="R53" s="1408"/>
      <c r="S53" s="1408"/>
      <c r="T53" s="1205">
        <v>192558</v>
      </c>
      <c r="U53" s="1206"/>
      <c r="V53" s="1206"/>
      <c r="W53" s="1206"/>
      <c r="X53" s="1207"/>
      <c r="Y53" s="1205"/>
      <c r="Z53" s="1206"/>
      <c r="AA53" s="1206"/>
      <c r="AB53" s="1206"/>
      <c r="AC53" s="1379"/>
    </row>
    <row r="54" spans="1:29" ht="17.25" customHeight="1">
      <c r="A54" s="1431"/>
      <c r="B54" s="1432"/>
      <c r="C54" s="1433"/>
      <c r="D54" s="1407"/>
      <c r="E54" s="1408" t="s">
        <v>1585</v>
      </c>
      <c r="F54" s="1408"/>
      <c r="G54" s="1408"/>
      <c r="H54" s="1408"/>
      <c r="I54" s="1408"/>
      <c r="J54" s="1408"/>
      <c r="K54" s="1408"/>
      <c r="L54" s="1408"/>
      <c r="M54" s="1408"/>
      <c r="N54" s="1408"/>
      <c r="O54" s="1408"/>
      <c r="P54" s="1408"/>
      <c r="Q54" s="1408"/>
      <c r="R54" s="1408"/>
      <c r="S54" s="1408"/>
      <c r="T54" s="1205">
        <v>230240</v>
      </c>
      <c r="U54" s="1206"/>
      <c r="V54" s="1206"/>
      <c r="W54" s="1206"/>
      <c r="X54" s="1207"/>
      <c r="Y54" s="1205"/>
      <c r="Z54" s="1206"/>
      <c r="AA54" s="1206"/>
      <c r="AB54" s="1206"/>
      <c r="AC54" s="1379"/>
    </row>
    <row r="55" spans="1:29" ht="17.25" customHeight="1">
      <c r="A55" s="1431"/>
      <c r="B55" s="1432"/>
      <c r="C55" s="1433"/>
      <c r="D55" s="1407"/>
      <c r="E55" s="1408" t="s">
        <v>270</v>
      </c>
      <c r="F55" s="1408"/>
      <c r="G55" s="1408"/>
      <c r="H55" s="1408"/>
      <c r="I55" s="1408"/>
      <c r="J55" s="1408"/>
      <c r="K55" s="1408"/>
      <c r="L55" s="1408"/>
      <c r="M55" s="1408"/>
      <c r="N55" s="1408"/>
      <c r="O55" s="1408"/>
      <c r="P55" s="1408"/>
      <c r="Q55" s="1408"/>
      <c r="R55" s="1408"/>
      <c r="S55" s="1408"/>
      <c r="T55" s="1205">
        <v>10951</v>
      </c>
      <c r="U55" s="1206"/>
      <c r="V55" s="1206"/>
      <c r="W55" s="1206"/>
      <c r="X55" s="1207"/>
      <c r="Y55" s="1205"/>
      <c r="Z55" s="1206"/>
      <c r="AA55" s="1206"/>
      <c r="AB55" s="1206"/>
      <c r="AC55" s="1379"/>
    </row>
    <row r="56" spans="1:29" ht="17.25" customHeight="1" thickBot="1">
      <c r="A56" s="1434"/>
      <c r="B56" s="1435"/>
      <c r="C56" s="1436"/>
      <c r="D56" s="1426" t="s">
        <v>206</v>
      </c>
      <c r="E56" s="1426"/>
      <c r="F56" s="1426"/>
      <c r="G56" s="1426"/>
      <c r="H56" s="1426"/>
      <c r="I56" s="1426"/>
      <c r="J56" s="1426"/>
      <c r="K56" s="1426"/>
      <c r="L56" s="1426"/>
      <c r="M56" s="1426"/>
      <c r="N56" s="1426"/>
      <c r="O56" s="1426"/>
      <c r="P56" s="1426"/>
      <c r="Q56" s="1426"/>
      <c r="R56" s="1426"/>
      <c r="S56" s="1426"/>
      <c r="T56" s="1213">
        <f>SUM(T45:X46,T51:X52)</f>
        <v>139770352</v>
      </c>
      <c r="U56" s="1214"/>
      <c r="V56" s="1214"/>
      <c r="W56" s="1214"/>
      <c r="X56" s="1215"/>
      <c r="Y56" s="1213">
        <f>SUM(Y45:AC46,Y51:AC52)</f>
        <v>260600</v>
      </c>
      <c r="Z56" s="1214"/>
      <c r="AA56" s="1214"/>
      <c r="AB56" s="1214"/>
      <c r="AC56" s="1397"/>
    </row>
    <row r="57" spans="1:29" ht="17.25" customHeight="1">
      <c r="A57" s="1409" t="s">
        <v>378</v>
      </c>
      <c r="B57" s="1410"/>
      <c r="C57" s="1410"/>
      <c r="D57" s="1427" t="s">
        <v>376</v>
      </c>
      <c r="E57" s="1427"/>
      <c r="F57" s="1427"/>
      <c r="G57" s="1427"/>
      <c r="H57" s="1427"/>
      <c r="I57" s="1427"/>
      <c r="J57" s="1427"/>
      <c r="K57" s="1427"/>
      <c r="L57" s="1427"/>
      <c r="M57" s="1427"/>
      <c r="N57" s="1427"/>
      <c r="O57" s="1427"/>
      <c r="P57" s="1427"/>
      <c r="Q57" s="1427"/>
      <c r="R57" s="1427"/>
      <c r="S57" s="1427"/>
      <c r="T57" s="1398">
        <v>123900</v>
      </c>
      <c r="U57" s="1399"/>
      <c r="V57" s="1399"/>
      <c r="W57" s="1399"/>
      <c r="X57" s="1400"/>
      <c r="Y57" s="1398"/>
      <c r="Z57" s="1399"/>
      <c r="AA57" s="1399"/>
      <c r="AB57" s="1399"/>
      <c r="AC57" s="1401"/>
    </row>
    <row r="58" spans="1:29" ht="17.25" customHeight="1">
      <c r="A58" s="1411"/>
      <c r="B58" s="1412"/>
      <c r="C58" s="1412"/>
      <c r="D58" s="1408" t="s">
        <v>377</v>
      </c>
      <c r="E58" s="1408"/>
      <c r="F58" s="1408"/>
      <c r="G58" s="1408"/>
      <c r="H58" s="1408"/>
      <c r="I58" s="1408"/>
      <c r="J58" s="1408"/>
      <c r="K58" s="1408"/>
      <c r="L58" s="1408"/>
      <c r="M58" s="1408"/>
      <c r="N58" s="1408"/>
      <c r="O58" s="1408"/>
      <c r="P58" s="1408"/>
      <c r="Q58" s="1408"/>
      <c r="R58" s="1408"/>
      <c r="S58" s="1408"/>
      <c r="T58" s="1205">
        <v>750838</v>
      </c>
      <c r="U58" s="1206"/>
      <c r="V58" s="1206"/>
      <c r="W58" s="1206"/>
      <c r="X58" s="1207"/>
      <c r="Y58" s="1205"/>
      <c r="Z58" s="1206"/>
      <c r="AA58" s="1206"/>
      <c r="AB58" s="1206"/>
      <c r="AC58" s="1379"/>
    </row>
    <row r="59" spans="1:29" ht="17.25" customHeight="1">
      <c r="A59" s="1411"/>
      <c r="B59" s="1412"/>
      <c r="C59" s="1412"/>
      <c r="D59" s="1408" t="s">
        <v>371</v>
      </c>
      <c r="E59" s="1408"/>
      <c r="F59" s="1408"/>
      <c r="G59" s="1408"/>
      <c r="H59" s="1408"/>
      <c r="I59" s="1408"/>
      <c r="J59" s="1408"/>
      <c r="K59" s="1408"/>
      <c r="L59" s="1408"/>
      <c r="M59" s="1408"/>
      <c r="N59" s="1408"/>
      <c r="O59" s="1408"/>
      <c r="P59" s="1408"/>
      <c r="Q59" s="1408"/>
      <c r="R59" s="1408"/>
      <c r="S59" s="1408"/>
      <c r="T59" s="1205">
        <v>163735</v>
      </c>
      <c r="U59" s="1206"/>
      <c r="V59" s="1206"/>
      <c r="W59" s="1206"/>
      <c r="X59" s="1207"/>
      <c r="Y59" s="1205"/>
      <c r="Z59" s="1206"/>
      <c r="AA59" s="1206"/>
      <c r="AB59" s="1206"/>
      <c r="AC59" s="1379"/>
    </row>
    <row r="60" spans="1:29" ht="17.25" customHeight="1">
      <c r="A60" s="1411"/>
      <c r="B60" s="1412"/>
      <c r="C60" s="1412"/>
      <c r="D60" s="1415" t="s">
        <v>372</v>
      </c>
      <c r="E60" s="1408"/>
      <c r="F60" s="1408"/>
      <c r="G60" s="1408"/>
      <c r="H60" s="1408"/>
      <c r="I60" s="1408"/>
      <c r="J60" s="1408"/>
      <c r="K60" s="1408"/>
      <c r="L60" s="1408"/>
      <c r="M60" s="1408"/>
      <c r="N60" s="1408"/>
      <c r="O60" s="1408"/>
      <c r="P60" s="1408"/>
      <c r="Q60" s="1408"/>
      <c r="R60" s="1408"/>
      <c r="S60" s="1408"/>
      <c r="T60" s="1205">
        <f>SUM(T61:X62)</f>
        <v>364284</v>
      </c>
      <c r="U60" s="1206"/>
      <c r="V60" s="1206"/>
      <c r="W60" s="1206"/>
      <c r="X60" s="1207"/>
      <c r="Y60" s="1205"/>
      <c r="Z60" s="1206"/>
      <c r="AA60" s="1206"/>
      <c r="AB60" s="1206"/>
      <c r="AC60" s="1379"/>
    </row>
    <row r="61" spans="1:29" ht="17.25" customHeight="1">
      <c r="A61" s="1411"/>
      <c r="B61" s="1412"/>
      <c r="C61" s="1412"/>
      <c r="D61" s="767"/>
      <c r="E61" s="1408" t="s">
        <v>373</v>
      </c>
      <c r="F61" s="1408"/>
      <c r="G61" s="1408"/>
      <c r="H61" s="1408"/>
      <c r="I61" s="1408"/>
      <c r="J61" s="1408"/>
      <c r="K61" s="1408"/>
      <c r="L61" s="1408"/>
      <c r="M61" s="1408"/>
      <c r="N61" s="1408"/>
      <c r="O61" s="1408"/>
      <c r="P61" s="1408"/>
      <c r="Q61" s="1408"/>
      <c r="R61" s="1408"/>
      <c r="S61" s="1408"/>
      <c r="T61" s="1205">
        <v>32135</v>
      </c>
      <c r="U61" s="1206"/>
      <c r="V61" s="1206"/>
      <c r="W61" s="1206"/>
      <c r="X61" s="1207"/>
      <c r="Y61" s="1205"/>
      <c r="Z61" s="1206"/>
      <c r="AA61" s="1206"/>
      <c r="AB61" s="1206"/>
      <c r="AC61" s="1379"/>
    </row>
    <row r="62" spans="1:29" ht="17.25" customHeight="1">
      <c r="A62" s="1411"/>
      <c r="B62" s="1412"/>
      <c r="C62" s="1412"/>
      <c r="D62" s="1407"/>
      <c r="E62" s="1408" t="s">
        <v>271</v>
      </c>
      <c r="F62" s="1408"/>
      <c r="G62" s="1408"/>
      <c r="H62" s="1408"/>
      <c r="I62" s="1408"/>
      <c r="J62" s="1408"/>
      <c r="K62" s="1408"/>
      <c r="L62" s="1408"/>
      <c r="M62" s="1408"/>
      <c r="N62" s="1408"/>
      <c r="O62" s="1408"/>
      <c r="P62" s="1408"/>
      <c r="Q62" s="1408"/>
      <c r="R62" s="1408"/>
      <c r="S62" s="1408"/>
      <c r="T62" s="1205">
        <v>332149</v>
      </c>
      <c r="U62" s="1206"/>
      <c r="V62" s="1206"/>
      <c r="W62" s="1206"/>
      <c r="X62" s="1207"/>
      <c r="Y62" s="1205"/>
      <c r="Z62" s="1206"/>
      <c r="AA62" s="1206"/>
      <c r="AB62" s="1206"/>
      <c r="AC62" s="1379"/>
    </row>
    <row r="63" spans="1:29" ht="17.25" customHeight="1">
      <c r="A63" s="1411"/>
      <c r="B63" s="1412"/>
      <c r="C63" s="1412"/>
      <c r="D63" s="1408" t="s">
        <v>379</v>
      </c>
      <c r="E63" s="1408"/>
      <c r="F63" s="1408"/>
      <c r="G63" s="1408"/>
      <c r="H63" s="1408"/>
      <c r="I63" s="1408"/>
      <c r="J63" s="1408"/>
      <c r="K63" s="1408"/>
      <c r="L63" s="1408"/>
      <c r="M63" s="1408"/>
      <c r="N63" s="1408"/>
      <c r="O63" s="1408"/>
      <c r="P63" s="1408"/>
      <c r="Q63" s="1408"/>
      <c r="R63" s="1408"/>
      <c r="S63" s="1408"/>
      <c r="T63" s="1205">
        <v>22067850</v>
      </c>
      <c r="U63" s="1206"/>
      <c r="V63" s="1206"/>
      <c r="W63" s="1206"/>
      <c r="X63" s="1207"/>
      <c r="Y63" s="1205"/>
      <c r="Z63" s="1206"/>
      <c r="AA63" s="1206"/>
      <c r="AB63" s="1206"/>
      <c r="AC63" s="1379"/>
    </row>
    <row r="64" spans="1:29" ht="17.25" customHeight="1">
      <c r="A64" s="1411"/>
      <c r="B64" s="1412"/>
      <c r="C64" s="1412"/>
      <c r="D64" s="1408" t="s">
        <v>374</v>
      </c>
      <c r="E64" s="1408"/>
      <c r="F64" s="1408"/>
      <c r="G64" s="1408"/>
      <c r="H64" s="1408"/>
      <c r="I64" s="1408"/>
      <c r="J64" s="1408"/>
      <c r="K64" s="1408"/>
      <c r="L64" s="1408"/>
      <c r="M64" s="1408"/>
      <c r="N64" s="1408"/>
      <c r="O64" s="1408"/>
      <c r="P64" s="1408"/>
      <c r="Q64" s="1408"/>
      <c r="R64" s="1408"/>
      <c r="S64" s="1408"/>
      <c r="T64" s="1205">
        <v>26374260</v>
      </c>
      <c r="U64" s="1206"/>
      <c r="V64" s="1206"/>
      <c r="W64" s="1206"/>
      <c r="X64" s="1207"/>
      <c r="Y64" s="1205">
        <v>14779000</v>
      </c>
      <c r="Z64" s="1206"/>
      <c r="AA64" s="1206"/>
      <c r="AB64" s="1206"/>
      <c r="AC64" s="1379"/>
    </row>
    <row r="65" spans="1:29" ht="17.25" customHeight="1">
      <c r="A65" s="1411"/>
      <c r="B65" s="1412"/>
      <c r="C65" s="1412"/>
      <c r="D65" s="1415" t="s">
        <v>375</v>
      </c>
      <c r="E65" s="1408"/>
      <c r="F65" s="1408"/>
      <c r="G65" s="1408"/>
      <c r="H65" s="1408"/>
      <c r="I65" s="1408"/>
      <c r="J65" s="1408"/>
      <c r="K65" s="1408"/>
      <c r="L65" s="1408"/>
      <c r="M65" s="1408"/>
      <c r="N65" s="1408"/>
      <c r="O65" s="1408"/>
      <c r="P65" s="1408"/>
      <c r="Q65" s="1408"/>
      <c r="R65" s="1408"/>
      <c r="S65" s="1408"/>
      <c r="T65" s="1205">
        <f>SUM(T66:X68)</f>
        <v>7478238</v>
      </c>
      <c r="U65" s="1206"/>
      <c r="V65" s="1206"/>
      <c r="W65" s="1206"/>
      <c r="X65" s="1207"/>
      <c r="Y65" s="1205">
        <f>SUM(Y66:AC68)</f>
        <v>143862</v>
      </c>
      <c r="Z65" s="1206"/>
      <c r="AA65" s="1206"/>
      <c r="AB65" s="1206"/>
      <c r="AC65" s="1379"/>
    </row>
    <row r="66" spans="1:29" ht="17.25" customHeight="1">
      <c r="A66" s="1411"/>
      <c r="B66" s="1412"/>
      <c r="C66" s="1412"/>
      <c r="D66" s="767"/>
      <c r="E66" s="1408" t="s">
        <v>490</v>
      </c>
      <c r="F66" s="1408"/>
      <c r="G66" s="1408"/>
      <c r="H66" s="1408"/>
      <c r="I66" s="1408"/>
      <c r="J66" s="1408"/>
      <c r="K66" s="1408"/>
      <c r="L66" s="1408"/>
      <c r="M66" s="1408"/>
      <c r="N66" s="1408"/>
      <c r="O66" s="1408"/>
      <c r="P66" s="1408"/>
      <c r="Q66" s="1408"/>
      <c r="R66" s="1408"/>
      <c r="S66" s="1408"/>
      <c r="T66" s="1205">
        <v>5887404</v>
      </c>
      <c r="U66" s="1206"/>
      <c r="V66" s="1206"/>
      <c r="W66" s="1206"/>
      <c r="X66" s="1207"/>
      <c r="Y66" s="1205"/>
      <c r="Z66" s="1206"/>
      <c r="AA66" s="1206"/>
      <c r="AB66" s="1206"/>
      <c r="AC66" s="1379"/>
    </row>
    <row r="67" spans="1:29" ht="17.25" customHeight="1">
      <c r="A67" s="1411"/>
      <c r="B67" s="1412"/>
      <c r="C67" s="1412"/>
      <c r="D67" s="1407"/>
      <c r="E67" s="1408" t="s">
        <v>272</v>
      </c>
      <c r="F67" s="1408"/>
      <c r="G67" s="1408"/>
      <c r="H67" s="1408"/>
      <c r="I67" s="1408"/>
      <c r="J67" s="1408"/>
      <c r="K67" s="1408"/>
      <c r="L67" s="1408"/>
      <c r="M67" s="1408"/>
      <c r="N67" s="1408"/>
      <c r="O67" s="1408"/>
      <c r="P67" s="1408"/>
      <c r="Q67" s="1408"/>
      <c r="R67" s="1408"/>
      <c r="S67" s="1408"/>
      <c r="T67" s="1205">
        <v>1320000</v>
      </c>
      <c r="U67" s="1206"/>
      <c r="V67" s="1206"/>
      <c r="W67" s="1206"/>
      <c r="X67" s="1207"/>
      <c r="Y67" s="1205"/>
      <c r="Z67" s="1206"/>
      <c r="AA67" s="1206"/>
      <c r="AB67" s="1206"/>
      <c r="AC67" s="1379"/>
    </row>
    <row r="68" spans="1:29" ht="17.25" customHeight="1">
      <c r="A68" s="1411"/>
      <c r="B68" s="1412"/>
      <c r="C68" s="1412"/>
      <c r="D68" s="1407"/>
      <c r="E68" s="1408" t="s">
        <v>385</v>
      </c>
      <c r="F68" s="1408"/>
      <c r="G68" s="1408"/>
      <c r="H68" s="1408"/>
      <c r="I68" s="1408"/>
      <c r="J68" s="1408"/>
      <c r="K68" s="1408"/>
      <c r="L68" s="1408"/>
      <c r="M68" s="1408"/>
      <c r="N68" s="1408"/>
      <c r="O68" s="1408"/>
      <c r="P68" s="1408"/>
      <c r="Q68" s="1408"/>
      <c r="R68" s="1408"/>
      <c r="S68" s="1408"/>
      <c r="T68" s="1205">
        <v>270834</v>
      </c>
      <c r="U68" s="1206"/>
      <c r="V68" s="1206"/>
      <c r="W68" s="1206"/>
      <c r="X68" s="1207"/>
      <c r="Y68" s="1205">
        <v>143862</v>
      </c>
      <c r="Z68" s="1206"/>
      <c r="AA68" s="1206"/>
      <c r="AB68" s="1206"/>
      <c r="AC68" s="1379"/>
    </row>
    <row r="69" spans="1:29" ht="17.25" customHeight="1">
      <c r="A69" s="1411"/>
      <c r="B69" s="1412"/>
      <c r="C69" s="1412"/>
      <c r="D69" s="1415" t="s">
        <v>380</v>
      </c>
      <c r="E69" s="1408"/>
      <c r="F69" s="1408"/>
      <c r="G69" s="1408"/>
      <c r="H69" s="1408"/>
      <c r="I69" s="1408"/>
      <c r="J69" s="1408"/>
      <c r="K69" s="1408"/>
      <c r="L69" s="1408"/>
      <c r="M69" s="1408"/>
      <c r="N69" s="1408"/>
      <c r="O69" s="1408"/>
      <c r="P69" s="1408"/>
      <c r="Q69" s="1408"/>
      <c r="R69" s="1408"/>
      <c r="S69" s="1408"/>
      <c r="T69" s="1205">
        <f>SUM(T70:X71)</f>
        <v>231600</v>
      </c>
      <c r="U69" s="1206"/>
      <c r="V69" s="1206"/>
      <c r="W69" s="1206"/>
      <c r="X69" s="1207"/>
      <c r="Y69" s="1205">
        <f>SUM(Y70:AC71)</f>
        <v>193200</v>
      </c>
      <c r="Z69" s="1206"/>
      <c r="AA69" s="1206"/>
      <c r="AB69" s="1206"/>
      <c r="AC69" s="1379"/>
    </row>
    <row r="70" spans="1:29" ht="17.25" customHeight="1">
      <c r="A70" s="1411"/>
      <c r="B70" s="1412"/>
      <c r="C70" s="1412"/>
      <c r="D70" s="767"/>
      <c r="E70" s="1408" t="s">
        <v>386</v>
      </c>
      <c r="F70" s="1408"/>
      <c r="G70" s="1408"/>
      <c r="H70" s="1408"/>
      <c r="I70" s="1408"/>
      <c r="J70" s="1408"/>
      <c r="K70" s="1408"/>
      <c r="L70" s="1408"/>
      <c r="M70" s="1408"/>
      <c r="N70" s="1408"/>
      <c r="O70" s="1408"/>
      <c r="P70" s="1408"/>
      <c r="Q70" s="1408"/>
      <c r="R70" s="1408"/>
      <c r="S70" s="1408"/>
      <c r="T70" s="1205">
        <v>0</v>
      </c>
      <c r="U70" s="1206"/>
      <c r="V70" s="1206"/>
      <c r="W70" s="1206"/>
      <c r="X70" s="1207"/>
      <c r="Y70" s="1205"/>
      <c r="Z70" s="1206"/>
      <c r="AA70" s="1206"/>
      <c r="AB70" s="1206"/>
      <c r="AC70" s="1379"/>
    </row>
    <row r="71" spans="1:29" ht="17.25" customHeight="1">
      <c r="A71" s="1411"/>
      <c r="B71" s="1412"/>
      <c r="C71" s="1412"/>
      <c r="D71" s="1407"/>
      <c r="E71" s="1408" t="s">
        <v>387</v>
      </c>
      <c r="F71" s="1408"/>
      <c r="G71" s="1408"/>
      <c r="H71" s="1408"/>
      <c r="I71" s="1408"/>
      <c r="J71" s="1408"/>
      <c r="K71" s="1408"/>
      <c r="L71" s="1408"/>
      <c r="M71" s="1408"/>
      <c r="N71" s="1408"/>
      <c r="O71" s="1408"/>
      <c r="P71" s="1408"/>
      <c r="Q71" s="1408"/>
      <c r="R71" s="1408"/>
      <c r="S71" s="1408"/>
      <c r="T71" s="1205">
        <v>231600</v>
      </c>
      <c r="U71" s="1206"/>
      <c r="V71" s="1206"/>
      <c r="W71" s="1206"/>
      <c r="X71" s="1207"/>
      <c r="Y71" s="1205">
        <v>193200</v>
      </c>
      <c r="Z71" s="1206"/>
      <c r="AA71" s="1206"/>
      <c r="AB71" s="1206"/>
      <c r="AC71" s="1379"/>
    </row>
    <row r="72" spans="1:29" ht="17.25" customHeight="1">
      <c r="A72" s="1411"/>
      <c r="B72" s="1412"/>
      <c r="C72" s="1412"/>
      <c r="D72" s="1408" t="s">
        <v>381</v>
      </c>
      <c r="E72" s="1408"/>
      <c r="F72" s="1408"/>
      <c r="G72" s="1408"/>
      <c r="H72" s="1408"/>
      <c r="I72" s="1408"/>
      <c r="J72" s="1408"/>
      <c r="K72" s="1408"/>
      <c r="L72" s="1408"/>
      <c r="M72" s="1408"/>
      <c r="N72" s="1408"/>
      <c r="O72" s="1408"/>
      <c r="P72" s="1408"/>
      <c r="Q72" s="1408"/>
      <c r="R72" s="1408"/>
      <c r="S72" s="1408"/>
      <c r="T72" s="1205">
        <v>748200</v>
      </c>
      <c r="U72" s="1206"/>
      <c r="V72" s="1206"/>
      <c r="W72" s="1206"/>
      <c r="X72" s="1207"/>
      <c r="Y72" s="1205"/>
      <c r="Z72" s="1206"/>
      <c r="AA72" s="1206"/>
      <c r="AB72" s="1206"/>
      <c r="AC72" s="1379"/>
    </row>
    <row r="73" spans="1:29" ht="17.25" customHeight="1">
      <c r="A73" s="1411"/>
      <c r="B73" s="1412"/>
      <c r="C73" s="1412"/>
      <c r="D73" s="1408" t="s">
        <v>382</v>
      </c>
      <c r="E73" s="1408"/>
      <c r="F73" s="1408"/>
      <c r="G73" s="1408"/>
      <c r="H73" s="1408"/>
      <c r="I73" s="1408"/>
      <c r="J73" s="1408"/>
      <c r="K73" s="1408"/>
      <c r="L73" s="1408"/>
      <c r="M73" s="1408"/>
      <c r="N73" s="1408"/>
      <c r="O73" s="1408"/>
      <c r="P73" s="1408"/>
      <c r="Q73" s="1408"/>
      <c r="R73" s="1408"/>
      <c r="S73" s="1408"/>
      <c r="T73" s="1205">
        <v>0</v>
      </c>
      <c r="U73" s="1206"/>
      <c r="V73" s="1206"/>
      <c r="W73" s="1206"/>
      <c r="X73" s="1207"/>
      <c r="Y73" s="1205"/>
      <c r="Z73" s="1206"/>
      <c r="AA73" s="1206"/>
      <c r="AB73" s="1206"/>
      <c r="AC73" s="1379"/>
    </row>
    <row r="74" spans="1:29" ht="17.25" customHeight="1">
      <c r="A74" s="1411"/>
      <c r="B74" s="1412"/>
      <c r="C74" s="1412"/>
      <c r="D74" s="1415" t="s">
        <v>383</v>
      </c>
      <c r="E74" s="1408"/>
      <c r="F74" s="1408"/>
      <c r="G74" s="1408"/>
      <c r="H74" s="1408"/>
      <c r="I74" s="1408"/>
      <c r="J74" s="1408"/>
      <c r="K74" s="1408"/>
      <c r="L74" s="1408"/>
      <c r="M74" s="1408"/>
      <c r="N74" s="1408"/>
      <c r="O74" s="1408"/>
      <c r="P74" s="1408"/>
      <c r="Q74" s="1408"/>
      <c r="R74" s="1408"/>
      <c r="S74" s="1408"/>
      <c r="T74" s="1205">
        <f>SUM(T75:X76)</f>
        <v>228516039</v>
      </c>
      <c r="U74" s="1206"/>
      <c r="V74" s="1206"/>
      <c r="W74" s="1206"/>
      <c r="X74" s="1207"/>
      <c r="Y74" s="1205"/>
      <c r="Z74" s="1206"/>
      <c r="AA74" s="1206"/>
      <c r="AB74" s="1206"/>
      <c r="AC74" s="1379"/>
    </row>
    <row r="75" spans="1:29" ht="17.25" customHeight="1">
      <c r="A75" s="1411"/>
      <c r="B75" s="1412"/>
      <c r="C75" s="1412"/>
      <c r="D75" s="767"/>
      <c r="E75" s="1408" t="s">
        <v>388</v>
      </c>
      <c r="F75" s="1408"/>
      <c r="G75" s="1408"/>
      <c r="H75" s="1408"/>
      <c r="I75" s="1408"/>
      <c r="J75" s="1408"/>
      <c r="K75" s="1408"/>
      <c r="L75" s="1408"/>
      <c r="M75" s="1408"/>
      <c r="N75" s="1408"/>
      <c r="O75" s="1408"/>
      <c r="P75" s="1408"/>
      <c r="Q75" s="1408"/>
      <c r="R75" s="1408"/>
      <c r="S75" s="1408"/>
      <c r="T75" s="1205">
        <v>228456039</v>
      </c>
      <c r="U75" s="1206"/>
      <c r="V75" s="1206"/>
      <c r="W75" s="1206"/>
      <c r="X75" s="1207"/>
      <c r="Y75" s="1205"/>
      <c r="Z75" s="1206"/>
      <c r="AA75" s="1206"/>
      <c r="AB75" s="1206"/>
      <c r="AC75" s="1379"/>
    </row>
    <row r="76" spans="1:29" ht="17.25" customHeight="1">
      <c r="A76" s="1411"/>
      <c r="B76" s="1412"/>
      <c r="C76" s="1412"/>
      <c r="D76" s="1407"/>
      <c r="E76" s="1408" t="s">
        <v>389</v>
      </c>
      <c r="F76" s="1408"/>
      <c r="G76" s="1408"/>
      <c r="H76" s="1408"/>
      <c r="I76" s="1408"/>
      <c r="J76" s="1408"/>
      <c r="K76" s="1408"/>
      <c r="L76" s="1408"/>
      <c r="M76" s="1408"/>
      <c r="N76" s="1408"/>
      <c r="O76" s="1408"/>
      <c r="P76" s="1408"/>
      <c r="Q76" s="1408"/>
      <c r="R76" s="1408"/>
      <c r="S76" s="1408"/>
      <c r="T76" s="1205">
        <v>60000</v>
      </c>
      <c r="U76" s="1206"/>
      <c r="V76" s="1206"/>
      <c r="W76" s="1206"/>
      <c r="X76" s="1207"/>
      <c r="Y76" s="1205"/>
      <c r="Z76" s="1206"/>
      <c r="AA76" s="1206"/>
      <c r="AB76" s="1206"/>
      <c r="AC76" s="1379"/>
    </row>
    <row r="77" spans="1:29" ht="17.25" customHeight="1">
      <c r="A77" s="1411"/>
      <c r="B77" s="1412"/>
      <c r="C77" s="1412"/>
      <c r="D77" s="1415" t="s">
        <v>384</v>
      </c>
      <c r="E77" s="1408"/>
      <c r="F77" s="1408"/>
      <c r="G77" s="1408"/>
      <c r="H77" s="1408"/>
      <c r="I77" s="1408"/>
      <c r="J77" s="1408"/>
      <c r="K77" s="1408"/>
      <c r="L77" s="1408"/>
      <c r="M77" s="1408"/>
      <c r="N77" s="1408"/>
      <c r="O77" s="1408"/>
      <c r="P77" s="1408"/>
      <c r="Q77" s="1408"/>
      <c r="R77" s="1408"/>
      <c r="S77" s="1408"/>
      <c r="T77" s="1205">
        <f>SUM(T78:X79)</f>
        <v>2617539</v>
      </c>
      <c r="U77" s="1206"/>
      <c r="V77" s="1206"/>
      <c r="W77" s="1206"/>
      <c r="X77" s="1207"/>
      <c r="Y77" s="1205">
        <f>SUM(Y78:AC79)</f>
        <v>225750</v>
      </c>
      <c r="Z77" s="1206"/>
      <c r="AA77" s="1206"/>
      <c r="AB77" s="1206"/>
      <c r="AC77" s="1379"/>
    </row>
    <row r="78" spans="1:29" ht="17.25" customHeight="1">
      <c r="A78" s="1411"/>
      <c r="B78" s="1412"/>
      <c r="C78" s="1412"/>
      <c r="D78" s="767"/>
      <c r="E78" s="1408" t="s">
        <v>390</v>
      </c>
      <c r="F78" s="1408"/>
      <c r="G78" s="1408"/>
      <c r="H78" s="1408"/>
      <c r="I78" s="1408"/>
      <c r="J78" s="1408"/>
      <c r="K78" s="1408"/>
      <c r="L78" s="1408"/>
      <c r="M78" s="1408"/>
      <c r="N78" s="1408"/>
      <c r="O78" s="1408"/>
      <c r="P78" s="1408"/>
      <c r="Q78" s="1408"/>
      <c r="R78" s="1408"/>
      <c r="S78" s="1408"/>
      <c r="T78" s="1205">
        <v>1536384</v>
      </c>
      <c r="U78" s="1206"/>
      <c r="V78" s="1206"/>
      <c r="W78" s="1206"/>
      <c r="X78" s="1207"/>
      <c r="Y78" s="1205">
        <v>225750</v>
      </c>
      <c r="Z78" s="1206"/>
      <c r="AA78" s="1206"/>
      <c r="AB78" s="1206"/>
      <c r="AC78" s="1379"/>
    </row>
    <row r="79" spans="1:29" ht="17.25" customHeight="1">
      <c r="A79" s="1411"/>
      <c r="B79" s="1412"/>
      <c r="C79" s="1412"/>
      <c r="D79" s="1407"/>
      <c r="E79" s="1408" t="s">
        <v>391</v>
      </c>
      <c r="F79" s="1408"/>
      <c r="G79" s="1408"/>
      <c r="H79" s="1408"/>
      <c r="I79" s="1408"/>
      <c r="J79" s="1408"/>
      <c r="K79" s="1408"/>
      <c r="L79" s="1408"/>
      <c r="M79" s="1408"/>
      <c r="N79" s="1408"/>
      <c r="O79" s="1408"/>
      <c r="P79" s="1408"/>
      <c r="Q79" s="1408"/>
      <c r="R79" s="1408"/>
      <c r="S79" s="1408"/>
      <c r="T79" s="1205">
        <v>1081155</v>
      </c>
      <c r="U79" s="1206"/>
      <c r="V79" s="1206"/>
      <c r="W79" s="1206"/>
      <c r="X79" s="1207"/>
      <c r="Y79" s="1205"/>
      <c r="Z79" s="1206"/>
      <c r="AA79" s="1206"/>
      <c r="AB79" s="1206"/>
      <c r="AC79" s="1379"/>
    </row>
    <row r="80" spans="1:30" ht="17.25" customHeight="1" thickBot="1">
      <c r="A80" s="1413"/>
      <c r="B80" s="1414"/>
      <c r="C80" s="1414"/>
      <c r="D80" s="770" t="s">
        <v>206</v>
      </c>
      <c r="E80" s="770"/>
      <c r="F80" s="770"/>
      <c r="G80" s="770"/>
      <c r="H80" s="770"/>
      <c r="I80" s="770"/>
      <c r="J80" s="770"/>
      <c r="K80" s="770"/>
      <c r="L80" s="770"/>
      <c r="M80" s="770"/>
      <c r="N80" s="770"/>
      <c r="O80" s="770"/>
      <c r="P80" s="770"/>
      <c r="Q80" s="770"/>
      <c r="R80" s="770"/>
      <c r="S80" s="770"/>
      <c r="T80" s="1322">
        <f>SUM(T57:X60,T63:X65,T69,T72:X74,T77)</f>
        <v>289436483</v>
      </c>
      <c r="U80" s="1323"/>
      <c r="V80" s="1323"/>
      <c r="W80" s="1323"/>
      <c r="X80" s="1324"/>
      <c r="Y80" s="1322">
        <f>SUM(Y57:AC60,Y63:AC65,Y69,Y72:AC74,Y77)</f>
        <v>15341812</v>
      </c>
      <c r="Z80" s="1323"/>
      <c r="AA80" s="1323"/>
      <c r="AB80" s="1323"/>
      <c r="AC80" s="1402"/>
      <c r="AD80" s="155"/>
    </row>
    <row r="81" spans="1:30" ht="17.25" customHeight="1" thickBot="1" thickTop="1">
      <c r="A81" s="1395" t="s">
        <v>200</v>
      </c>
      <c r="B81" s="1396"/>
      <c r="C81" s="1396"/>
      <c r="D81" s="1396"/>
      <c r="E81" s="1396"/>
      <c r="F81" s="1396"/>
      <c r="G81" s="1396"/>
      <c r="H81" s="1396"/>
      <c r="I81" s="1396"/>
      <c r="J81" s="1396"/>
      <c r="K81" s="1396"/>
      <c r="L81" s="1396"/>
      <c r="M81" s="1396"/>
      <c r="N81" s="1396"/>
      <c r="O81" s="1396"/>
      <c r="P81" s="1396"/>
      <c r="Q81" s="1396"/>
      <c r="R81" s="1396"/>
      <c r="S81" s="1396"/>
      <c r="T81" s="1403">
        <f>SUM(T56,T80)</f>
        <v>429206835</v>
      </c>
      <c r="U81" s="1404"/>
      <c r="V81" s="1404"/>
      <c r="W81" s="1404"/>
      <c r="X81" s="1405"/>
      <c r="Y81" s="1403">
        <f>SUM(Y56,Y80)</f>
        <v>15602412</v>
      </c>
      <c r="Z81" s="1404"/>
      <c r="AA81" s="1404"/>
      <c r="AB81" s="1404"/>
      <c r="AC81" s="1406"/>
      <c r="AD81" s="155"/>
    </row>
  </sheetData>
  <sheetProtection password="C7C4" sheet="1" objects="1" scenarios="1"/>
  <mergeCells count="157">
    <mergeCell ref="E55:S55"/>
    <mergeCell ref="A6:U6"/>
    <mergeCell ref="A25:Q25"/>
    <mergeCell ref="D44:S44"/>
    <mergeCell ref="D45:S45"/>
    <mergeCell ref="A45:C56"/>
    <mergeCell ref="R29:U29"/>
    <mergeCell ref="A44:C44"/>
    <mergeCell ref="R28:U28"/>
    <mergeCell ref="R25:U25"/>
    <mergeCell ref="E68:S68"/>
    <mergeCell ref="D46:S46"/>
    <mergeCell ref="D63:S63"/>
    <mergeCell ref="D51:S51"/>
    <mergeCell ref="E50:S50"/>
    <mergeCell ref="E53:S53"/>
    <mergeCell ref="D47:D50"/>
    <mergeCell ref="D53:D55"/>
    <mergeCell ref="D56:S56"/>
    <mergeCell ref="D57:S57"/>
    <mergeCell ref="E75:S75"/>
    <mergeCell ref="E76:S76"/>
    <mergeCell ref="D64:S64"/>
    <mergeCell ref="D65:S65"/>
    <mergeCell ref="D74:S74"/>
    <mergeCell ref="D69:S69"/>
    <mergeCell ref="D66:D68"/>
    <mergeCell ref="D70:D71"/>
    <mergeCell ref="E66:S66"/>
    <mergeCell ref="E67:S67"/>
    <mergeCell ref="T76:X76"/>
    <mergeCell ref="Y76:AC76"/>
    <mergeCell ref="T79:X79"/>
    <mergeCell ref="Y79:AC79"/>
    <mergeCell ref="T77:X77"/>
    <mergeCell ref="Y77:AC77"/>
    <mergeCell ref="T78:X78"/>
    <mergeCell ref="Y78:AC78"/>
    <mergeCell ref="T74:X74"/>
    <mergeCell ref="Y74:AC74"/>
    <mergeCell ref="T75:X75"/>
    <mergeCell ref="Y75:AC75"/>
    <mergeCell ref="T72:X72"/>
    <mergeCell ref="Y72:AC72"/>
    <mergeCell ref="T73:X73"/>
    <mergeCell ref="Y73:AC73"/>
    <mergeCell ref="Y68:AC68"/>
    <mergeCell ref="T69:X69"/>
    <mergeCell ref="Y69:AC69"/>
    <mergeCell ref="T71:X71"/>
    <mergeCell ref="Y71:AC71"/>
    <mergeCell ref="T70:X70"/>
    <mergeCell ref="Y70:AC70"/>
    <mergeCell ref="T62:X62"/>
    <mergeCell ref="Y62:AC62"/>
    <mergeCell ref="T63:X63"/>
    <mergeCell ref="Y63:AC63"/>
    <mergeCell ref="Y54:AC54"/>
    <mergeCell ref="T55:X55"/>
    <mergeCell ref="Y55:AC55"/>
    <mergeCell ref="Y61:AC61"/>
    <mergeCell ref="T60:X60"/>
    <mergeCell ref="Y60:AC60"/>
    <mergeCell ref="T61:X61"/>
    <mergeCell ref="Y51:AC51"/>
    <mergeCell ref="T52:X52"/>
    <mergeCell ref="Y52:AC52"/>
    <mergeCell ref="T53:X53"/>
    <mergeCell ref="Y53:AC53"/>
    <mergeCell ref="T51:X51"/>
    <mergeCell ref="Y48:AC48"/>
    <mergeCell ref="T49:X49"/>
    <mergeCell ref="Y49:AC49"/>
    <mergeCell ref="T50:X50"/>
    <mergeCell ref="Y50:AC50"/>
    <mergeCell ref="T48:X48"/>
    <mergeCell ref="Y46:AC46"/>
    <mergeCell ref="T47:X47"/>
    <mergeCell ref="Y47:AC47"/>
    <mergeCell ref="T44:X44"/>
    <mergeCell ref="Y44:AC44"/>
    <mergeCell ref="Y45:AC45"/>
    <mergeCell ref="T45:X45"/>
    <mergeCell ref="E48:S48"/>
    <mergeCell ref="E49:S49"/>
    <mergeCell ref="E54:S54"/>
    <mergeCell ref="T46:X46"/>
    <mergeCell ref="E47:S47"/>
    <mergeCell ref="T54:X54"/>
    <mergeCell ref="D52:S52"/>
    <mergeCell ref="A57:C80"/>
    <mergeCell ref="D58:S58"/>
    <mergeCell ref="D59:S59"/>
    <mergeCell ref="D60:S60"/>
    <mergeCell ref="D72:S72"/>
    <mergeCell ref="D73:S73"/>
    <mergeCell ref="D61:D62"/>
    <mergeCell ref="D80:S80"/>
    <mergeCell ref="D77:S77"/>
    <mergeCell ref="D75:D76"/>
    <mergeCell ref="T64:X64"/>
    <mergeCell ref="T65:X65"/>
    <mergeCell ref="D78:D79"/>
    <mergeCell ref="E61:S61"/>
    <mergeCell ref="E62:S62"/>
    <mergeCell ref="E70:S70"/>
    <mergeCell ref="E71:S71"/>
    <mergeCell ref="E78:S78"/>
    <mergeCell ref="E79:S79"/>
    <mergeCell ref="T68:X68"/>
    <mergeCell ref="T80:X80"/>
    <mergeCell ref="Y80:AC80"/>
    <mergeCell ref="T81:X81"/>
    <mergeCell ref="Y81:AC81"/>
    <mergeCell ref="A81:S81"/>
    <mergeCell ref="T56:X56"/>
    <mergeCell ref="Y56:AC56"/>
    <mergeCell ref="T57:X57"/>
    <mergeCell ref="Y57:AC57"/>
    <mergeCell ref="T58:X58"/>
    <mergeCell ref="Y58:AC58"/>
    <mergeCell ref="T59:X59"/>
    <mergeCell ref="Y59:AC59"/>
    <mergeCell ref="Y64:AC64"/>
    <mergeCell ref="V10:Y10"/>
    <mergeCell ref="V6:Y6"/>
    <mergeCell ref="V7:Y7"/>
    <mergeCell ref="V8:Y8"/>
    <mergeCell ref="V9:Y9"/>
    <mergeCell ref="V11:Y11"/>
    <mergeCell ref="V12:Y12"/>
    <mergeCell ref="V15:Y15"/>
    <mergeCell ref="V16:Y16"/>
    <mergeCell ref="V13:Y13"/>
    <mergeCell ref="V14:Y14"/>
    <mergeCell ref="R27:U27"/>
    <mergeCell ref="J21:L21"/>
    <mergeCell ref="M21:O21"/>
    <mergeCell ref="P21:R21"/>
    <mergeCell ref="J22:L22"/>
    <mergeCell ref="M22:O22"/>
    <mergeCell ref="P22:R22"/>
    <mergeCell ref="R26:U26"/>
    <mergeCell ref="R30:U30"/>
    <mergeCell ref="R31:U31"/>
    <mergeCell ref="A34:P34"/>
    <mergeCell ref="Q34:T34"/>
    <mergeCell ref="Q39:T39"/>
    <mergeCell ref="Q35:T35"/>
    <mergeCell ref="Q36:T36"/>
    <mergeCell ref="Q37:T37"/>
    <mergeCell ref="Q38:T38"/>
    <mergeCell ref="Y65:AC65"/>
    <mergeCell ref="T66:X66"/>
    <mergeCell ref="Y66:AC66"/>
    <mergeCell ref="T67:X67"/>
    <mergeCell ref="Y67:AC67"/>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Footer>&amp;C- &amp;P -</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jyosys01</cp:lastModifiedBy>
  <cp:lastPrinted>2011-10-06T08:19:44Z</cp:lastPrinted>
  <dcterms:created xsi:type="dcterms:W3CDTF">2002-08-05T05:15:47Z</dcterms:created>
  <dcterms:modified xsi:type="dcterms:W3CDTF">2011-10-25T01:43:27Z</dcterms:modified>
  <cp:category/>
  <cp:version/>
  <cp:contentType/>
  <cp:contentStatus/>
</cp:coreProperties>
</file>