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85" windowHeight="9000" activeTab="3"/>
  </bookViews>
  <sheets>
    <sheet name="表紙" sheetId="1" r:id="rId1"/>
    <sheet name="目次" sheetId="2" r:id="rId2"/>
    <sheet name="沿革" sheetId="3" r:id="rId3"/>
    <sheet name="組織" sheetId="4" r:id="rId4"/>
    <sheet name="被保険者" sheetId="5" r:id="rId5"/>
    <sheet name="介護認定" sheetId="6" r:id="rId6"/>
    <sheet name="サービス種類" sheetId="7" r:id="rId7"/>
    <sheet name="給付費" sheetId="8" r:id="rId8"/>
    <sheet name="保険料" sheetId="9" r:id="rId9"/>
    <sheet name="介護財政" sheetId="10" r:id="rId10"/>
    <sheet name="料率算定" sheetId="11" r:id="rId11"/>
  </sheets>
  <definedNames/>
  <calcPr fullCalcOnLoad="1"/>
</workbook>
</file>

<file path=xl/sharedStrings.xml><?xml version="1.0" encoding="utf-8"?>
<sst xmlns="http://schemas.openxmlformats.org/spreadsheetml/2006/main" count="579" uniqueCount="424">
  <si>
    <t>１　第１号被保険者の状況</t>
  </si>
  <si>
    <t>第１号被保険者</t>
  </si>
  <si>
    <t>６５歳～７５歳未満</t>
  </si>
  <si>
    <t>７５歳以上</t>
  </si>
  <si>
    <t>住所地特例者</t>
  </si>
  <si>
    <t>(再掲)</t>
  </si>
  <si>
    <t>単位：人</t>
  </si>
  <si>
    <t>平成１２年３月末(A)</t>
  </si>
  <si>
    <t>平成１３年３月末(B)</t>
  </si>
  <si>
    <t>(構成比)</t>
  </si>
  <si>
    <t>第２号被保険者</t>
  </si>
  <si>
    <t>計</t>
  </si>
  <si>
    <t>要支援</t>
  </si>
  <si>
    <t>要介護　１</t>
  </si>
  <si>
    <t>要介護　２</t>
  </si>
  <si>
    <t>要介護　３</t>
  </si>
  <si>
    <t>要介護　４</t>
  </si>
  <si>
    <t>要介護　５</t>
  </si>
  <si>
    <t>２　要介護認定者／平成１３年３月末</t>
  </si>
  <si>
    <t>構成比</t>
  </si>
  <si>
    <t>３　介護サービス受給者／平成１３年３月審査分</t>
  </si>
  <si>
    <t>①居宅サービス受給者</t>
  </si>
  <si>
    <t>②施設サービス受給者</t>
  </si>
  <si>
    <t>介護老人福祉施設</t>
  </si>
  <si>
    <t>介護老人保健施設</t>
  </si>
  <si>
    <t>介護療養型医療施設</t>
  </si>
  <si>
    <t>第１段階</t>
  </si>
  <si>
    <t>第２段階</t>
  </si>
  <si>
    <t>第３段階</t>
  </si>
  <si>
    <t>第４段階</t>
  </si>
  <si>
    <t>第５段階</t>
  </si>
  <si>
    <t>被保険者数</t>
  </si>
  <si>
    <t>調定額</t>
  </si>
  <si>
    <t>収入済額</t>
  </si>
  <si>
    <t>未収額</t>
  </si>
  <si>
    <t>収納率</t>
  </si>
  <si>
    <t>保険料段階</t>
  </si>
  <si>
    <t>特別徴収</t>
  </si>
  <si>
    <t>普通徴収</t>
  </si>
  <si>
    <t>口座振替</t>
  </si>
  <si>
    <t>自主納付</t>
  </si>
  <si>
    <t>（構成比）</t>
  </si>
  <si>
    <t>単位：円</t>
  </si>
  <si>
    <t>件数</t>
  </si>
  <si>
    <t>減免額</t>
  </si>
  <si>
    <t>件　数</t>
  </si>
  <si>
    <t>その他</t>
  </si>
  <si>
    <t>合計</t>
  </si>
  <si>
    <t>市独自分</t>
  </si>
  <si>
    <t>法定分</t>
  </si>
  <si>
    <t>老福年金受給者</t>
  </si>
  <si>
    <t>［※　特別徴収と普通徴収の併徴者　３３９人あり。］</t>
  </si>
  <si>
    <t>訪問介護</t>
  </si>
  <si>
    <t>訪問入浴介護</t>
  </si>
  <si>
    <t>訪問看護</t>
  </si>
  <si>
    <t>訪問リハビリテーション</t>
  </si>
  <si>
    <t>通所介護</t>
  </si>
  <si>
    <t>通所リハビリテーション</t>
  </si>
  <si>
    <t>福祉用具貸与</t>
  </si>
  <si>
    <t>短期入所生活介護</t>
  </si>
  <si>
    <t>短期入所療養介護</t>
  </si>
  <si>
    <t>居宅療養管理指導</t>
  </si>
  <si>
    <t>痴呆対応型生活介護</t>
  </si>
  <si>
    <t>特定施設入所者生活介護</t>
  </si>
  <si>
    <t>介護支援計画サービス費</t>
  </si>
  <si>
    <t>給付額</t>
  </si>
  <si>
    <t>１件当り給付額</t>
  </si>
  <si>
    <t>被保険者１人当り給付額</t>
  </si>
  <si>
    <t>介護認定者１人当り給付額</t>
  </si>
  <si>
    <t>２　所得段階別保険料収納状況</t>
  </si>
  <si>
    <t>１　保険料率</t>
  </si>
  <si>
    <t>第１段階（０．５）</t>
  </si>
  <si>
    <t>第２段階（０．７５）</t>
  </si>
  <si>
    <t>第３段階（基準額）</t>
  </si>
  <si>
    <t>第４段階（１．２５）</t>
  </si>
  <si>
    <t>第５段階（１．５）</t>
  </si>
  <si>
    <t>平成１２年度</t>
  </si>
  <si>
    <t>平成１３年度</t>
  </si>
  <si>
    <t>平成１４年度</t>
  </si>
  <si>
    <t>本来保険料額</t>
  </si>
  <si>
    <t>備　　　考</t>
  </si>
  <si>
    <t>３　徴収方法別収納状況</t>
  </si>
  <si>
    <t>４　保険料減免の状況</t>
  </si>
  <si>
    <t>生保受給者</t>
  </si>
  <si>
    <t>（所得減少等）</t>
  </si>
  <si>
    <t>国外出国</t>
  </si>
  <si>
    <t>居宅サービス／計</t>
  </si>
  <si>
    <t>国特別対策　保険料３/４減額</t>
  </si>
  <si>
    <t>国特別対策　保険料１/４減額</t>
  </si>
  <si>
    <t>サービス区分</t>
  </si>
  <si>
    <t>利用率／月</t>
  </si>
  <si>
    <t>人・・・・・・(G)</t>
  </si>
  <si>
    <t>人・・・・・・(H)</t>
  </si>
  <si>
    <t>－</t>
  </si>
  <si>
    <t>　高額介護サービス費</t>
  </si>
  <si>
    <t>　高額居宅支援サービス費</t>
  </si>
  <si>
    <t>　施設サービス費</t>
  </si>
  <si>
    <t>　福祉用具購入費</t>
  </si>
  <si>
    <t>　住宅改修費</t>
  </si>
  <si>
    <t>　その他の単品サービス</t>
  </si>
  <si>
    <t>　短期入所サービス</t>
  </si>
  <si>
    <t>　訪問通所サービス</t>
  </si>
  <si>
    <t>　要介護認定者数／年間平均</t>
  </si>
  <si>
    <t>　第１号被保険者数／年間平均</t>
  </si>
  <si>
    <t>０５介護保険料</t>
  </si>
  <si>
    <t>０５第１号被保険者保険料</t>
  </si>
  <si>
    <t>４５国庫支出金</t>
  </si>
  <si>
    <t>０５国庫負担金</t>
  </si>
  <si>
    <t>０５介護給付費負担金</t>
  </si>
  <si>
    <t>１０国庫補助金</t>
  </si>
  <si>
    <t>０５事務費交付金</t>
  </si>
  <si>
    <t>１０調整交付金</t>
  </si>
  <si>
    <t>４７支払基金交付金</t>
  </si>
  <si>
    <t>０５支払基金交付金</t>
  </si>
  <si>
    <t>０５介護給付費交付金</t>
  </si>
  <si>
    <t>５０県支出金</t>
  </si>
  <si>
    <t>０５県負担金</t>
  </si>
  <si>
    <t>２０財政安定化基金支出金</t>
  </si>
  <si>
    <t>１０貸付金</t>
  </si>
  <si>
    <t>５５財産収入</t>
  </si>
  <si>
    <t>０５財産運用収入</t>
  </si>
  <si>
    <t>１５利子及び配当金</t>
  </si>
  <si>
    <t>６５繰入金</t>
  </si>
  <si>
    <t>０５繰入金</t>
  </si>
  <si>
    <t>０５基金繰入金</t>
  </si>
  <si>
    <t>１０一般会計繰入金</t>
  </si>
  <si>
    <t>７５諸収入</t>
  </si>
  <si>
    <t>０５延滞金</t>
  </si>
  <si>
    <t>９０雑入</t>
  </si>
  <si>
    <t>０５第三者納付金</t>
  </si>
  <si>
    <t>１０返納金</t>
  </si>
  <si>
    <t>０５総務費</t>
  </si>
  <si>
    <t>０５総務管理費</t>
  </si>
  <si>
    <t>０５一般管理費</t>
  </si>
  <si>
    <t>１０連合会負担金</t>
  </si>
  <si>
    <t>１５賦課徴収費</t>
  </si>
  <si>
    <t>１０介護認定調査・審査会費</t>
  </si>
  <si>
    <t>０５介護認定調査・審査会費</t>
  </si>
  <si>
    <t>１０保険給付費</t>
  </si>
  <si>
    <t>０５保険給付費</t>
  </si>
  <si>
    <t>０５介護サービス等諸費</t>
  </si>
  <si>
    <t>１０高額介護サービス等費</t>
  </si>
  <si>
    <t>１５財政安定化基金拠出金</t>
  </si>
  <si>
    <t>０５財政安定化基金拠出金</t>
  </si>
  <si>
    <t>２０基金積立金</t>
  </si>
  <si>
    <t>０５基金積立金</t>
  </si>
  <si>
    <t>(審査支払手数料)</t>
  </si>
  <si>
    <t>(介護給付費／居宅)</t>
  </si>
  <si>
    <t>(介護給付費／施設)</t>
  </si>
  <si>
    <t>(予防給付費)</t>
  </si>
  <si>
    <t>項</t>
  </si>
  <si>
    <t>目</t>
  </si>
  <si>
    <t>決算額</t>
  </si>
  <si>
    <t>１人当り額</t>
  </si>
  <si>
    <t>款</t>
  </si>
  <si>
    <t>＜歳入＞</t>
  </si>
  <si>
    <t>＜歳出＞</t>
  </si>
  <si>
    <t>合計　（Ｂ）</t>
  </si>
  <si>
    <t>合計　（Ａ）</t>
  </si>
  <si>
    <t>歳入歳出差引額　（Ａ－Ｂ）</t>
  </si>
  <si>
    <t>介護給付費準備基金残高</t>
  </si>
  <si>
    <t>介護保険円滑導入基金残高</t>
  </si>
  <si>
    <t>１２年度末残高</t>
  </si>
  <si>
    <t>＜基金の状況＞</t>
  </si>
  <si>
    <t>繰越明許費繰越額</t>
  </si>
  <si>
    <t>実質収支額</t>
  </si>
  <si>
    <t>（※１人当り額については､１円未満四捨五入のため計の額に戻らない場合あり。）</t>
  </si>
  <si>
    <t>健康福祉局</t>
  </si>
  <si>
    <t>長寿社会部</t>
  </si>
  <si>
    <t>介護保険課</t>
  </si>
  <si>
    <t>介護認定課</t>
  </si>
  <si>
    <t>(単位：千円)</t>
  </si>
  <si>
    <t>単価</t>
  </si>
  <si>
    <t>平成１２年度</t>
  </si>
  <si>
    <t>平成１３年度</t>
  </si>
  <si>
    <t>平成１４年度</t>
  </si>
  <si>
    <t>（千円）</t>
  </si>
  <si>
    <t>人数</t>
  </si>
  <si>
    <t>費用額</t>
  </si>
  <si>
    <t>施</t>
  </si>
  <si>
    <t>設</t>
  </si>
  <si>
    <t>***</t>
  </si>
  <si>
    <t>要介護１</t>
  </si>
  <si>
    <t>要介護２</t>
  </si>
  <si>
    <t>要介護３</t>
  </si>
  <si>
    <t>在</t>
  </si>
  <si>
    <t>要介護４</t>
  </si>
  <si>
    <t>要介護５</t>
  </si>
  <si>
    <t>宅</t>
  </si>
  <si>
    <t>平均基盤整備率</t>
  </si>
  <si>
    <t>在宅費用額</t>
  </si>
  <si>
    <t>単品サービス費用額</t>
  </si>
  <si>
    <t>在宅計</t>
  </si>
  <si>
    <t>合計費用額（月額)</t>
  </si>
  <si>
    <t>費用額（年額)　　　　A</t>
  </si>
  <si>
    <t>11ヶ月</t>
  </si>
  <si>
    <t>12ヶ月</t>
  </si>
  <si>
    <t>　給付割合　　　　　　　</t>
  </si>
  <si>
    <t>Ｂ</t>
  </si>
  <si>
    <t>　保険給付額</t>
  </si>
  <si>
    <t>Ａ×Ｂ＝Ｃ</t>
  </si>
  <si>
    <t>国庫負担金</t>
  </si>
  <si>
    <t>財</t>
  </si>
  <si>
    <t>調整交付金</t>
  </si>
  <si>
    <t>県負担金</t>
  </si>
  <si>
    <t>市繰入金</t>
  </si>
  <si>
    <t>源</t>
  </si>
  <si>
    <t>基金交付金</t>
  </si>
  <si>
    <t>Ｄ</t>
  </si>
  <si>
    <t>財政安定化基金拠出金　</t>
  </si>
  <si>
    <t>5/1000</t>
  </si>
  <si>
    <t>３ヵ年　計　　Ｅ</t>
  </si>
  <si>
    <t>保険料必要額＝Ｃ－Ｄ＋Ｅ</t>
  </si>
  <si>
    <t>３ヵ年　計　　Ｆ</t>
  </si>
  <si>
    <t>第１号被保険者数（補正後の数）</t>
  </si>
  <si>
    <t>３ヵ年　計　　Ｇ</t>
  </si>
  <si>
    <t>予定収納率</t>
  </si>
  <si>
    <t>Ｈ</t>
  </si>
  <si>
    <t>保険料基準額（年額）＝Ｆ÷Ｇ÷Ｈ</t>
  </si>
  <si>
    <t>円</t>
  </si>
  <si>
    <t>保険料基準額／月額</t>
  </si>
  <si>
    <t>介護医療型療養施設</t>
  </si>
  <si>
    <t>痴呆対応型共同生活介護</t>
  </si>
  <si>
    <t>A</t>
  </si>
  <si>
    <t>B</t>
  </si>
  <si>
    <t>C=A/G/11</t>
  </si>
  <si>
    <t>D=B/A</t>
  </si>
  <si>
    <t>E=B/G</t>
  </si>
  <si>
    <t>F=B/H</t>
  </si>
  <si>
    <t>A</t>
  </si>
  <si>
    <t>B</t>
  </si>
  <si>
    <t>C=B/A</t>
  </si>
  <si>
    <t>D=B/G</t>
  </si>
  <si>
    <t>E=B/H</t>
  </si>
  <si>
    <t>1９人</t>
  </si>
  <si>
    <t>３人</t>
  </si>
  <si>
    <t>４人</t>
  </si>
  <si>
    <t>７人</t>
  </si>
  <si>
    <t>２６人</t>
  </si>
  <si>
    <t>１４人</t>
  </si>
  <si>
    <t>　管理係</t>
  </si>
  <si>
    <t>　資格賦課係</t>
  </si>
  <si>
    <t>　給付係</t>
  </si>
  <si>
    <t>　収納係</t>
  </si>
  <si>
    <t>　事務係</t>
  </si>
  <si>
    <t>　認定第１係</t>
  </si>
  <si>
    <t>　認定第２係</t>
  </si>
  <si>
    <t>１　組織図</t>
  </si>
  <si>
    <t>(平成１３年４月１日現在)</t>
  </si>
  <si>
    <t>（うち嘱託　２人）</t>
  </si>
  <si>
    <t>（うち嘱託　８人）</t>
  </si>
  <si>
    <t>２　事務分掌</t>
  </si>
  <si>
    <t>①被保険者の資格管理</t>
  </si>
  <si>
    <t>③保険料の賦課及び徴収</t>
  </si>
  <si>
    <t>④保険給付</t>
  </si>
  <si>
    <t>⑤県､国民健康保険団体連合会その他関係機関との連絡調整</t>
  </si>
  <si>
    <t>⑥保険料率算定</t>
  </si>
  <si>
    <t>⑦国､県負担金その他補助金、支払基金交付金</t>
  </si>
  <si>
    <t>⑧財政安定化基金</t>
  </si>
  <si>
    <t>⑨高齢者のデイサービス事業、ヘルプサービス事業及び訪問看護</t>
  </si>
  <si>
    <t>⑩高齢者の低所得利用者対策事業</t>
  </si>
  <si>
    <t>⑪介護老人保健施設事業</t>
  </si>
  <si>
    <t>（１）介護保険課</t>
  </si>
  <si>
    <t>（２）介護認定課</t>
  </si>
  <si>
    <t>①介護保険の相談</t>
  </si>
  <si>
    <t>②介護認定の申請受付</t>
  </si>
  <si>
    <t>③介護認定の不服申立ての受付</t>
  </si>
  <si>
    <t>④介護認定調査</t>
  </si>
  <si>
    <t>⑥受給者管理</t>
  </si>
  <si>
    <t>⑤主治医意見書の作成依頼</t>
  </si>
  <si>
    <t>⑦西宮市介護認定審査会</t>
  </si>
  <si>
    <t>⑧自己作成ケアプランの受付及び助言</t>
  </si>
  <si>
    <t>⑨介護支援システム</t>
  </si>
  <si>
    <t>⑩介護保険事業計画の作成及び施策の調整</t>
  </si>
  <si>
    <t>⑪介護保険制度の広報及び啓発</t>
  </si>
  <si>
    <t>⑫高齢者サービス総合推進調整会議</t>
  </si>
  <si>
    <t>⑬在宅介護支援センター及び訪問看護ステーションとの連携</t>
  </si>
  <si>
    <t>⑭県､国民健康保険団体連合会その他関係機関との連絡調整</t>
  </si>
  <si>
    <t>②被保険者証の交付及び回収</t>
  </si>
  <si>
    <t>増減数 (Ａ－Ｂ)</t>
  </si>
  <si>
    <t xml:space="preserve">増減率 (Ｂ／Ａ) </t>
  </si>
  <si>
    <t>【平成１２年度／決算状況】</t>
  </si>
  <si>
    <t>平成　９年１２月１７日</t>
  </si>
  <si>
    <t>介護保険法・介護保険法施行法公布</t>
  </si>
  <si>
    <t>国</t>
  </si>
  <si>
    <t>西宮市</t>
  </si>
  <si>
    <t>平成　９年１０月　１日</t>
  </si>
  <si>
    <t>平成１０年　４月　１日</t>
  </si>
  <si>
    <t>介護保険担当課長設置　(担当職員３人)</t>
  </si>
  <si>
    <t>介護保険担当部長設置　(担当職員７人)</t>
  </si>
  <si>
    <t>平成１１年　４月　１日</t>
  </si>
  <si>
    <t>平成１１年１０月　１日</t>
  </si>
  <si>
    <t>準備要介護認定の開始</t>
  </si>
  <si>
    <t>平成１２年　４月　１日</t>
  </si>
  <si>
    <t>西宮市介護保険条例及び施行規則施行</t>
  </si>
  <si>
    <t>「介護保険関連三法案」提出　（継続審議に)</t>
  </si>
  <si>
    <t>介護保険課(１３人)及び介護認定課(１８人)設置</t>
  </si>
  <si>
    <t>平成１２年　２月１０日</t>
  </si>
  <si>
    <t>介護報酬の決定（厚生省告示第１９号他）</t>
  </si>
  <si>
    <t>平成１２年　３月</t>
  </si>
  <si>
    <t>高齢者保健福祉計画及び介護保険事業計画策定</t>
  </si>
  <si>
    <t>平成１２年１０月　１日</t>
  </si>
  <si>
    <t>介護保険料の徴収開始</t>
  </si>
  <si>
    <t>Ⅰ　介護保険制度の沿革</t>
  </si>
  <si>
    <t>介護保険制度スタート</t>
  </si>
  <si>
    <t>（平成１３年９月まで保険料半額徴収）</t>
  </si>
  <si>
    <t>Ⅱ　事務体制</t>
  </si>
  <si>
    <t>Ⅲ　被保険者等の状況</t>
  </si>
  <si>
    <t>人　口</t>
  </si>
  <si>
    <t>高齢化率</t>
  </si>
  <si>
    <t>Ⅴ　介護サービス費の状況</t>
  </si>
  <si>
    <t>住宅改修費</t>
  </si>
  <si>
    <t>福祉用具購入費</t>
  </si>
  <si>
    <t>訪問通所サービス</t>
  </si>
  <si>
    <t>短期入所サービス</t>
  </si>
  <si>
    <t>食事の標準負担額</t>
  </si>
  <si>
    <t>施設サービス</t>
  </si>
  <si>
    <t>その他の単品サービス</t>
  </si>
  <si>
    <t>平成１２年４月～平成１２年１２月</t>
  </si>
  <si>
    <t>平成１３年１月～</t>
  </si>
  <si>
    <t>居宅サービス</t>
  </si>
  <si>
    <t>９割</t>
  </si>
  <si>
    <t>１０割</t>
  </si>
  <si>
    <t>９割(償還払い)</t>
  </si>
  <si>
    <t>７６０円／日</t>
  </si>
  <si>
    <t>７８０円／日</t>
  </si>
  <si>
    <t>１　介護サービスの種類及び給付割合</t>
  </si>
  <si>
    <t>市民税非課税世帯</t>
  </si>
  <si>
    <t>老齢福祉年金受給者等</t>
  </si>
  <si>
    <t>３７,２００円</t>
  </si>
  <si>
    <t>１５,０００円</t>
  </si>
  <si>
    <t>２４,６００円</t>
  </si>
  <si>
    <t>(利用限度額　１００，０００円）</t>
  </si>
  <si>
    <t>(利用限度額　２００，０００円）</t>
  </si>
  <si>
    <t>高額介護サービス費等</t>
  </si>
  <si>
    <t>給付割合</t>
  </si>
  <si>
    <t>自己負担限度額／月</t>
  </si>
  <si>
    <t>２　介護サービス費の状況</t>
  </si>
  <si>
    <t>３　高額介護サービス費等の状況</t>
  </si>
  <si>
    <t>平成　８年１１月２９日</t>
  </si>
  <si>
    <t>１　経　緯</t>
  </si>
  <si>
    <t>平成　８年　６月１０日</t>
  </si>
  <si>
    <t>老人保健福祉審議会</t>
  </si>
  <si>
    <t>「介護保険制度案大綱」について答申</t>
  </si>
  <si>
    <t>居宅介護支援計画</t>
  </si>
  <si>
    <t>一般世帯</t>
  </si>
  <si>
    <t>＜区分支給限度基準額＞</t>
  </si>
  <si>
    <t>６,１５０単位／月</t>
  </si>
  <si>
    <t>１６,５８０単位／月</t>
  </si>
  <si>
    <t>１９,４８０単位／月</t>
  </si>
  <si>
    <t>２６,７５０単位／月</t>
  </si>
  <si>
    <t>３０,６００単位／月</t>
  </si>
  <si>
    <t>３５,８３０単位／月</t>
  </si>
  <si>
    <t>７日／６月</t>
  </si>
  <si>
    <t>１４日／６月</t>
  </si>
  <si>
    <t>２１日／６月</t>
  </si>
  <si>
    <t>４２日／６月</t>
  </si>
  <si>
    <t>＜参考資料＞</t>
  </si>
  <si>
    <t>介護保険事業費推計額／保険料基準額／第１期介護保険事業計画</t>
  </si>
  <si>
    <t>＜１単位の単価＞</t>
  </si>
  <si>
    <t>特甲地</t>
  </si>
  <si>
    <t>訪問介護、訪問入浴介護</t>
  </si>
  <si>
    <t>短期入所・施設サービス</t>
  </si>
  <si>
    <t>痴呆対応型・特定施設</t>
  </si>
  <si>
    <t>１０円</t>
  </si>
  <si>
    <t>訪問看護、訪問・通所リハ</t>
  </si>
  <si>
    <t>西宮市　健康福祉局　長寿社会部</t>
  </si>
  <si>
    <t>西宮市／介護保険事業概要</t>
  </si>
  <si>
    <t>（平成１２年度実績）</t>
  </si>
  <si>
    <t>介護保険課／介護認定課</t>
  </si>
  <si>
    <t>＜参考資料＞　　介護保険事業費推計／第１期</t>
  </si>
  <si>
    <t>西宮市介護保険条例・規則</t>
  </si>
  <si>
    <t>平成１２年度／介護保険事業年報</t>
  </si>
  <si>
    <t>《　目　次　》</t>
  </si>
  <si>
    <t>・・・・・・・・・・・・・・・・・・・・・・・・・・・・・・・・</t>
  </si>
  <si>
    <t>ページ</t>
  </si>
  <si>
    <t>　１</t>
  </si>
  <si>
    <t>　２</t>
  </si>
  <si>
    <t>　３</t>
  </si>
  <si>
    <t>　４</t>
  </si>
  <si>
    <t>　５</t>
  </si>
  <si>
    <t>　７</t>
  </si>
  <si>
    <t>１　認定申請件数</t>
  </si>
  <si>
    <t>単位：件</t>
  </si>
  <si>
    <t>４月</t>
  </si>
  <si>
    <t>５月</t>
  </si>
  <si>
    <t>６月</t>
  </si>
  <si>
    <t>７月</t>
  </si>
  <si>
    <t>８月</t>
  </si>
  <si>
    <t>９月</t>
  </si>
  <si>
    <t>１０月</t>
  </si>
  <si>
    <t>１１月</t>
  </si>
  <si>
    <t>１２月</t>
  </si>
  <si>
    <t>１月</t>
  </si>
  <si>
    <t>２月</t>
  </si>
  <si>
    <t>３月</t>
  </si>
  <si>
    <t>新規申請</t>
  </si>
  <si>
    <t>更新申請</t>
  </si>
  <si>
    <t>変更申請</t>
  </si>
  <si>
    <t>２　認定調査の状況</t>
  </si>
  <si>
    <t>調査区分</t>
  </si>
  <si>
    <t>直営調査</t>
  </si>
  <si>
    <t>委託調査</t>
  </si>
  <si>
    <t>３　認定審査会の状況／平成１３年３月末</t>
  </si>
  <si>
    <t>①委員数</t>
  </si>
  <si>
    <t>６９人</t>
  </si>
  <si>
    <t>②合議体数（合議体は５人の委員で構成）</t>
  </si>
  <si>
    <t>１６合議体</t>
  </si>
  <si>
    <t>③合議体開催回数年度累計</t>
  </si>
  <si>
    <t>３８４回／年</t>
  </si>
  <si>
    <t>④審査件数</t>
  </si>
  <si>
    <t>１月</t>
  </si>
  <si>
    <t>－</t>
  </si>
  <si>
    <t>Ⅳ　要介護（支援）認定の状況</t>
  </si>
  <si>
    <t>１０．６円</t>
  </si>
  <si>
    <t>１０．４円</t>
  </si>
  <si>
    <t>Ⅵ　保険料の状況</t>
  </si>
  <si>
    <t>Ⅶ　介護保険特別会計決算の状況</t>
  </si>
  <si>
    <t>　８</t>
  </si>
  <si>
    <t>　９</t>
  </si>
  <si>
    <t>１１</t>
  </si>
  <si>
    <t>２３</t>
  </si>
  <si>
    <t>平成１１年　７月１４日</t>
  </si>
  <si>
    <t>西宮市介護認定審査会条例及び施行規則施行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</si>
</sst>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000_ "/>
    <numFmt numFmtId="180" formatCode="#,##0.00_ "/>
    <numFmt numFmtId="181" formatCode="#,##0.0_);[Red]\(#,##0.0\)"/>
    <numFmt numFmtId="182" formatCode="#,##0_);\(#,##0\)"/>
    <numFmt numFmtId="183" formatCode="#,##0.0000;[Red]\-#,##0.0000"/>
    <numFmt numFmtId="184" formatCode="0.0000_ "/>
    <numFmt numFmtId="185" formatCode="#,##0.0_ "/>
    <numFmt numFmtId="186" formatCode="#,##0_ ;[Red]\-#,##0\ "/>
  </numFmts>
  <fonts count="9">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9"/>
      <name val="ＭＳ ゴシック"/>
      <family val="3"/>
    </font>
    <font>
      <sz val="8"/>
      <name val="ＭＳ Ｐゴシック"/>
      <family val="3"/>
    </font>
    <font>
      <sz val="12"/>
      <name val="ＭＳ Ｐゴシック"/>
      <family val="3"/>
    </font>
  </fonts>
  <fills count="3">
    <fill>
      <patternFill/>
    </fill>
    <fill>
      <patternFill patternType="gray125"/>
    </fill>
    <fill>
      <patternFill patternType="solid">
        <fgColor indexed="55"/>
        <bgColor indexed="64"/>
      </patternFill>
    </fill>
  </fills>
  <borders count="81">
    <border>
      <left/>
      <right/>
      <top/>
      <bottom/>
      <diagonal/>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color indexed="63"/>
      </top>
      <bottom style="hair"/>
    </border>
    <border>
      <left>
        <color indexed="63"/>
      </left>
      <right style="hair"/>
      <top>
        <color indexed="63"/>
      </top>
      <bottom>
        <color indexed="63"/>
      </bottom>
    </border>
    <border>
      <left style="hair"/>
      <right style="thin"/>
      <top>
        <color indexed="63"/>
      </top>
      <bottom style="hair"/>
    </border>
    <border>
      <left style="thin"/>
      <right style="hair"/>
      <top style="hair"/>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hair"/>
    </border>
    <border>
      <left style="thin"/>
      <right style="hair"/>
      <top style="hair"/>
      <bottom>
        <color indexed="63"/>
      </bottom>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hair"/>
      <top style="thin"/>
      <bottom style="hair"/>
    </border>
    <border>
      <left style="thin"/>
      <right style="hair"/>
      <top>
        <color indexed="63"/>
      </top>
      <bottom>
        <color indexed="63"/>
      </bottom>
    </border>
    <border>
      <left style="hair"/>
      <right style="thin"/>
      <top style="hair"/>
      <bottom>
        <color indexed="63"/>
      </bottom>
    </border>
    <border>
      <left style="thin"/>
      <right>
        <color indexed="63"/>
      </right>
      <top style="hair"/>
      <bottom style="thin"/>
    </border>
    <border>
      <left>
        <color indexed="63"/>
      </left>
      <right style="hair"/>
      <top style="hair"/>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hair"/>
      <bottom style="hair"/>
    </border>
    <border>
      <left style="hair"/>
      <right>
        <color indexed="63"/>
      </right>
      <top style="hair"/>
      <bottom style="hair"/>
    </border>
    <border>
      <left style="hair"/>
      <right style="hair"/>
      <top>
        <color indexed="63"/>
      </top>
      <bottom>
        <color indexed="63"/>
      </bottom>
    </border>
    <border>
      <left>
        <color indexed="63"/>
      </left>
      <right>
        <color indexed="63"/>
      </right>
      <top style="thin"/>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style="thin"/>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hair"/>
      <right style="hair"/>
      <top>
        <color indexed="63"/>
      </top>
      <bottom style="thin"/>
    </border>
    <border>
      <left style="hair"/>
      <right style="thin"/>
      <top>
        <color indexed="63"/>
      </top>
      <bottom style="thin"/>
    </border>
    <border>
      <left style="thin"/>
      <right style="hair"/>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hair"/>
      <top style="thin"/>
      <bottom style="thin"/>
    </border>
    <border>
      <left>
        <color indexed="63"/>
      </left>
      <right style="thin"/>
      <top style="thin"/>
      <bottom style="thin"/>
    </border>
    <border>
      <left>
        <color indexed="63"/>
      </left>
      <right>
        <color indexed="63"/>
      </right>
      <top>
        <color indexed="63"/>
      </top>
      <bottom style="hair"/>
    </border>
    <border>
      <left style="thin"/>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thin"/>
      <right style="hair"/>
      <top>
        <color indexed="63"/>
      </top>
      <bottom style="thin"/>
    </border>
    <border>
      <left>
        <color indexed="63"/>
      </left>
      <right>
        <color indexed="63"/>
      </right>
      <top style="hair"/>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hair"/>
      <top>
        <color indexed="63"/>
      </top>
      <bottom style="thin"/>
    </border>
    <border diagonalUp="1">
      <left style="hair"/>
      <right style="hair"/>
      <top style="hair"/>
      <bottom style="hair"/>
      <diagonal style="hair"/>
    </border>
    <border diagonalUp="1">
      <left style="hair"/>
      <right style="thin"/>
      <top style="hair"/>
      <bottom style="hair"/>
      <diagonal style="hair"/>
    </border>
    <border>
      <left style="hair"/>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border>
    <border>
      <left>
        <color indexed="63"/>
      </left>
      <right style="thin"/>
      <top>
        <color indexed="63"/>
      </top>
      <bottom style="thin"/>
    </border>
    <border diagonalUp="1">
      <left style="hair"/>
      <right style="hair"/>
      <top style="hair"/>
      <bottom>
        <color indexed="63"/>
      </bottom>
      <diagonal style="hair"/>
    </border>
    <border diagonalUp="1">
      <left style="hair"/>
      <right style="hair"/>
      <top>
        <color indexed="63"/>
      </top>
      <bottom style="hair"/>
      <diagonal style="hair"/>
    </border>
    <border>
      <left>
        <color indexed="63"/>
      </left>
      <right style="thin"/>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528">
    <xf numFmtId="0" fontId="0" fillId="0" borderId="0" xfId="0" applyAlignment="1">
      <alignment/>
    </xf>
    <xf numFmtId="0" fontId="2" fillId="0" borderId="0" xfId="0" applyFont="1" applyAlignment="1">
      <alignment/>
    </xf>
    <xf numFmtId="0" fontId="2" fillId="0" borderId="0" xfId="0" applyFont="1" applyAlignment="1">
      <alignment horizontal="left" indent="1"/>
    </xf>
    <xf numFmtId="0" fontId="2" fillId="0" borderId="0" xfId="0" applyFont="1" applyAlignment="1">
      <alignment horizontal="center"/>
    </xf>
    <xf numFmtId="177" fontId="2" fillId="0" borderId="1" xfId="0" applyNumberFormat="1" applyFont="1" applyBorder="1" applyAlignment="1">
      <alignment/>
    </xf>
    <xf numFmtId="176" fontId="2" fillId="0" borderId="1" xfId="0" applyNumberFormat="1" applyFont="1" applyBorder="1" applyAlignment="1">
      <alignment/>
    </xf>
    <xf numFmtId="0" fontId="2" fillId="0" borderId="2" xfId="0" applyFont="1" applyBorder="1" applyAlignment="1">
      <alignment/>
    </xf>
    <xf numFmtId="0" fontId="5" fillId="0" borderId="1" xfId="0" applyFont="1" applyBorder="1" applyAlignment="1">
      <alignment horizontal="center"/>
    </xf>
    <xf numFmtId="0" fontId="5" fillId="0" borderId="1" xfId="0" applyFont="1" applyBorder="1" applyAlignment="1">
      <alignment horizontal="left" indent="1"/>
    </xf>
    <xf numFmtId="0" fontId="5" fillId="0" borderId="0" xfId="0" applyFont="1" applyAlignment="1">
      <alignment/>
    </xf>
    <xf numFmtId="0" fontId="5" fillId="0" borderId="0" xfId="0" applyFont="1" applyAlignment="1">
      <alignment horizontal="left"/>
    </xf>
    <xf numFmtId="0" fontId="5" fillId="0" borderId="3" xfId="0" applyFont="1" applyBorder="1" applyAlignment="1">
      <alignment horizontal="center"/>
    </xf>
    <xf numFmtId="0" fontId="5" fillId="0" borderId="2" xfId="0" applyFont="1" applyBorder="1" applyAlignment="1">
      <alignment/>
    </xf>
    <xf numFmtId="0" fontId="5" fillId="0" borderId="0" xfId="0" applyFont="1" applyAlignment="1">
      <alignment horizontal="right"/>
    </xf>
    <xf numFmtId="0" fontId="5" fillId="0" borderId="2" xfId="0" applyFont="1" applyBorder="1" applyAlignment="1">
      <alignment horizontal="center"/>
    </xf>
    <xf numFmtId="177" fontId="2" fillId="0" borderId="3" xfId="0" applyNumberFormat="1" applyFont="1" applyBorder="1" applyAlignment="1">
      <alignment/>
    </xf>
    <xf numFmtId="176" fontId="2" fillId="0" borderId="2" xfId="15" applyNumberFormat="1" applyFont="1" applyBorder="1" applyAlignment="1">
      <alignment/>
    </xf>
    <xf numFmtId="0" fontId="7" fillId="0" borderId="2" xfId="0" applyFont="1" applyBorder="1" applyAlignment="1">
      <alignment horizontal="center"/>
    </xf>
    <xf numFmtId="0" fontId="7" fillId="0" borderId="1" xfId="0" applyFont="1" applyBorder="1" applyAlignment="1">
      <alignment horizontal="center"/>
    </xf>
    <xf numFmtId="10" fontId="2" fillId="0" borderId="1" xfId="0" applyNumberFormat="1" applyFont="1" applyBorder="1" applyAlignment="1">
      <alignment/>
    </xf>
    <xf numFmtId="178" fontId="2" fillId="0" borderId="1" xfId="0" applyNumberFormat="1" applyFont="1" applyBorder="1" applyAlignment="1">
      <alignment/>
    </xf>
    <xf numFmtId="178" fontId="2" fillId="0" borderId="3" xfId="0" applyNumberFormat="1" applyFont="1" applyBorder="1" applyAlignment="1">
      <alignment/>
    </xf>
    <xf numFmtId="10" fontId="2" fillId="0" borderId="2" xfId="0" applyNumberFormat="1" applyFont="1" applyBorder="1" applyAlignment="1">
      <alignment/>
    </xf>
    <xf numFmtId="177" fontId="2" fillId="0" borderId="2" xfId="0" applyNumberFormat="1" applyFont="1" applyBorder="1" applyAlignment="1">
      <alignment/>
    </xf>
    <xf numFmtId="178" fontId="2" fillId="0" borderId="2" xfId="0" applyNumberFormat="1" applyFont="1" applyBorder="1" applyAlignment="1">
      <alignment/>
    </xf>
    <xf numFmtId="0" fontId="5" fillId="0" borderId="4" xfId="0" applyFont="1" applyBorder="1" applyAlignment="1">
      <alignment/>
    </xf>
    <xf numFmtId="0" fontId="5" fillId="0" borderId="5" xfId="0" applyFont="1" applyFill="1" applyBorder="1" applyAlignment="1">
      <alignment horizontal="left"/>
    </xf>
    <xf numFmtId="177" fontId="2" fillId="0" borderId="1" xfId="0" applyNumberFormat="1" applyFont="1" applyFill="1" applyBorder="1" applyAlignment="1">
      <alignment/>
    </xf>
    <xf numFmtId="0" fontId="5" fillId="0" borderId="1" xfId="0" applyFont="1" applyFill="1" applyBorder="1" applyAlignment="1">
      <alignment horizontal="center"/>
    </xf>
    <xf numFmtId="0" fontId="2" fillId="0" borderId="6" xfId="0" applyFont="1" applyBorder="1" applyAlignment="1">
      <alignment horizontal="right"/>
    </xf>
    <xf numFmtId="0" fontId="6" fillId="0" borderId="7" xfId="0" applyFont="1" applyBorder="1" applyAlignment="1">
      <alignment horizontal="left" indent="1"/>
    </xf>
    <xf numFmtId="0" fontId="2" fillId="0" borderId="8" xfId="0" applyFont="1" applyBorder="1" applyAlignment="1">
      <alignment/>
    </xf>
    <xf numFmtId="0" fontId="5" fillId="0" borderId="9" xfId="0" applyFont="1" applyBorder="1" applyAlignment="1">
      <alignment horizontal="center"/>
    </xf>
    <xf numFmtId="0" fontId="5" fillId="0" borderId="10" xfId="0" applyFont="1" applyBorder="1" applyAlignment="1">
      <alignment horizontal="center"/>
    </xf>
    <xf numFmtId="0" fontId="2" fillId="0" borderId="11" xfId="0" applyFont="1" applyBorder="1" applyAlignment="1">
      <alignment/>
    </xf>
    <xf numFmtId="0" fontId="5" fillId="0" borderId="6" xfId="0" applyFont="1" applyBorder="1" applyAlignment="1">
      <alignment horizontal="center"/>
    </xf>
    <xf numFmtId="0" fontId="5" fillId="0" borderId="12" xfId="0" applyFont="1" applyBorder="1" applyAlignment="1">
      <alignment horizontal="center"/>
    </xf>
    <xf numFmtId="0" fontId="5" fillId="0" borderId="11" xfId="0" applyFont="1" applyBorder="1" applyAlignment="1">
      <alignment/>
    </xf>
    <xf numFmtId="177" fontId="2" fillId="0" borderId="13" xfId="0" applyNumberFormat="1" applyFont="1" applyBorder="1" applyAlignment="1">
      <alignment/>
    </xf>
    <xf numFmtId="0" fontId="6" fillId="0" borderId="14" xfId="0" applyFont="1" applyBorder="1" applyAlignment="1">
      <alignment horizontal="left" indent="1"/>
    </xf>
    <xf numFmtId="176" fontId="2" fillId="0" borderId="15" xfId="0" applyNumberFormat="1" applyFont="1" applyBorder="1" applyAlignment="1">
      <alignment/>
    </xf>
    <xf numFmtId="0" fontId="2" fillId="0" borderId="16" xfId="0" applyFont="1" applyBorder="1" applyAlignment="1">
      <alignment horizontal="right"/>
    </xf>
    <xf numFmtId="0" fontId="5" fillId="0" borderId="6" xfId="0" applyFont="1" applyBorder="1" applyAlignment="1">
      <alignment/>
    </xf>
    <xf numFmtId="0" fontId="5" fillId="0" borderId="7" xfId="0" applyFont="1" applyBorder="1" applyAlignment="1">
      <alignment horizontal="left" indent="1"/>
    </xf>
    <xf numFmtId="176" fontId="2" fillId="0" borderId="13" xfId="0" applyNumberFormat="1" applyFont="1" applyBorder="1" applyAlignment="1">
      <alignment/>
    </xf>
    <xf numFmtId="0" fontId="5" fillId="0" borderId="7" xfId="0" applyFont="1" applyBorder="1" applyAlignment="1">
      <alignment horizontal="center"/>
    </xf>
    <xf numFmtId="0" fontId="5" fillId="0" borderId="14" xfId="0" applyFont="1" applyBorder="1" applyAlignment="1">
      <alignment horizontal="center"/>
    </xf>
    <xf numFmtId="0" fontId="5" fillId="0" borderId="17" xfId="0" applyFont="1" applyBorder="1" applyAlignment="1">
      <alignment/>
    </xf>
    <xf numFmtId="0" fontId="5" fillId="0" borderId="18" xfId="0" applyFont="1" applyBorder="1" applyAlignment="1">
      <alignment horizontal="center"/>
    </xf>
    <xf numFmtId="0" fontId="5" fillId="0" borderId="19" xfId="0" applyFont="1" applyBorder="1" applyAlignment="1">
      <alignment horizontal="center"/>
    </xf>
    <xf numFmtId="177" fontId="2" fillId="0" borderId="15" xfId="0" applyNumberFormat="1" applyFont="1" applyBorder="1" applyAlignment="1">
      <alignment/>
    </xf>
    <xf numFmtId="176" fontId="2" fillId="0" borderId="16" xfId="0" applyNumberFormat="1" applyFont="1" applyBorder="1" applyAlignment="1">
      <alignment/>
    </xf>
    <xf numFmtId="0" fontId="2" fillId="0" borderId="17" xfId="0" applyFont="1" applyBorder="1" applyAlignment="1">
      <alignment/>
    </xf>
    <xf numFmtId="0" fontId="5" fillId="0" borderId="7" xfId="0" applyFont="1" applyBorder="1" applyAlignment="1">
      <alignment horizontal="left"/>
    </xf>
    <xf numFmtId="0" fontId="0" fillId="0" borderId="13" xfId="0" applyBorder="1" applyAlignment="1">
      <alignment/>
    </xf>
    <xf numFmtId="0" fontId="5" fillId="0" borderId="20" xfId="0" applyFont="1" applyBorder="1" applyAlignment="1">
      <alignment horizontal="left" indent="1"/>
    </xf>
    <xf numFmtId="0" fontId="0" fillId="0" borderId="21" xfId="0" applyBorder="1" applyAlignment="1">
      <alignment/>
    </xf>
    <xf numFmtId="10" fontId="2" fillId="0" borderId="13" xfId="0" applyNumberFormat="1" applyFont="1" applyBorder="1" applyAlignment="1">
      <alignment/>
    </xf>
    <xf numFmtId="10" fontId="2" fillId="0" borderId="15" xfId="0" applyNumberFormat="1" applyFont="1" applyBorder="1" applyAlignment="1">
      <alignment/>
    </xf>
    <xf numFmtId="10" fontId="2" fillId="0" borderId="16" xfId="0" applyNumberFormat="1" applyFont="1" applyBorder="1" applyAlignment="1">
      <alignment/>
    </xf>
    <xf numFmtId="0" fontId="0" fillId="0" borderId="22" xfId="0" applyBorder="1" applyAlignment="1">
      <alignment/>
    </xf>
    <xf numFmtId="0" fontId="0" fillId="0" borderId="23" xfId="0" applyBorder="1" applyAlignment="1">
      <alignment/>
    </xf>
    <xf numFmtId="0" fontId="5" fillId="0" borderId="24" xfId="0" applyFont="1" applyBorder="1" applyAlignment="1">
      <alignment/>
    </xf>
    <xf numFmtId="10" fontId="2" fillId="0" borderId="25" xfId="0" applyNumberFormat="1" applyFont="1" applyBorder="1" applyAlignment="1">
      <alignment/>
    </xf>
    <xf numFmtId="0" fontId="2" fillId="0" borderId="6" xfId="0" applyFont="1" applyBorder="1" applyAlignment="1">
      <alignment/>
    </xf>
    <xf numFmtId="0" fontId="5" fillId="0" borderId="11" xfId="0" applyFont="1" applyBorder="1" applyAlignment="1">
      <alignment/>
    </xf>
    <xf numFmtId="10" fontId="2" fillId="0" borderId="6" xfId="0" applyNumberFormat="1" applyFont="1" applyBorder="1" applyAlignment="1">
      <alignment/>
    </xf>
    <xf numFmtId="0" fontId="0" fillId="0" borderId="26" xfId="0" applyBorder="1" applyAlignment="1">
      <alignment/>
    </xf>
    <xf numFmtId="0" fontId="5" fillId="0" borderId="27" xfId="0" applyFont="1" applyBorder="1" applyAlignment="1">
      <alignment horizontal="left" indent="1"/>
    </xf>
    <xf numFmtId="10" fontId="2" fillId="0" borderId="15" xfId="15" applyNumberFormat="1" applyFont="1" applyBorder="1" applyAlignment="1">
      <alignment/>
    </xf>
    <xf numFmtId="0" fontId="0" fillId="0" borderId="28" xfId="0" applyBorder="1" applyAlignment="1">
      <alignment/>
    </xf>
    <xf numFmtId="0" fontId="5" fillId="0" borderId="29" xfId="0" applyFont="1" applyBorder="1" applyAlignment="1">
      <alignment/>
    </xf>
    <xf numFmtId="0" fontId="0" fillId="0" borderId="30" xfId="0" applyBorder="1" applyAlignment="1">
      <alignment/>
    </xf>
    <xf numFmtId="177" fontId="2" fillId="0" borderId="15" xfId="0" applyNumberFormat="1" applyFont="1" applyFill="1" applyBorder="1" applyAlignment="1">
      <alignment/>
    </xf>
    <xf numFmtId="177" fontId="2" fillId="0" borderId="16" xfId="0" applyNumberFormat="1" applyFont="1" applyBorder="1" applyAlignment="1">
      <alignment/>
    </xf>
    <xf numFmtId="0" fontId="2" fillId="2" borderId="16" xfId="0" applyFont="1" applyFill="1" applyBorder="1" applyAlignment="1">
      <alignment/>
    </xf>
    <xf numFmtId="0" fontId="0" fillId="0" borderId="31" xfId="0" applyBorder="1" applyAlignment="1">
      <alignment/>
    </xf>
    <xf numFmtId="0" fontId="0" fillId="0" borderId="32" xfId="0" applyBorder="1" applyAlignment="1">
      <alignment vertical="center"/>
    </xf>
    <xf numFmtId="0" fontId="0" fillId="0" borderId="0" xfId="0" applyAlignment="1">
      <alignment vertical="center"/>
    </xf>
    <xf numFmtId="0" fontId="5" fillId="0" borderId="3" xfId="0" applyFont="1" applyBorder="1" applyAlignment="1">
      <alignment vertical="center"/>
    </xf>
    <xf numFmtId="0" fontId="5" fillId="0" borderId="1" xfId="0" applyFont="1" applyBorder="1" applyAlignment="1">
      <alignment vertical="center"/>
    </xf>
    <xf numFmtId="0" fontId="5" fillId="0" borderId="33" xfId="0" applyFont="1" applyBorder="1" applyAlignment="1">
      <alignment vertical="center"/>
    </xf>
    <xf numFmtId="177" fontId="2" fillId="0" borderId="1" xfId="0" applyNumberFormat="1" applyFont="1" applyBorder="1" applyAlignment="1">
      <alignment vertical="center"/>
    </xf>
    <xf numFmtId="0" fontId="5" fillId="0" borderId="34" xfId="0" applyFont="1" applyBorder="1" applyAlignment="1">
      <alignment vertical="center"/>
    </xf>
    <xf numFmtId="0" fontId="5" fillId="0" borderId="2" xfId="0" applyFont="1" applyBorder="1" applyAlignment="1">
      <alignment vertical="center"/>
    </xf>
    <xf numFmtId="0" fontId="0" fillId="0" borderId="34" xfId="0" applyBorder="1" applyAlignment="1">
      <alignment vertical="center"/>
    </xf>
    <xf numFmtId="0" fontId="5" fillId="0" borderId="33" xfId="0" applyFont="1" applyBorder="1" applyAlignment="1">
      <alignment horizontal="left" vertical="center" indent="1"/>
    </xf>
    <xf numFmtId="0" fontId="5" fillId="0" borderId="0" xfId="0" applyFont="1" applyAlignment="1">
      <alignment vertical="center"/>
    </xf>
    <xf numFmtId="177" fontId="2" fillId="0" borderId="3" xfId="0" applyNumberFormat="1" applyFont="1" applyBorder="1" applyAlignment="1">
      <alignment vertical="center"/>
    </xf>
    <xf numFmtId="0" fontId="5" fillId="0" borderId="32" xfId="0" applyFont="1" applyBorder="1" applyAlignment="1">
      <alignment vertical="center"/>
    </xf>
    <xf numFmtId="0" fontId="5" fillId="0" borderId="22" xfId="0" applyFont="1" applyBorder="1" applyAlignment="1">
      <alignment horizontal="center" vertical="center"/>
    </xf>
    <xf numFmtId="0" fontId="5" fillId="0" borderId="35" xfId="0" applyFont="1" applyBorder="1" applyAlignment="1">
      <alignment horizontal="center" vertical="center"/>
    </xf>
    <xf numFmtId="0" fontId="0" fillId="0" borderId="23" xfId="0" applyBorder="1" applyAlignment="1">
      <alignmen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vertical="center"/>
    </xf>
    <xf numFmtId="177" fontId="2" fillId="0" borderId="13" xfId="0" applyNumberFormat="1" applyFont="1" applyBorder="1" applyAlignment="1">
      <alignment vertical="center"/>
    </xf>
    <xf numFmtId="0" fontId="5" fillId="0" borderId="24" xfId="0" applyFont="1" applyBorder="1" applyAlignment="1">
      <alignment vertical="center"/>
    </xf>
    <xf numFmtId="0" fontId="5" fillId="0" borderId="11" xfId="0" applyFont="1" applyBorder="1" applyAlignment="1">
      <alignment vertical="center"/>
    </xf>
    <xf numFmtId="0" fontId="0" fillId="0" borderId="24" xfId="0" applyBorder="1" applyAlignment="1">
      <alignment vertical="center"/>
    </xf>
    <xf numFmtId="0" fontId="0" fillId="0" borderId="11" xfId="0" applyBorder="1" applyAlignment="1">
      <alignment vertical="center"/>
    </xf>
    <xf numFmtId="177" fontId="2" fillId="0" borderId="15" xfId="0" applyNumberFormat="1" applyFont="1" applyBorder="1" applyAlignment="1">
      <alignment vertical="center"/>
    </xf>
    <xf numFmtId="177" fontId="2" fillId="0" borderId="16" xfId="0" applyNumberFormat="1" applyFont="1" applyBorder="1" applyAlignment="1">
      <alignment vertical="center"/>
    </xf>
    <xf numFmtId="177" fontId="2" fillId="0" borderId="25" xfId="0" applyNumberFormat="1" applyFont="1" applyBorder="1" applyAlignment="1">
      <alignment vertical="center"/>
    </xf>
    <xf numFmtId="177" fontId="5" fillId="0" borderId="18" xfId="0" applyNumberFormat="1" applyFont="1" applyBorder="1" applyAlignment="1">
      <alignment horizontal="center" vertical="center"/>
    </xf>
    <xf numFmtId="0" fontId="5" fillId="0" borderId="1" xfId="0" applyFont="1" applyBorder="1" applyAlignment="1">
      <alignment horizontal="left" vertical="center" indent="1"/>
    </xf>
    <xf numFmtId="0" fontId="5" fillId="0" borderId="7" xfId="0" applyFont="1" applyBorder="1" applyAlignment="1">
      <alignment horizontal="left" vertical="center" indent="1"/>
    </xf>
    <xf numFmtId="178" fontId="2" fillId="0" borderId="1" xfId="0" applyNumberFormat="1" applyFont="1" applyBorder="1" applyAlignment="1">
      <alignment vertical="center"/>
    </xf>
    <xf numFmtId="0" fontId="0" fillId="0" borderId="0" xfId="0" applyAlignment="1">
      <alignment vertical="top"/>
    </xf>
    <xf numFmtId="0" fontId="8" fillId="0" borderId="0" xfId="0" applyFont="1" applyAlignment="1">
      <alignment vertical="center"/>
    </xf>
    <xf numFmtId="0" fontId="0" fillId="0" borderId="0" xfId="0" applyFont="1" applyAlignment="1">
      <alignment/>
    </xf>
    <xf numFmtId="0" fontId="5" fillId="0" borderId="28" xfId="0" applyFont="1" applyBorder="1" applyAlignment="1">
      <alignment vertical="center"/>
    </xf>
    <xf numFmtId="0" fontId="5" fillId="0" borderId="31" xfId="0" applyFont="1" applyBorder="1" applyAlignment="1">
      <alignment vertical="center"/>
    </xf>
    <xf numFmtId="0" fontId="5" fillId="0" borderId="29" xfId="0" applyFont="1" applyBorder="1" applyAlignment="1">
      <alignment vertical="center"/>
    </xf>
    <xf numFmtId="0" fontId="5" fillId="0" borderId="36" xfId="0" applyFont="1" applyBorder="1" applyAlignment="1">
      <alignment horizontal="center" vertical="center"/>
    </xf>
    <xf numFmtId="0" fontId="5" fillId="0" borderId="30"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37"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25" xfId="0" applyFont="1" applyBorder="1" applyAlignment="1">
      <alignment horizontal="center" vertical="center"/>
    </xf>
    <xf numFmtId="0" fontId="5" fillId="0" borderId="8" xfId="0" applyFont="1" applyBorder="1" applyAlignment="1">
      <alignment vertical="center"/>
    </xf>
    <xf numFmtId="0" fontId="5" fillId="0" borderId="23" xfId="0" applyFont="1" applyBorder="1" applyAlignment="1">
      <alignment vertical="center"/>
    </xf>
    <xf numFmtId="178" fontId="2" fillId="0" borderId="38" xfId="0" applyNumberFormat="1" applyFont="1" applyBorder="1" applyAlignment="1">
      <alignment vertical="center"/>
    </xf>
    <xf numFmtId="178" fontId="2" fillId="0" borderId="17" xfId="0" applyNumberFormat="1" applyFont="1" applyBorder="1" applyAlignment="1">
      <alignment vertical="center"/>
    </xf>
    <xf numFmtId="178" fontId="2" fillId="0" borderId="18" xfId="0" applyNumberFormat="1" applyFont="1" applyBorder="1" applyAlignment="1">
      <alignment vertical="center"/>
    </xf>
    <xf numFmtId="178" fontId="2" fillId="0" borderId="19" xfId="0" applyNumberFormat="1" applyFont="1" applyBorder="1" applyAlignment="1">
      <alignment vertical="center"/>
    </xf>
    <xf numFmtId="0" fontId="5" fillId="0" borderId="24" xfId="0" applyFont="1" applyBorder="1" applyAlignment="1">
      <alignment horizontal="center" vertical="center"/>
    </xf>
    <xf numFmtId="178" fontId="2" fillId="0" borderId="33" xfId="0" applyNumberFormat="1" applyFont="1" applyBorder="1" applyAlignment="1">
      <alignment vertical="center"/>
    </xf>
    <xf numFmtId="178" fontId="2" fillId="0" borderId="7" xfId="0" applyNumberFormat="1" applyFont="1" applyBorder="1" applyAlignment="1">
      <alignment vertical="center"/>
    </xf>
    <xf numFmtId="178" fontId="2" fillId="0" borderId="13" xfId="0" applyNumberFormat="1" applyFont="1" applyBorder="1" applyAlignment="1">
      <alignment vertical="center"/>
    </xf>
    <xf numFmtId="0" fontId="5" fillId="0" borderId="39" xfId="0" applyFont="1" applyBorder="1" applyAlignment="1">
      <alignment horizontal="right" vertical="center"/>
    </xf>
    <xf numFmtId="0" fontId="5" fillId="0" borderId="40" xfId="0" applyFont="1" applyBorder="1" applyAlignment="1">
      <alignment vertical="center"/>
    </xf>
    <xf numFmtId="178" fontId="2" fillId="0" borderId="39" xfId="0" applyNumberFormat="1" applyFont="1" applyBorder="1" applyAlignment="1">
      <alignment horizontal="center" vertical="center"/>
    </xf>
    <xf numFmtId="178" fontId="2" fillId="0" borderId="12" xfId="0" applyNumberFormat="1" applyFont="1" applyBorder="1" applyAlignment="1">
      <alignment vertical="center"/>
    </xf>
    <xf numFmtId="178" fontId="2" fillId="0" borderId="3" xfId="0" applyNumberFormat="1" applyFont="1" applyBorder="1" applyAlignment="1">
      <alignment vertical="center"/>
    </xf>
    <xf numFmtId="178" fontId="2" fillId="0" borderId="25" xfId="0" applyNumberFormat="1" applyFont="1" applyBorder="1" applyAlignment="1">
      <alignment vertical="center"/>
    </xf>
    <xf numFmtId="181" fontId="2" fillId="0" borderId="33" xfId="0" applyNumberFormat="1" applyFont="1" applyBorder="1" applyAlignment="1">
      <alignment vertical="center"/>
    </xf>
    <xf numFmtId="177" fontId="2" fillId="0" borderId="7" xfId="0" applyNumberFormat="1" applyFont="1" applyBorder="1" applyAlignment="1">
      <alignment vertical="center"/>
    </xf>
    <xf numFmtId="0" fontId="5" fillId="0" borderId="41" xfId="0" applyFont="1" applyBorder="1" applyAlignment="1">
      <alignment horizontal="right" vertical="center"/>
    </xf>
    <xf numFmtId="178" fontId="2" fillId="0" borderId="33" xfId="0" applyNumberFormat="1" applyFont="1" applyBorder="1" applyAlignment="1">
      <alignment horizontal="center" vertical="center"/>
    </xf>
    <xf numFmtId="0" fontId="5" fillId="0" borderId="41" xfId="0" applyFont="1" applyBorder="1" applyAlignment="1">
      <alignment horizontal="left" vertical="center" indent="1"/>
    </xf>
    <xf numFmtId="0" fontId="5" fillId="0" borderId="41" xfId="0" applyFont="1" applyBorder="1" applyAlignment="1">
      <alignment vertical="center"/>
    </xf>
    <xf numFmtId="178" fontId="2" fillId="0" borderId="41" xfId="0" applyNumberFormat="1" applyFont="1" applyBorder="1" applyAlignment="1">
      <alignment vertical="center"/>
    </xf>
    <xf numFmtId="178" fontId="2" fillId="0" borderId="42" xfId="0" applyNumberFormat="1" applyFont="1" applyBorder="1" applyAlignment="1">
      <alignment vertical="center"/>
    </xf>
    <xf numFmtId="178" fontId="2" fillId="0" borderId="32" xfId="0" applyNumberFormat="1" applyFont="1" applyBorder="1" applyAlignment="1">
      <alignment vertical="center"/>
    </xf>
    <xf numFmtId="178" fontId="2" fillId="0" borderId="43" xfId="0" applyNumberFormat="1" applyFont="1" applyBorder="1" applyAlignment="1">
      <alignment vertical="center"/>
    </xf>
    <xf numFmtId="176" fontId="2" fillId="0" borderId="41" xfId="0" applyNumberFormat="1" applyFont="1" applyBorder="1" applyAlignment="1">
      <alignment vertical="center"/>
    </xf>
    <xf numFmtId="0" fontId="5" fillId="0" borderId="44" xfId="0" applyFont="1" applyBorder="1" applyAlignment="1">
      <alignment horizontal="left" vertical="center" indent="1"/>
    </xf>
    <xf numFmtId="0" fontId="5" fillId="0" borderId="44" xfId="0" applyFont="1" applyBorder="1" applyAlignment="1">
      <alignment vertical="center"/>
    </xf>
    <xf numFmtId="177" fontId="2" fillId="0" borderId="39" xfId="0" applyNumberFormat="1" applyFont="1" applyBorder="1" applyAlignment="1">
      <alignment vertical="center"/>
    </xf>
    <xf numFmtId="178" fontId="2" fillId="0" borderId="45" xfId="0" applyNumberFormat="1" applyFont="1" applyBorder="1" applyAlignment="1">
      <alignment vertical="center"/>
    </xf>
    <xf numFmtId="178" fontId="2" fillId="0" borderId="40" xfId="0" applyNumberFormat="1" applyFont="1" applyBorder="1" applyAlignment="1">
      <alignment vertical="center"/>
    </xf>
    <xf numFmtId="178" fontId="2" fillId="0" borderId="39" xfId="0" applyNumberFormat="1" applyFont="1" applyBorder="1" applyAlignment="1">
      <alignment vertical="center"/>
    </xf>
    <xf numFmtId="177" fontId="2" fillId="0" borderId="33" xfId="0" applyNumberFormat="1" applyFont="1" applyBorder="1" applyAlignment="1">
      <alignment vertical="center"/>
    </xf>
    <xf numFmtId="0" fontId="5" fillId="0" borderId="44" xfId="0" applyFont="1" applyBorder="1" applyAlignment="1">
      <alignment horizontal="left" vertical="center" indent="3"/>
    </xf>
    <xf numFmtId="178" fontId="2" fillId="0" borderId="44" xfId="0" applyNumberFormat="1" applyFont="1" applyBorder="1" applyAlignment="1">
      <alignment vertical="center"/>
    </xf>
    <xf numFmtId="178" fontId="2" fillId="0" borderId="46" xfId="0" applyNumberFormat="1" applyFont="1" applyBorder="1" applyAlignment="1">
      <alignment vertical="center"/>
    </xf>
    <xf numFmtId="0" fontId="5" fillId="0" borderId="42" xfId="0" applyFont="1" applyBorder="1" applyAlignment="1">
      <alignment vertical="center"/>
    </xf>
    <xf numFmtId="0" fontId="5" fillId="0" borderId="30" xfId="0" applyFont="1" applyFill="1" applyBorder="1" applyAlignment="1">
      <alignment vertical="center"/>
    </xf>
    <xf numFmtId="0" fontId="5" fillId="0" borderId="0" xfId="0" applyFont="1" applyFill="1" applyBorder="1" applyAlignment="1">
      <alignment vertical="center"/>
    </xf>
    <xf numFmtId="178" fontId="2" fillId="0" borderId="0" xfId="0" applyNumberFormat="1" applyFont="1" applyFill="1" applyBorder="1" applyAlignment="1">
      <alignment vertical="center"/>
    </xf>
    <xf numFmtId="178" fontId="2" fillId="0" borderId="30" xfId="0" applyNumberFormat="1" applyFont="1" applyFill="1" applyBorder="1" applyAlignment="1">
      <alignment horizontal="center" vertical="center"/>
    </xf>
    <xf numFmtId="178" fontId="2" fillId="0" borderId="47" xfId="0" applyNumberFormat="1" applyFont="1" applyFill="1" applyBorder="1" applyAlignment="1">
      <alignment vertical="center"/>
    </xf>
    <xf numFmtId="178" fontId="2" fillId="0" borderId="47" xfId="0" applyNumberFormat="1" applyFont="1" applyFill="1" applyBorder="1" applyAlignment="1">
      <alignment horizontal="center" vertical="center"/>
    </xf>
    <xf numFmtId="178" fontId="2" fillId="0" borderId="5" xfId="0" applyNumberFormat="1" applyFont="1" applyFill="1" applyBorder="1" applyAlignment="1">
      <alignment vertical="center"/>
    </xf>
    <xf numFmtId="178" fontId="2" fillId="0" borderId="37" xfId="0" applyNumberFormat="1" applyFont="1" applyFill="1" applyBorder="1" applyAlignment="1">
      <alignment horizontal="center" vertical="center"/>
    </xf>
    <xf numFmtId="178" fontId="2" fillId="0" borderId="48" xfId="0" applyNumberFormat="1" applyFont="1" applyFill="1" applyBorder="1" applyAlignment="1">
      <alignment vertical="center"/>
    </xf>
    <xf numFmtId="178" fontId="0" fillId="0" borderId="0" xfId="0" applyNumberFormat="1" applyFont="1" applyAlignment="1">
      <alignment/>
    </xf>
    <xf numFmtId="0" fontId="5" fillId="0" borderId="49" xfId="0" applyFont="1" applyBorder="1" applyAlignment="1">
      <alignment vertical="center"/>
    </xf>
    <xf numFmtId="0" fontId="5" fillId="0" borderId="50" xfId="0" applyFont="1" applyBorder="1" applyAlignment="1">
      <alignment vertical="center"/>
    </xf>
    <xf numFmtId="0" fontId="5" fillId="0" borderId="51" xfId="0" applyFont="1" applyBorder="1" applyAlignment="1">
      <alignment horizontal="left" vertical="center" indent="1"/>
    </xf>
    <xf numFmtId="0" fontId="2" fillId="0" borderId="51" xfId="0" applyFont="1" applyBorder="1" applyAlignment="1">
      <alignment/>
    </xf>
    <xf numFmtId="0" fontId="2" fillId="0" borderId="52" xfId="0" applyFont="1" applyBorder="1" applyAlignment="1">
      <alignment vertical="center"/>
    </xf>
    <xf numFmtId="179" fontId="2" fillId="0" borderId="53" xfId="0" applyNumberFormat="1" applyFont="1" applyBorder="1" applyAlignment="1">
      <alignment vertical="center"/>
    </xf>
    <xf numFmtId="0" fontId="2" fillId="0" borderId="50" xfId="0" applyFont="1" applyBorder="1" applyAlignment="1">
      <alignment vertical="center"/>
    </xf>
    <xf numFmtId="179" fontId="2" fillId="0" borderId="54" xfId="0" applyNumberFormat="1" applyFont="1" applyBorder="1" applyAlignment="1">
      <alignment vertical="center"/>
    </xf>
    <xf numFmtId="0" fontId="5" fillId="0" borderId="49" xfId="0" applyFont="1" applyFill="1" applyBorder="1" applyAlignment="1">
      <alignment vertical="center"/>
    </xf>
    <xf numFmtId="0" fontId="5" fillId="0" borderId="50" xfId="0" applyFont="1" applyFill="1" applyBorder="1" applyAlignment="1">
      <alignment vertical="center"/>
    </xf>
    <xf numFmtId="0" fontId="5" fillId="0" borderId="51" xfId="0" applyFont="1" applyFill="1" applyBorder="1" applyAlignment="1">
      <alignment horizontal="left" vertical="center" indent="1"/>
    </xf>
    <xf numFmtId="0" fontId="2" fillId="0" borderId="51" xfId="0" applyFont="1" applyFill="1" applyBorder="1" applyAlignment="1">
      <alignment vertical="center"/>
    </xf>
    <xf numFmtId="0" fontId="2" fillId="0" borderId="52" xfId="0" applyFont="1" applyFill="1" applyBorder="1" applyAlignment="1">
      <alignment vertical="center"/>
    </xf>
    <xf numFmtId="177" fontId="2" fillId="0" borderId="53" xfId="0" applyNumberFormat="1" applyFont="1" applyFill="1" applyBorder="1" applyAlignment="1">
      <alignment vertical="center"/>
    </xf>
    <xf numFmtId="0" fontId="2" fillId="0" borderId="50" xfId="0" applyFont="1" applyFill="1" applyBorder="1" applyAlignment="1">
      <alignment vertical="center"/>
    </xf>
    <xf numFmtId="182" fontId="2" fillId="0" borderId="50" xfId="0" applyNumberFormat="1" applyFont="1" applyFill="1" applyBorder="1" applyAlignment="1">
      <alignment vertical="center"/>
    </xf>
    <xf numFmtId="177" fontId="2" fillId="0" borderId="54" xfId="0" applyNumberFormat="1" applyFont="1" applyFill="1" applyBorder="1" applyAlignment="1">
      <alignment vertical="center"/>
    </xf>
    <xf numFmtId="0" fontId="5" fillId="0" borderId="55" xfId="0" applyFont="1" applyBorder="1" applyAlignment="1">
      <alignment vertical="center"/>
    </xf>
    <xf numFmtId="10" fontId="2" fillId="0" borderId="55" xfId="0" applyNumberFormat="1" applyFont="1" applyBorder="1" applyAlignment="1">
      <alignment horizontal="right" vertical="center"/>
    </xf>
    <xf numFmtId="0" fontId="2" fillId="0" borderId="56" xfId="0" applyFont="1" applyBorder="1" applyAlignment="1">
      <alignment vertical="center"/>
    </xf>
    <xf numFmtId="177" fontId="2" fillId="0" borderId="4" xfId="0" applyNumberFormat="1" applyFont="1" applyBorder="1" applyAlignment="1">
      <alignment vertical="center"/>
    </xf>
    <xf numFmtId="0" fontId="2" fillId="0" borderId="57" xfId="0" applyFont="1" applyBorder="1" applyAlignment="1">
      <alignment vertical="center"/>
    </xf>
    <xf numFmtId="182" fontId="2" fillId="0" borderId="57" xfId="0" applyNumberFormat="1" applyFont="1" applyBorder="1" applyAlignment="1">
      <alignment vertical="center"/>
    </xf>
    <xf numFmtId="177" fontId="2" fillId="0" borderId="58" xfId="0" applyNumberFormat="1" applyFont="1" applyBorder="1" applyAlignment="1">
      <alignment vertical="center"/>
    </xf>
    <xf numFmtId="10" fontId="2" fillId="0" borderId="41" xfId="0" applyNumberFormat="1" applyFont="1" applyBorder="1" applyAlignment="1">
      <alignment horizontal="right" vertical="center"/>
    </xf>
    <xf numFmtId="0" fontId="2" fillId="0" borderId="42" xfId="0" applyFont="1" applyBorder="1" applyAlignment="1">
      <alignment vertical="center"/>
    </xf>
    <xf numFmtId="177" fontId="2" fillId="0" borderId="32" xfId="0" applyNumberFormat="1" applyFont="1" applyBorder="1" applyAlignment="1">
      <alignment vertical="center"/>
    </xf>
    <xf numFmtId="0" fontId="2" fillId="0" borderId="33" xfId="0" applyFont="1" applyBorder="1" applyAlignment="1">
      <alignment vertical="center"/>
    </xf>
    <xf numFmtId="182" fontId="2" fillId="0" borderId="33" xfId="0" applyNumberFormat="1" applyFont="1" applyBorder="1" applyAlignment="1">
      <alignment vertical="center"/>
    </xf>
    <xf numFmtId="177" fontId="2" fillId="0" borderId="43" xfId="0" applyNumberFormat="1" applyFont="1" applyBorder="1" applyAlignment="1">
      <alignment vertical="center"/>
    </xf>
    <xf numFmtId="0" fontId="5" fillId="0" borderId="59" xfId="0" applyFont="1" applyBorder="1" applyAlignment="1">
      <alignment vertical="center"/>
    </xf>
    <xf numFmtId="0" fontId="5" fillId="0" borderId="20" xfId="0" applyFont="1" applyBorder="1" applyAlignment="1">
      <alignment horizontal="left" vertical="center" indent="1"/>
    </xf>
    <xf numFmtId="0" fontId="5" fillId="0" borderId="60" xfId="0" applyFont="1" applyBorder="1" applyAlignment="1">
      <alignment horizontal="left" vertical="center" indent="1"/>
    </xf>
    <xf numFmtId="10" fontId="2" fillId="0" borderId="60" xfId="0" applyNumberFormat="1" applyFont="1" applyBorder="1" applyAlignment="1">
      <alignment vertical="center"/>
    </xf>
    <xf numFmtId="0" fontId="2" fillId="0" borderId="26" xfId="0" applyFont="1" applyBorder="1" applyAlignment="1">
      <alignment vertical="center"/>
    </xf>
    <xf numFmtId="177" fontId="2" fillId="0" borderId="27" xfId="0" applyNumberFormat="1" applyFont="1" applyBorder="1" applyAlignment="1">
      <alignment vertical="center"/>
    </xf>
    <xf numFmtId="177" fontId="2" fillId="0" borderId="20" xfId="0" applyNumberFormat="1" applyFont="1" applyBorder="1" applyAlignment="1">
      <alignment vertical="center"/>
    </xf>
    <xf numFmtId="182" fontId="2" fillId="0" borderId="20" xfId="0" applyNumberFormat="1" applyFont="1" applyBorder="1" applyAlignment="1">
      <alignment vertical="center"/>
    </xf>
    <xf numFmtId="177" fontId="2" fillId="0" borderId="21" xfId="0" applyNumberFormat="1" applyFont="1" applyBorder="1" applyAlignment="1">
      <alignment vertical="center"/>
    </xf>
    <xf numFmtId="0" fontId="5" fillId="0" borderId="30" xfId="0" applyFont="1" applyBorder="1" applyAlignment="1">
      <alignment horizontal="left" vertical="center" indent="1"/>
    </xf>
    <xf numFmtId="0" fontId="2" fillId="0" borderId="0" xfId="0" applyFont="1" applyBorder="1" applyAlignment="1">
      <alignment horizontal="right" vertical="center"/>
    </xf>
    <xf numFmtId="0" fontId="2" fillId="0" borderId="30" xfId="0" applyFont="1" applyBorder="1" applyAlignment="1">
      <alignment vertical="center"/>
    </xf>
    <xf numFmtId="177" fontId="2" fillId="0" borderId="5" xfId="0" applyNumberFormat="1" applyFont="1" applyBorder="1" applyAlignment="1">
      <alignment vertical="center"/>
    </xf>
    <xf numFmtId="177" fontId="2" fillId="0" borderId="0" xfId="0" applyNumberFormat="1" applyFont="1" applyBorder="1" applyAlignment="1">
      <alignment vertical="center"/>
    </xf>
    <xf numFmtId="177" fontId="2" fillId="0" borderId="61" xfId="0" applyNumberFormat="1" applyFont="1" applyBorder="1" applyAlignment="1">
      <alignment vertical="center"/>
    </xf>
    <xf numFmtId="0" fontId="5" fillId="0" borderId="20" xfId="0" applyFont="1" applyBorder="1" applyAlignment="1">
      <alignment horizontal="left" vertical="center" indent="2"/>
    </xf>
    <xf numFmtId="0" fontId="5" fillId="0" borderId="60" xfId="0" applyFont="1" applyBorder="1" applyAlignment="1">
      <alignment vertical="center"/>
    </xf>
    <xf numFmtId="177" fontId="2" fillId="0" borderId="60" xfId="0" applyNumberFormat="1" applyFont="1" applyBorder="1" applyAlignment="1">
      <alignment vertical="center"/>
    </xf>
    <xf numFmtId="0" fontId="5" fillId="0" borderId="28" xfId="0" applyFont="1" applyBorder="1" applyAlignment="1">
      <alignment horizontal="left" vertical="center" indent="1"/>
    </xf>
    <xf numFmtId="0" fontId="2" fillId="0" borderId="28" xfId="0" applyFont="1" applyBorder="1" applyAlignment="1">
      <alignment vertical="center"/>
    </xf>
    <xf numFmtId="177" fontId="2" fillId="0" borderId="29" xfId="0" applyNumberFormat="1" applyFont="1" applyBorder="1" applyAlignment="1">
      <alignment vertical="center"/>
    </xf>
    <xf numFmtId="177" fontId="2" fillId="0" borderId="31" xfId="0" applyNumberFormat="1" applyFont="1" applyBorder="1" applyAlignment="1">
      <alignment vertical="center"/>
    </xf>
    <xf numFmtId="177" fontId="2" fillId="0" borderId="62" xfId="0" applyNumberFormat="1" applyFont="1" applyBorder="1" applyAlignment="1">
      <alignment vertical="center"/>
    </xf>
    <xf numFmtId="0" fontId="5" fillId="0" borderId="63" xfId="0" applyFont="1" applyBorder="1" applyAlignment="1">
      <alignment vertical="center"/>
    </xf>
    <xf numFmtId="0" fontId="5" fillId="0" borderId="64" xfId="0" applyFont="1" applyBorder="1" applyAlignment="1">
      <alignment vertical="center"/>
    </xf>
    <xf numFmtId="0" fontId="2" fillId="0" borderId="60" xfId="0" applyFont="1" applyBorder="1" applyAlignment="1">
      <alignment vertical="center"/>
    </xf>
    <xf numFmtId="0" fontId="2" fillId="0" borderId="21" xfId="0" applyFont="1" applyBorder="1" applyAlignment="1">
      <alignment vertical="center"/>
    </xf>
    <xf numFmtId="0" fontId="0" fillId="0" borderId="0" xfId="0" applyFont="1" applyBorder="1" applyAlignment="1">
      <alignment vertical="center"/>
    </xf>
    <xf numFmtId="177" fontId="2" fillId="0" borderId="37" xfId="0" applyNumberFormat="1" applyFont="1" applyBorder="1" applyAlignment="1">
      <alignment vertical="center"/>
    </xf>
    <xf numFmtId="0" fontId="5" fillId="0" borderId="0" xfId="0" applyFont="1" applyBorder="1" applyAlignment="1">
      <alignment horizontal="left" vertical="center" indent="1"/>
    </xf>
    <xf numFmtId="0" fontId="2" fillId="0" borderId="0" xfId="0" applyFont="1" applyBorder="1" applyAlignment="1">
      <alignment vertical="center"/>
    </xf>
    <xf numFmtId="183" fontId="2" fillId="0" borderId="31" xfId="17" applyNumberFormat="1" applyFont="1" applyBorder="1" applyAlignment="1">
      <alignment horizontal="right" vertical="center"/>
    </xf>
    <xf numFmtId="184" fontId="2" fillId="0" borderId="31" xfId="0" applyNumberFormat="1" applyFont="1" applyBorder="1" applyAlignment="1">
      <alignment horizontal="center" vertical="center"/>
    </xf>
    <xf numFmtId="0" fontId="2" fillId="0" borderId="61" xfId="0" applyFont="1" applyBorder="1" applyAlignment="1">
      <alignment vertical="center"/>
    </xf>
    <xf numFmtId="0" fontId="5" fillId="0" borderId="52" xfId="0" applyFont="1" applyBorder="1" applyAlignment="1">
      <alignment horizontal="left" vertical="center" indent="1"/>
    </xf>
    <xf numFmtId="0" fontId="5" fillId="0" borderId="51" xfId="0" applyFont="1" applyBorder="1" applyAlignment="1">
      <alignment vertical="center"/>
    </xf>
    <xf numFmtId="0" fontId="2" fillId="0" borderId="52" xfId="0" applyFont="1" applyBorder="1" applyAlignment="1">
      <alignment horizontal="left" vertical="center" indent="1"/>
    </xf>
    <xf numFmtId="0" fontId="2" fillId="0" borderId="51" xfId="0" applyFont="1" applyBorder="1" applyAlignment="1">
      <alignment vertical="center"/>
    </xf>
    <xf numFmtId="38" fontId="2" fillId="0" borderId="51" xfId="17" applyFont="1" applyBorder="1" applyAlignment="1">
      <alignment horizontal="right" vertical="center"/>
    </xf>
    <xf numFmtId="177" fontId="7" fillId="0" borderId="51" xfId="0" applyNumberFormat="1" applyFont="1" applyBorder="1" applyAlignment="1">
      <alignment horizontal="left" vertical="center"/>
    </xf>
    <xf numFmtId="0" fontId="2" fillId="0" borderId="54" xfId="0" applyFont="1" applyBorder="1" applyAlignment="1">
      <alignment vertical="center"/>
    </xf>
    <xf numFmtId="3" fontId="2" fillId="0" borderId="0" xfId="0" applyNumberFormat="1" applyFont="1" applyAlignment="1">
      <alignment/>
    </xf>
    <xf numFmtId="0" fontId="5" fillId="0" borderId="38" xfId="0" applyFont="1" applyBorder="1" applyAlignment="1">
      <alignment horizontal="left" vertical="center" indent="1"/>
    </xf>
    <xf numFmtId="0" fontId="5" fillId="0" borderId="57" xfId="0" applyFont="1" applyBorder="1" applyAlignment="1">
      <alignment horizontal="left" vertical="center" indent="1"/>
    </xf>
    <xf numFmtId="0" fontId="7" fillId="0" borderId="56" xfId="0" applyFont="1" applyBorder="1" applyAlignment="1">
      <alignment/>
    </xf>
    <xf numFmtId="0" fontId="7" fillId="0" borderId="55" xfId="0" applyFont="1" applyBorder="1" applyAlignment="1">
      <alignment/>
    </xf>
    <xf numFmtId="0" fontId="7" fillId="0" borderId="4" xfId="0" applyFont="1" applyBorder="1" applyAlignment="1">
      <alignment/>
    </xf>
    <xf numFmtId="0" fontId="7" fillId="0" borderId="33" xfId="0" applyFont="1" applyBorder="1" applyAlignment="1">
      <alignment/>
    </xf>
    <xf numFmtId="0" fontId="7" fillId="0" borderId="9" xfId="0" applyFont="1" applyBorder="1" applyAlignment="1">
      <alignment horizontal="center"/>
    </xf>
    <xf numFmtId="0" fontId="7" fillId="0" borderId="9" xfId="0" applyFont="1" applyBorder="1" applyAlignment="1">
      <alignment wrapText="1"/>
    </xf>
    <xf numFmtId="0" fontId="7" fillId="0" borderId="10" xfId="0" applyFont="1" applyBorder="1" applyAlignment="1">
      <alignment wrapText="1"/>
    </xf>
    <xf numFmtId="0" fontId="7" fillId="0" borderId="2" xfId="0" applyFont="1" applyBorder="1" applyAlignment="1">
      <alignment horizontal="right"/>
    </xf>
    <xf numFmtId="0" fontId="7" fillId="0" borderId="2" xfId="0" applyFont="1" applyBorder="1" applyAlignment="1">
      <alignment horizontal="right" wrapText="1"/>
    </xf>
    <xf numFmtId="0" fontId="7" fillId="0" borderId="6" xfId="0" applyFont="1" applyBorder="1" applyAlignment="1">
      <alignment horizontal="right" wrapText="1"/>
    </xf>
    <xf numFmtId="0" fontId="7" fillId="0" borderId="0" xfId="0" applyFont="1" applyAlignment="1">
      <alignment/>
    </xf>
    <xf numFmtId="0" fontId="7" fillId="0" borderId="45" xfId="0" applyFont="1" applyBorder="1" applyAlignment="1">
      <alignment/>
    </xf>
    <xf numFmtId="0" fontId="7" fillId="0" borderId="44" xfId="0" applyFont="1" applyBorder="1" applyAlignment="1">
      <alignment/>
    </xf>
    <xf numFmtId="0" fontId="7" fillId="0" borderId="42" xfId="0" applyFont="1" applyBorder="1" applyAlignment="1">
      <alignment/>
    </xf>
    <xf numFmtId="0" fontId="7" fillId="0" borderId="41" xfId="0" applyFont="1" applyBorder="1" applyAlignment="1">
      <alignment/>
    </xf>
    <xf numFmtId="0" fontId="7" fillId="0" borderId="0" xfId="0" applyFont="1" applyAlignment="1">
      <alignment horizontal="right"/>
    </xf>
    <xf numFmtId="177" fontId="5" fillId="0" borderId="1" xfId="0" applyNumberFormat="1" applyFont="1" applyBorder="1" applyAlignment="1">
      <alignment/>
    </xf>
    <xf numFmtId="177" fontId="5" fillId="0" borderId="1" xfId="0" applyNumberFormat="1" applyFont="1" applyFill="1" applyBorder="1" applyAlignment="1">
      <alignment/>
    </xf>
    <xf numFmtId="177" fontId="5" fillId="0" borderId="13" xfId="0" applyNumberFormat="1" applyFont="1" applyFill="1" applyBorder="1" applyAlignment="1">
      <alignment/>
    </xf>
    <xf numFmtId="177" fontId="5" fillId="0" borderId="15" xfId="0" applyNumberFormat="1" applyFont="1" applyFill="1" applyBorder="1" applyAlignment="1">
      <alignment/>
    </xf>
    <xf numFmtId="177" fontId="5" fillId="0" borderId="16" xfId="0" applyNumberFormat="1" applyFont="1" applyFill="1" applyBorder="1" applyAlignment="1">
      <alignment/>
    </xf>
    <xf numFmtId="38" fontId="5" fillId="0" borderId="0" xfId="17" applyFont="1" applyAlignment="1">
      <alignment/>
    </xf>
    <xf numFmtId="177" fontId="5" fillId="0" borderId="3" xfId="0" applyNumberFormat="1" applyFont="1" applyBorder="1" applyAlignment="1">
      <alignment/>
    </xf>
    <xf numFmtId="177" fontId="5" fillId="0" borderId="65" xfId="0" applyNumberFormat="1" applyFont="1" applyBorder="1" applyAlignment="1">
      <alignment/>
    </xf>
    <xf numFmtId="177" fontId="5" fillId="0" borderId="66" xfId="0" applyNumberFormat="1" applyFont="1" applyBorder="1" applyAlignment="1">
      <alignment/>
    </xf>
    <xf numFmtId="177" fontId="5" fillId="0" borderId="47" xfId="0" applyNumberFormat="1" applyFont="1" applyBorder="1" applyAlignment="1">
      <alignment/>
    </xf>
    <xf numFmtId="177" fontId="5" fillId="0" borderId="15" xfId="0" applyNumberFormat="1" applyFont="1" applyBorder="1" applyAlignment="1">
      <alignment/>
    </xf>
    <xf numFmtId="177" fontId="5" fillId="0" borderId="16" xfId="0" applyNumberFormat="1" applyFont="1" applyBorder="1" applyAlignment="1">
      <alignment/>
    </xf>
    <xf numFmtId="0" fontId="2" fillId="0" borderId="44" xfId="0" applyFont="1" applyBorder="1" applyAlignment="1">
      <alignment/>
    </xf>
    <xf numFmtId="0" fontId="2"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right"/>
    </xf>
    <xf numFmtId="0" fontId="5" fillId="0" borderId="0" xfId="0" applyFont="1" applyBorder="1" applyAlignment="1">
      <alignment horizontal="left"/>
    </xf>
    <xf numFmtId="0" fontId="5" fillId="0" borderId="0" xfId="0" applyFont="1" applyAlignment="1">
      <alignment horizontal="left" indent="1"/>
    </xf>
    <xf numFmtId="0" fontId="5" fillId="0" borderId="44" xfId="0" applyFont="1" applyBorder="1" applyAlignment="1">
      <alignment horizontal="right"/>
    </xf>
    <xf numFmtId="0" fontId="5" fillId="0" borderId="0" xfId="0" applyFont="1" applyBorder="1" applyAlignment="1">
      <alignment horizontal="left" indent="1"/>
    </xf>
    <xf numFmtId="49" fontId="0" fillId="0" borderId="0" xfId="0" applyNumberFormat="1" applyAlignment="1">
      <alignment/>
    </xf>
    <xf numFmtId="49" fontId="5" fillId="0" borderId="0" xfId="0" applyNumberFormat="1" applyFont="1" applyAlignment="1">
      <alignment/>
    </xf>
    <xf numFmtId="0" fontId="0" fillId="0" borderId="0" xfId="0" applyAlignment="1">
      <alignment horizontal="left" indent="1"/>
    </xf>
    <xf numFmtId="0" fontId="0" fillId="0" borderId="0" xfId="0" applyAlignment="1">
      <alignment horizontal="right"/>
    </xf>
    <xf numFmtId="49" fontId="5" fillId="0" borderId="0" xfId="0" applyNumberFormat="1" applyFont="1" applyAlignment="1">
      <alignment horizontal="right"/>
    </xf>
    <xf numFmtId="49" fontId="5" fillId="0" borderId="0" xfId="0" applyNumberFormat="1" applyFont="1" applyAlignment="1">
      <alignment horizontal="left"/>
    </xf>
    <xf numFmtId="0" fontId="0" fillId="0" borderId="0" xfId="0" applyAlignment="1">
      <alignment horizontal="left"/>
    </xf>
    <xf numFmtId="49" fontId="5" fillId="0" borderId="0" xfId="0" applyNumberFormat="1" applyFont="1" applyAlignment="1">
      <alignment horizontal="center"/>
    </xf>
    <xf numFmtId="0" fontId="6" fillId="0" borderId="0" xfId="0" applyFont="1" applyAlignment="1">
      <alignment horizontal="left" vertical="center" wrapText="1"/>
    </xf>
    <xf numFmtId="0" fontId="0" fillId="0" borderId="44" xfId="0" applyBorder="1" applyAlignment="1">
      <alignment/>
    </xf>
    <xf numFmtId="0" fontId="0" fillId="0" borderId="37" xfId="0" applyBorder="1" applyAlignment="1">
      <alignment/>
    </xf>
    <xf numFmtId="0" fontId="5" fillId="0" borderId="0" xfId="0" applyFont="1" applyBorder="1" applyAlignment="1">
      <alignment horizontal="left" indent="2"/>
    </xf>
    <xf numFmtId="0" fontId="0" fillId="0" borderId="0" xfId="0" applyBorder="1" applyAlignment="1">
      <alignment/>
    </xf>
    <xf numFmtId="0" fontId="0" fillId="0" borderId="5" xfId="0" applyBorder="1" applyAlignment="1">
      <alignment/>
    </xf>
    <xf numFmtId="0" fontId="5" fillId="0" borderId="39" xfId="0" applyFont="1" applyBorder="1" applyAlignment="1">
      <alignment horizontal="left" indent="1"/>
    </xf>
    <xf numFmtId="0" fontId="0" fillId="0" borderId="40" xfId="0" applyBorder="1" applyAlignment="1">
      <alignment/>
    </xf>
    <xf numFmtId="0" fontId="5" fillId="0" borderId="37" xfId="0" applyFont="1" applyBorder="1" applyAlignment="1">
      <alignment horizontal="left" indent="1"/>
    </xf>
    <xf numFmtId="0" fontId="0" fillId="0" borderId="37" xfId="0" applyBorder="1" applyAlignment="1">
      <alignment horizontal="left" indent="1"/>
    </xf>
    <xf numFmtId="0" fontId="5" fillId="0" borderId="36" xfId="0" applyFont="1" applyBorder="1" applyAlignment="1">
      <alignment horizontal="center"/>
    </xf>
    <xf numFmtId="0" fontId="7" fillId="0" borderId="0" xfId="0" applyFont="1" applyAlignment="1">
      <alignment horizontal="left" indent="2"/>
    </xf>
    <xf numFmtId="176" fontId="2" fillId="0" borderId="25" xfId="0" applyNumberFormat="1" applyFont="1" applyBorder="1" applyAlignment="1">
      <alignment/>
    </xf>
    <xf numFmtId="176" fontId="2" fillId="0" borderId="6" xfId="0" applyNumberFormat="1" applyFont="1" applyBorder="1" applyAlignment="1">
      <alignment horizontal="right"/>
    </xf>
    <xf numFmtId="185" fontId="2" fillId="0" borderId="13" xfId="0" applyNumberFormat="1" applyFont="1" applyBorder="1" applyAlignment="1">
      <alignment/>
    </xf>
    <xf numFmtId="0" fontId="5" fillId="0" borderId="57" xfId="0" applyFont="1" applyBorder="1" applyAlignment="1">
      <alignment horizontal="center"/>
    </xf>
    <xf numFmtId="177" fontId="2" fillId="0" borderId="39" xfId="0" applyNumberFormat="1" applyFont="1" applyBorder="1" applyAlignment="1">
      <alignment/>
    </xf>
    <xf numFmtId="0" fontId="2" fillId="0" borderId="57" xfId="0" applyFont="1" applyBorder="1" applyAlignment="1">
      <alignment horizontal="right"/>
    </xf>
    <xf numFmtId="177" fontId="2" fillId="0" borderId="33" xfId="0" applyNumberFormat="1" applyFont="1" applyBorder="1" applyAlignment="1">
      <alignment/>
    </xf>
    <xf numFmtId="0" fontId="2" fillId="0" borderId="20" xfId="0" applyFont="1" applyBorder="1" applyAlignment="1">
      <alignment horizontal="right"/>
    </xf>
    <xf numFmtId="0" fontId="7" fillId="0" borderId="33" xfId="0" applyFont="1" applyFill="1" applyBorder="1" applyAlignment="1">
      <alignment horizontal="left" indent="1"/>
    </xf>
    <xf numFmtId="0" fontId="0" fillId="0" borderId="39" xfId="0" applyBorder="1" applyAlignment="1">
      <alignment/>
    </xf>
    <xf numFmtId="0" fontId="7" fillId="0" borderId="37" xfId="0" applyFont="1" applyBorder="1" applyAlignment="1">
      <alignment horizontal="left" indent="1"/>
    </xf>
    <xf numFmtId="0" fontId="7" fillId="0" borderId="5" xfId="0" applyFont="1" applyBorder="1" applyAlignment="1">
      <alignment/>
    </xf>
    <xf numFmtId="0" fontId="0" fillId="0" borderId="57" xfId="0" applyBorder="1" applyAlignment="1">
      <alignment/>
    </xf>
    <xf numFmtId="0" fontId="0" fillId="0" borderId="4" xfId="0" applyBorder="1" applyAlignment="1">
      <alignment/>
    </xf>
    <xf numFmtId="0" fontId="7" fillId="0" borderId="41" xfId="0" applyFont="1" applyFill="1" applyBorder="1" applyAlignment="1">
      <alignment horizontal="left" indent="1"/>
    </xf>
    <xf numFmtId="0" fontId="7" fillId="0" borderId="41" xfId="0" applyFont="1" applyFill="1" applyBorder="1" applyAlignment="1">
      <alignment/>
    </xf>
    <xf numFmtId="0" fontId="0" fillId="0" borderId="41" xfId="0" applyBorder="1" applyAlignment="1">
      <alignment/>
    </xf>
    <xf numFmtId="0" fontId="0" fillId="0" borderId="32" xfId="0" applyBorder="1" applyAlignment="1">
      <alignment/>
    </xf>
    <xf numFmtId="0" fontId="7" fillId="0" borderId="33" xfId="0" applyFont="1" applyBorder="1" applyAlignment="1">
      <alignment horizontal="left" indent="1"/>
    </xf>
    <xf numFmtId="0" fontId="7" fillId="0" borderId="33" xfId="0" applyFont="1" applyBorder="1" applyAlignment="1">
      <alignment horizontal="left" indent="2"/>
    </xf>
    <xf numFmtId="0" fontId="7" fillId="0" borderId="37" xfId="0" applyFont="1" applyBorder="1" applyAlignment="1">
      <alignment horizontal="left" indent="2"/>
    </xf>
    <xf numFmtId="0" fontId="5" fillId="0" borderId="44" xfId="0" applyFont="1" applyBorder="1" applyAlignment="1">
      <alignment horizontal="left" indent="2"/>
    </xf>
    <xf numFmtId="0" fontId="5" fillId="0" borderId="40" xfId="0" applyFont="1" applyBorder="1" applyAlignment="1">
      <alignment horizontal="left"/>
    </xf>
    <xf numFmtId="0" fontId="5" fillId="0" borderId="37" xfId="0" applyFont="1" applyBorder="1" applyAlignment="1">
      <alignment horizontal="left" indent="2"/>
    </xf>
    <xf numFmtId="0" fontId="2" fillId="0" borderId="39" xfId="0" applyFont="1" applyBorder="1" applyAlignment="1">
      <alignment vertical="center"/>
    </xf>
    <xf numFmtId="0" fontId="2" fillId="0" borderId="44" xfId="0" applyFont="1" applyBorder="1" applyAlignment="1">
      <alignment vertical="center"/>
    </xf>
    <xf numFmtId="0" fontId="7" fillId="0" borderId="44" xfId="0" applyFont="1" applyBorder="1" applyAlignment="1">
      <alignment horizontal="right" vertical="center"/>
    </xf>
    <xf numFmtId="0" fontId="2" fillId="0" borderId="0" xfId="0" applyFont="1" applyAlignment="1">
      <alignment vertical="center"/>
    </xf>
    <xf numFmtId="0" fontId="2" fillId="0" borderId="37" xfId="0" applyFont="1" applyBorder="1" applyAlignment="1">
      <alignment vertical="center"/>
    </xf>
    <xf numFmtId="0" fontId="2" fillId="0" borderId="5" xfId="0" applyFont="1" applyBorder="1" applyAlignment="1">
      <alignment vertical="center"/>
    </xf>
    <xf numFmtId="0" fontId="5" fillId="0" borderId="37" xfId="0" applyFont="1" applyBorder="1" applyAlignment="1">
      <alignment vertical="center"/>
    </xf>
    <xf numFmtId="0" fontId="5" fillId="0" borderId="0" xfId="0" applyFont="1" applyBorder="1" applyAlignment="1">
      <alignment horizontal="right" vertical="center"/>
    </xf>
    <xf numFmtId="0" fontId="5" fillId="0" borderId="39" xfId="0" applyFont="1" applyBorder="1" applyAlignment="1">
      <alignment vertical="center"/>
    </xf>
    <xf numFmtId="0" fontId="5" fillId="0" borderId="44" xfId="0" applyFont="1" applyBorder="1" applyAlignment="1">
      <alignment horizontal="right" vertical="center"/>
    </xf>
    <xf numFmtId="0" fontId="2" fillId="0" borderId="40" xfId="0" applyFont="1" applyBorder="1" applyAlignment="1">
      <alignment vertical="center"/>
    </xf>
    <xf numFmtId="0" fontId="5" fillId="0" borderId="33" xfId="0" applyFont="1" applyBorder="1" applyAlignment="1">
      <alignment horizontal="left" vertical="center"/>
    </xf>
    <xf numFmtId="0" fontId="5" fillId="0" borderId="32" xfId="0" applyFont="1" applyBorder="1" applyAlignment="1">
      <alignment horizontal="left" vertical="center"/>
    </xf>
    <xf numFmtId="0" fontId="5" fillId="0" borderId="37" xfId="0" applyFont="1" applyBorder="1" applyAlignment="1">
      <alignment horizontal="left" vertical="center"/>
    </xf>
    <xf numFmtId="0" fontId="5" fillId="0" borderId="0" xfId="0" applyFont="1" applyBorder="1" applyAlignment="1">
      <alignment horizontal="left" vertical="center"/>
    </xf>
    <xf numFmtId="0" fontId="5" fillId="0" borderId="57" xfId="0" applyFont="1" applyBorder="1" applyAlignment="1">
      <alignment horizontal="left" vertical="center"/>
    </xf>
    <xf numFmtId="0" fontId="5" fillId="0" borderId="55" xfId="0" applyFont="1" applyBorder="1" applyAlignment="1">
      <alignment horizontal="left" vertical="center"/>
    </xf>
    <xf numFmtId="0" fontId="2" fillId="0" borderId="55" xfId="0" applyFont="1" applyBorder="1" applyAlignment="1">
      <alignment vertical="center"/>
    </xf>
    <xf numFmtId="0" fontId="2" fillId="0" borderId="4" xfId="0" applyFont="1" applyBorder="1" applyAlignment="1">
      <alignment vertical="center"/>
    </xf>
    <xf numFmtId="0" fontId="0" fillId="0" borderId="12" xfId="0" applyBorder="1" applyAlignment="1">
      <alignment/>
    </xf>
    <xf numFmtId="0" fontId="0" fillId="0" borderId="46" xfId="0" applyBorder="1" applyAlignment="1">
      <alignment/>
    </xf>
    <xf numFmtId="0" fontId="0" fillId="0" borderId="24" xfId="0" applyBorder="1" applyAlignment="1">
      <alignment/>
    </xf>
    <xf numFmtId="0" fontId="0" fillId="0" borderId="61" xfId="0" applyBorder="1" applyAlignment="1">
      <alignment/>
    </xf>
    <xf numFmtId="0" fontId="7" fillId="0" borderId="24" xfId="0" applyFont="1" applyBorder="1" applyAlignment="1">
      <alignment horizontal="center"/>
    </xf>
    <xf numFmtId="0" fontId="0" fillId="0" borderId="58" xfId="0" applyBorder="1" applyAlignment="1">
      <alignment/>
    </xf>
    <xf numFmtId="0" fontId="0" fillId="0" borderId="43" xfId="0" applyBorder="1" applyAlignment="1">
      <alignment/>
    </xf>
    <xf numFmtId="0" fontId="0" fillId="0" borderId="11" xfId="0" applyBorder="1" applyAlignment="1">
      <alignment/>
    </xf>
    <xf numFmtId="0" fontId="7" fillId="0" borderId="20" xfId="0" applyFont="1" applyFill="1" applyBorder="1" applyAlignment="1">
      <alignment horizontal="left" indent="1"/>
    </xf>
    <xf numFmtId="0" fontId="0" fillId="0" borderId="60" xfId="0" applyBorder="1" applyAlignment="1">
      <alignment/>
    </xf>
    <xf numFmtId="0" fontId="0" fillId="0" borderId="27" xfId="0" applyBorder="1" applyAlignment="1">
      <alignment/>
    </xf>
    <xf numFmtId="0" fontId="7" fillId="0" borderId="20" xfId="0" applyFont="1" applyBorder="1" applyAlignment="1">
      <alignment horizontal="left" indent="2"/>
    </xf>
    <xf numFmtId="0" fontId="7" fillId="0" borderId="17" xfId="0" applyFont="1" applyBorder="1" applyAlignment="1">
      <alignment/>
    </xf>
    <xf numFmtId="0" fontId="7" fillId="0" borderId="7" xfId="0" applyFont="1" applyBorder="1" applyAlignment="1">
      <alignment horizontal="left" indent="1"/>
    </xf>
    <xf numFmtId="0" fontId="7" fillId="0" borderId="1" xfId="0" applyFont="1" applyBorder="1" applyAlignment="1">
      <alignment/>
    </xf>
    <xf numFmtId="0" fontId="7" fillId="0" borderId="1" xfId="0" applyFont="1" applyBorder="1" applyAlignment="1">
      <alignment horizontal="right"/>
    </xf>
    <xf numFmtId="0" fontId="7" fillId="0" borderId="14" xfId="0" applyFont="1" applyBorder="1" applyAlignment="1">
      <alignment horizontal="left" indent="1"/>
    </xf>
    <xf numFmtId="0" fontId="7" fillId="0" borderId="15" xfId="0" applyFont="1" applyBorder="1" applyAlignment="1">
      <alignment/>
    </xf>
    <xf numFmtId="0" fontId="7" fillId="0" borderId="15" xfId="0" applyFont="1" applyBorder="1" applyAlignment="1">
      <alignment horizontal="right"/>
    </xf>
    <xf numFmtId="0" fontId="7" fillId="0" borderId="20" xfId="0" applyFont="1" applyBorder="1" applyAlignment="1">
      <alignment/>
    </xf>
    <xf numFmtId="0" fontId="7" fillId="0" borderId="43" xfId="0" applyFont="1" applyBorder="1" applyAlignment="1">
      <alignment horizontal="right"/>
    </xf>
    <xf numFmtId="0" fontId="7" fillId="0" borderId="21" xfId="0" applyFont="1" applyBorder="1" applyAlignment="1">
      <alignment horizontal="right"/>
    </xf>
    <xf numFmtId="0" fontId="2" fillId="0" borderId="0" xfId="0" applyFont="1" applyAlignment="1">
      <alignment horizontal="left" vertical="center"/>
    </xf>
    <xf numFmtId="0" fontId="7" fillId="0" borderId="44" xfId="0" applyFont="1" applyBorder="1" applyAlignment="1">
      <alignment horizontal="right"/>
    </xf>
    <xf numFmtId="0" fontId="7" fillId="0" borderId="55" xfId="0" applyFont="1" applyBorder="1" applyAlignment="1">
      <alignment horizontal="right"/>
    </xf>
    <xf numFmtId="0" fontId="7" fillId="0" borderId="5" xfId="0" applyFont="1" applyBorder="1" applyAlignment="1">
      <alignment horizontal="right"/>
    </xf>
    <xf numFmtId="0" fontId="7" fillId="0" borderId="4" xfId="0" applyFont="1" applyBorder="1" applyAlignment="1">
      <alignment horizontal="right"/>
    </xf>
    <xf numFmtId="0" fontId="7" fillId="0" borderId="17" xfId="0" applyFont="1" applyBorder="1" applyAlignment="1">
      <alignment horizontal="center"/>
    </xf>
    <xf numFmtId="0" fontId="7" fillId="0" borderId="25" xfId="0" applyFont="1" applyBorder="1" applyAlignment="1">
      <alignment/>
    </xf>
    <xf numFmtId="0" fontId="7" fillId="0" borderId="30" xfId="0" applyFont="1" applyBorder="1" applyAlignment="1">
      <alignment/>
    </xf>
    <xf numFmtId="0" fontId="7" fillId="0" borderId="67" xfId="0" applyFont="1" applyBorder="1" applyAlignment="1">
      <alignment horizontal="center"/>
    </xf>
    <xf numFmtId="0" fontId="7" fillId="0" borderId="6" xfId="0" applyFont="1" applyBorder="1" applyAlignment="1">
      <alignment/>
    </xf>
    <xf numFmtId="0" fontId="7" fillId="0" borderId="26" xfId="0" applyFont="1" applyBorder="1" applyAlignment="1">
      <alignment/>
    </xf>
    <xf numFmtId="0" fontId="7" fillId="0" borderId="60" xfId="0" applyFont="1" applyBorder="1" applyAlignment="1">
      <alignment horizontal="right"/>
    </xf>
    <xf numFmtId="0" fontId="7" fillId="0" borderId="16" xfId="0" applyFont="1" applyBorder="1" applyAlignment="1">
      <alignment horizontal="center"/>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0" fillId="0" borderId="75" xfId="0" applyBorder="1" applyAlignment="1">
      <alignment/>
    </xf>
    <xf numFmtId="0" fontId="7" fillId="0" borderId="56" xfId="0" applyFont="1" applyFill="1" applyBorder="1" applyAlignment="1">
      <alignment/>
    </xf>
    <xf numFmtId="0" fontId="7" fillId="0" borderId="55" xfId="0" applyFont="1" applyFill="1" applyBorder="1" applyAlignment="1">
      <alignment/>
    </xf>
    <xf numFmtId="0" fontId="7" fillId="0" borderId="4" xfId="0" applyFont="1" applyFill="1" applyBorder="1" applyAlignment="1">
      <alignment/>
    </xf>
    <xf numFmtId="0" fontId="7" fillId="0" borderId="2" xfId="0" applyFont="1" applyFill="1" applyBorder="1" applyAlignment="1">
      <alignment horizontal="right"/>
    </xf>
    <xf numFmtId="0" fontId="7" fillId="0" borderId="2" xfId="0" applyFont="1" applyFill="1" applyBorder="1" applyAlignment="1">
      <alignment horizontal="right" wrapText="1"/>
    </xf>
    <xf numFmtId="0" fontId="7" fillId="0" borderId="6" xfId="0" applyFont="1" applyFill="1" applyBorder="1" applyAlignment="1">
      <alignment horizontal="right" wrapText="1"/>
    </xf>
    <xf numFmtId="0" fontId="7" fillId="0" borderId="12" xfId="0" applyFont="1" applyFill="1" applyBorder="1" applyAlignment="1">
      <alignment horizontal="left"/>
    </xf>
    <xf numFmtId="0" fontId="7" fillId="0" borderId="33" xfId="0" applyFont="1" applyFill="1" applyBorder="1" applyAlignment="1">
      <alignment/>
    </xf>
    <xf numFmtId="0" fontId="7" fillId="0" borderId="32" xfId="0" applyFont="1" applyFill="1" applyBorder="1" applyAlignment="1">
      <alignment/>
    </xf>
    <xf numFmtId="180" fontId="5" fillId="0" borderId="1" xfId="15" applyNumberFormat="1" applyFont="1" applyFill="1" applyBorder="1" applyAlignment="1">
      <alignment/>
    </xf>
    <xf numFmtId="0" fontId="7" fillId="0" borderId="24" xfId="0" applyFont="1" applyFill="1" applyBorder="1" applyAlignment="1">
      <alignment/>
    </xf>
    <xf numFmtId="0" fontId="7" fillId="0" borderId="11" xfId="0" applyFont="1" applyFill="1" applyBorder="1" applyAlignment="1">
      <alignment/>
    </xf>
    <xf numFmtId="0" fontId="7" fillId="0" borderId="12" xfId="0" applyFont="1" applyFill="1" applyBorder="1" applyAlignment="1">
      <alignment/>
    </xf>
    <xf numFmtId="0" fontId="7" fillId="0" borderId="7" xfId="0" applyFont="1" applyFill="1" applyBorder="1" applyAlignment="1">
      <alignment/>
    </xf>
    <xf numFmtId="180" fontId="5" fillId="0" borderId="3" xfId="15" applyNumberFormat="1" applyFont="1" applyFill="1" applyBorder="1" applyAlignment="1">
      <alignment/>
    </xf>
    <xf numFmtId="0" fontId="5" fillId="0" borderId="63" xfId="0" applyFont="1" applyFill="1" applyBorder="1" applyAlignment="1">
      <alignment horizontal="left" vertical="center" indent="1"/>
    </xf>
    <xf numFmtId="0" fontId="5" fillId="0" borderId="76" xfId="0" applyFont="1" applyFill="1" applyBorder="1" applyAlignment="1">
      <alignment vertical="center"/>
    </xf>
    <xf numFmtId="0" fontId="5" fillId="0" borderId="76" xfId="0" applyFont="1" applyFill="1" applyBorder="1" applyAlignment="1">
      <alignment horizontal="left" vertical="center"/>
    </xf>
    <xf numFmtId="0" fontId="2" fillId="0" borderId="63" xfId="0" applyFont="1" applyFill="1" applyBorder="1" applyAlignment="1">
      <alignment vertical="center"/>
    </xf>
    <xf numFmtId="0" fontId="2" fillId="0" borderId="76" xfId="0" applyFont="1" applyFill="1" applyBorder="1" applyAlignment="1">
      <alignment vertical="center"/>
    </xf>
    <xf numFmtId="38" fontId="2" fillId="0" borderId="76" xfId="17" applyFont="1" applyFill="1" applyBorder="1" applyAlignment="1">
      <alignment horizontal="right" vertical="center"/>
    </xf>
    <xf numFmtId="177" fontId="7" fillId="0" borderId="76" xfId="0" applyNumberFormat="1" applyFont="1" applyFill="1" applyBorder="1" applyAlignment="1">
      <alignment horizontal="left" vertical="center"/>
    </xf>
    <xf numFmtId="0" fontId="2" fillId="0" borderId="77" xfId="0" applyFont="1" applyFill="1" applyBorder="1" applyAlignment="1">
      <alignment vertical="center"/>
    </xf>
    <xf numFmtId="0" fontId="5" fillId="0" borderId="17" xfId="0" applyFont="1" applyBorder="1" applyAlignment="1">
      <alignment horizontal="center" vertical="center"/>
    </xf>
    <xf numFmtId="0" fontId="5" fillId="0" borderId="7" xfId="0" applyFont="1" applyBorder="1" applyAlignment="1">
      <alignment horizontal="center" vertical="center"/>
    </xf>
    <xf numFmtId="186" fontId="2" fillId="0" borderId="1" xfId="17" applyNumberFormat="1" applyFont="1" applyBorder="1" applyAlignment="1">
      <alignment vertical="center"/>
    </xf>
    <xf numFmtId="186" fontId="2" fillId="0" borderId="13" xfId="17" applyNumberFormat="1" applyFont="1" applyBorder="1" applyAlignment="1">
      <alignment vertical="center"/>
    </xf>
    <xf numFmtId="0" fontId="7" fillId="0" borderId="57" xfId="0" applyFont="1" applyFill="1" applyBorder="1" applyAlignment="1">
      <alignment horizontal="center" vertical="center"/>
    </xf>
    <xf numFmtId="0" fontId="5" fillId="0" borderId="14" xfId="0" applyFont="1" applyBorder="1" applyAlignment="1">
      <alignment horizontal="center" vertical="center"/>
    </xf>
    <xf numFmtId="186" fontId="2" fillId="0" borderId="15" xfId="17" applyNumberFormat="1" applyFont="1" applyBorder="1" applyAlignment="1">
      <alignment vertical="center"/>
    </xf>
    <xf numFmtId="186" fontId="2" fillId="0" borderId="16" xfId="17" applyNumberFormat="1" applyFont="1" applyBorder="1" applyAlignment="1">
      <alignment vertical="center"/>
    </xf>
    <xf numFmtId="0" fontId="2" fillId="0" borderId="0" xfId="0" applyFont="1" applyAlignment="1">
      <alignment horizontal="right" vertical="center"/>
    </xf>
    <xf numFmtId="186" fontId="2" fillId="0" borderId="1" xfId="17" applyNumberFormat="1" applyFont="1" applyBorder="1" applyAlignment="1">
      <alignment horizontal="right" vertical="center"/>
    </xf>
    <xf numFmtId="0" fontId="2" fillId="0" borderId="0" xfId="0" applyFont="1" applyFill="1" applyBorder="1" applyAlignment="1">
      <alignment vertical="center"/>
    </xf>
    <xf numFmtId="0" fontId="7" fillId="0" borderId="40" xfId="0" applyFont="1" applyBorder="1" applyAlignment="1">
      <alignment horizontal="left" vertical="center" indent="1"/>
    </xf>
    <xf numFmtId="0" fontId="7" fillId="0" borderId="57" xfId="0" applyFont="1" applyBorder="1" applyAlignment="1">
      <alignment horizontal="left" vertical="center" indent="1"/>
    </xf>
    <xf numFmtId="0" fontId="7" fillId="0" borderId="4" xfId="0" applyFont="1" applyBorder="1" applyAlignment="1">
      <alignment horizontal="left" vertical="center" indent="1"/>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2" xfId="0" applyFont="1" applyBorder="1" applyAlignment="1">
      <alignment horizontal="left" indent="10"/>
    </xf>
    <xf numFmtId="0" fontId="7" fillId="0" borderId="35" xfId="0" applyFont="1" applyBorder="1" applyAlignment="1">
      <alignment horizontal="left" indent="10"/>
    </xf>
    <xf numFmtId="0" fontId="7" fillId="0" borderId="23" xfId="0" applyFont="1" applyBorder="1" applyAlignment="1">
      <alignment horizontal="left" indent="10"/>
    </xf>
    <xf numFmtId="0" fontId="7" fillId="0" borderId="39" xfId="0" applyFont="1" applyBorder="1" applyAlignment="1">
      <alignment horizontal="left" vertical="center" indent="1"/>
    </xf>
    <xf numFmtId="176" fontId="2" fillId="0" borderId="13" xfId="15" applyNumberFormat="1" applyFont="1" applyBorder="1" applyAlignment="1">
      <alignment horizontal="right" vertical="center"/>
    </xf>
    <xf numFmtId="0" fontId="2" fillId="0" borderId="52" xfId="0" applyFont="1" applyBorder="1" applyAlignment="1">
      <alignment horizontal="center" vertical="center"/>
    </xf>
    <xf numFmtId="0" fontId="2" fillId="0" borderId="5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186" fontId="2" fillId="0" borderId="15" xfId="0" applyNumberFormat="1" applyFont="1" applyBorder="1" applyAlignment="1">
      <alignment horizontal="right" vertical="center"/>
    </xf>
    <xf numFmtId="176" fontId="2" fillId="0" borderId="15" xfId="15" applyNumberFormat="1" applyFont="1" applyBorder="1" applyAlignment="1">
      <alignment horizontal="right" vertical="center"/>
    </xf>
    <xf numFmtId="176" fontId="2" fillId="0" borderId="16" xfId="15" applyNumberFormat="1" applyFont="1" applyBorder="1" applyAlignment="1">
      <alignment horizontal="right" vertical="center"/>
    </xf>
    <xf numFmtId="0" fontId="0" fillId="0" borderId="0" xfId="0" applyAlignment="1">
      <alignment horizontal="right"/>
    </xf>
    <xf numFmtId="0" fontId="8" fillId="0" borderId="71" xfId="0" applyFont="1" applyBorder="1" applyAlignment="1">
      <alignment horizontal="center"/>
    </xf>
    <xf numFmtId="0" fontId="8" fillId="0" borderId="0" xfId="0" applyFont="1" applyBorder="1" applyAlignment="1">
      <alignment horizontal="center"/>
    </xf>
    <xf numFmtId="0" fontId="8" fillId="0" borderId="72" xfId="0" applyFont="1" applyBorder="1" applyAlignment="1">
      <alignment horizontal="center"/>
    </xf>
    <xf numFmtId="0" fontId="0" fillId="0" borderId="71" xfId="0" applyBorder="1" applyAlignment="1">
      <alignment horizontal="center"/>
    </xf>
    <xf numFmtId="0" fontId="0" fillId="0" borderId="0" xfId="0" applyBorder="1" applyAlignment="1">
      <alignment horizontal="center"/>
    </xf>
    <xf numFmtId="0" fontId="0" fillId="0" borderId="72" xfId="0" applyBorder="1" applyAlignment="1">
      <alignment horizontal="center"/>
    </xf>
    <xf numFmtId="0" fontId="0" fillId="0" borderId="0" xfId="0" applyAlignment="1">
      <alignment horizontal="center"/>
    </xf>
    <xf numFmtId="0" fontId="7" fillId="0" borderId="0" xfId="0" applyFont="1" applyBorder="1" applyAlignment="1">
      <alignment horizontal="center" vertical="center"/>
    </xf>
    <xf numFmtId="0" fontId="7" fillId="0" borderId="44" xfId="0" applyFont="1" applyBorder="1" applyAlignment="1">
      <alignment horizontal="right" vertical="center"/>
    </xf>
    <xf numFmtId="0" fontId="7" fillId="0" borderId="40" xfId="0" applyFont="1" applyBorder="1" applyAlignment="1">
      <alignment horizontal="right" vertical="center"/>
    </xf>
    <xf numFmtId="0" fontId="5" fillId="0" borderId="33"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5" fillId="0" borderId="36" xfId="0" applyFont="1" applyBorder="1" applyAlignment="1">
      <alignment horizontal="left" indent="2"/>
    </xf>
    <xf numFmtId="0" fontId="5" fillId="0" borderId="35" xfId="0" applyFont="1" applyBorder="1" applyAlignment="1">
      <alignment horizontal="left" indent="2"/>
    </xf>
    <xf numFmtId="0" fontId="5" fillId="0" borderId="23" xfId="0" applyFont="1" applyBorder="1" applyAlignment="1">
      <alignment horizontal="left" indent="2"/>
    </xf>
    <xf numFmtId="0" fontId="5" fillId="0" borderId="31" xfId="0" applyFont="1" applyBorder="1" applyAlignment="1">
      <alignment horizontal="left" indent="2"/>
    </xf>
    <xf numFmtId="0" fontId="5" fillId="0" borderId="29" xfId="0" applyFont="1" applyBorder="1" applyAlignment="1">
      <alignment horizontal="left" indent="2"/>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186" fontId="2" fillId="0" borderId="1" xfId="17" applyNumberFormat="1" applyFont="1" applyBorder="1" applyAlignment="1">
      <alignment horizontal="right" vertical="center"/>
    </xf>
    <xf numFmtId="176" fontId="2" fillId="0" borderId="1" xfId="15" applyNumberFormat="1" applyFont="1" applyBorder="1" applyAlignment="1">
      <alignment horizontal="right" vertical="center"/>
    </xf>
    <xf numFmtId="0" fontId="7" fillId="0" borderId="4" xfId="0" applyFont="1" applyFill="1" applyBorder="1" applyAlignment="1">
      <alignment horizontal="center" vertical="center"/>
    </xf>
    <xf numFmtId="0" fontId="7" fillId="0" borderId="45" xfId="0" applyFont="1" applyBorder="1" applyAlignment="1">
      <alignment horizontal="center" vertical="center"/>
    </xf>
    <xf numFmtId="0" fontId="7" fillId="0" borderId="44" xfId="0" applyFont="1" applyBorder="1" applyAlignment="1">
      <alignment horizontal="center" vertical="center"/>
    </xf>
    <xf numFmtId="0" fontId="7" fillId="0" borderId="30" xfId="0" applyFont="1" applyBorder="1" applyAlignment="1">
      <alignment horizontal="center" vertical="center"/>
    </xf>
    <xf numFmtId="0" fontId="7" fillId="0" borderId="63" xfId="0" applyFont="1" applyBorder="1" applyAlignment="1">
      <alignment horizontal="center" vertical="center"/>
    </xf>
    <xf numFmtId="0" fontId="7" fillId="0" borderId="76" xfId="0" applyFont="1" applyBorder="1" applyAlignment="1">
      <alignment horizontal="center" vertical="center"/>
    </xf>
    <xf numFmtId="0" fontId="7" fillId="0" borderId="33" xfId="0" applyFont="1" applyBorder="1" applyAlignment="1">
      <alignment horizontal="center"/>
    </xf>
    <xf numFmtId="0" fontId="7" fillId="0" borderId="41" xfId="0" applyFont="1" applyBorder="1" applyAlignment="1">
      <alignment horizontal="center"/>
    </xf>
    <xf numFmtId="0" fontId="7" fillId="0" borderId="43" xfId="0" applyFont="1" applyBorder="1" applyAlignment="1">
      <alignment horizontal="center"/>
    </xf>
    <xf numFmtId="0" fontId="7" fillId="0" borderId="26" xfId="0" applyFont="1" applyFill="1" applyBorder="1" applyAlignment="1">
      <alignment horizontal="center"/>
    </xf>
    <xf numFmtId="0" fontId="7" fillId="0" borderId="60" xfId="0" applyFont="1" applyFill="1" applyBorder="1" applyAlignment="1">
      <alignment horizontal="center"/>
    </xf>
    <xf numFmtId="0" fontId="7" fillId="0" borderId="27" xfId="0" applyFont="1" applyFill="1" applyBorder="1" applyAlignment="1">
      <alignment horizontal="center"/>
    </xf>
    <xf numFmtId="0" fontId="7" fillId="0" borderId="28" xfId="0" applyFont="1" applyBorder="1" applyAlignment="1">
      <alignment horizontal="center"/>
    </xf>
    <xf numFmtId="0" fontId="7" fillId="0" borderId="31" xfId="0" applyFont="1" applyBorder="1" applyAlignment="1">
      <alignment horizontal="center"/>
    </xf>
    <xf numFmtId="0" fontId="7" fillId="0" borderId="29" xfId="0" applyFont="1" applyBorder="1" applyAlignment="1">
      <alignment horizontal="center"/>
    </xf>
    <xf numFmtId="0" fontId="7" fillId="0" borderId="42" xfId="0" applyFont="1" applyFill="1" applyBorder="1" applyAlignment="1">
      <alignment horizontal="center"/>
    </xf>
    <xf numFmtId="0" fontId="7" fillId="0" borderId="41" xfId="0" applyFont="1" applyFill="1" applyBorder="1" applyAlignment="1">
      <alignment horizontal="center"/>
    </xf>
    <xf numFmtId="0" fontId="7" fillId="0" borderId="32" xfId="0" applyFont="1" applyFill="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42" xfId="0" applyFont="1" applyBorder="1" applyAlignment="1">
      <alignment horizontal="center"/>
    </xf>
    <xf numFmtId="0" fontId="5" fillId="0" borderId="32" xfId="0" applyFont="1" applyBorder="1" applyAlignment="1">
      <alignment horizontal="center"/>
    </xf>
    <xf numFmtId="0" fontId="2" fillId="0" borderId="78" xfId="0" applyFont="1" applyBorder="1" applyAlignment="1">
      <alignment horizontal="center"/>
    </xf>
    <xf numFmtId="0" fontId="2" fillId="0" borderId="79"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5" fillId="0" borderId="36" xfId="0" applyFont="1" applyBorder="1" applyAlignment="1">
      <alignment horizontal="center"/>
    </xf>
    <xf numFmtId="0" fontId="5" fillId="0" borderId="31" xfId="0" applyFont="1" applyBorder="1" applyAlignment="1">
      <alignment horizontal="center"/>
    </xf>
    <xf numFmtId="0" fontId="5" fillId="0" borderId="29" xfId="0" applyFont="1" applyBorder="1" applyAlignment="1">
      <alignment horizontal="center"/>
    </xf>
    <xf numFmtId="0" fontId="5" fillId="0" borderId="10" xfId="0" applyFont="1" applyBorder="1" applyAlignment="1">
      <alignment horizontal="center"/>
    </xf>
    <xf numFmtId="0" fontId="5" fillId="0" borderId="6" xfId="0" applyFont="1" applyBorder="1" applyAlignment="1">
      <alignment horizontal="center"/>
    </xf>
    <xf numFmtId="0" fontId="5" fillId="0" borderId="12" xfId="0" applyFont="1" applyBorder="1" applyAlignment="1">
      <alignment horizontal="center"/>
    </xf>
    <xf numFmtId="0" fontId="7" fillId="0" borderId="31" xfId="0" applyFont="1" applyBorder="1" applyAlignment="1">
      <alignment horizontal="left" vertical="top"/>
    </xf>
    <xf numFmtId="0" fontId="5" fillId="0" borderId="26" xfId="0" applyFont="1" applyBorder="1" applyAlignment="1">
      <alignment horizontal="center" vertical="center"/>
    </xf>
    <xf numFmtId="0" fontId="5" fillId="0" borderId="60" xfId="0" applyFont="1" applyBorder="1" applyAlignment="1">
      <alignment horizontal="center" vertical="center"/>
    </xf>
    <xf numFmtId="0" fontId="5" fillId="0" borderId="27" xfId="0" applyFont="1" applyBorder="1" applyAlignment="1">
      <alignment horizontal="center" vertical="center"/>
    </xf>
    <xf numFmtId="0" fontId="5" fillId="0" borderId="45" xfId="0" applyFont="1" applyBorder="1" applyAlignment="1">
      <alignment horizontal="center" vertical="center"/>
    </xf>
    <xf numFmtId="0" fontId="5" fillId="0" borderId="44" xfId="0" applyFont="1" applyBorder="1" applyAlignment="1">
      <alignment horizontal="center" vertical="center"/>
    </xf>
    <xf numFmtId="0" fontId="5" fillId="0" borderId="40" xfId="0" applyFont="1" applyBorder="1" applyAlignment="1">
      <alignment horizontal="center" vertical="center"/>
    </xf>
    <xf numFmtId="0" fontId="5" fillId="0" borderId="7" xfId="0" applyFont="1" applyBorder="1" applyAlignment="1">
      <alignment horizontal="left" vertical="center" indent="2"/>
    </xf>
    <xf numFmtId="0" fontId="5" fillId="0" borderId="1" xfId="0" applyFont="1" applyBorder="1" applyAlignment="1">
      <alignment horizontal="left" vertical="center" indent="2"/>
    </xf>
    <xf numFmtId="0" fontId="5" fillId="0" borderId="22" xfId="0" applyFont="1" applyBorder="1" applyAlignment="1">
      <alignment horizontal="center" vertical="center"/>
    </xf>
    <xf numFmtId="0" fontId="5" fillId="0" borderId="35" xfId="0" applyFont="1" applyBorder="1" applyAlignment="1">
      <alignment horizontal="center" vertical="center"/>
    </xf>
    <xf numFmtId="0" fontId="5" fillId="0" borderId="23" xfId="0" applyFont="1" applyBorder="1" applyAlignment="1">
      <alignment horizontal="center" vertical="center"/>
    </xf>
    <xf numFmtId="0" fontId="5" fillId="0" borderId="14" xfId="0" applyFont="1" applyBorder="1" applyAlignment="1">
      <alignment horizontal="left" vertical="center" indent="2"/>
    </xf>
    <xf numFmtId="0" fontId="5" fillId="0" borderId="15" xfId="0" applyFont="1" applyBorder="1" applyAlignment="1">
      <alignment horizontal="left" vertical="center" indent="2"/>
    </xf>
    <xf numFmtId="0" fontId="5" fillId="0" borderId="38" xfId="0" applyFont="1" applyBorder="1" applyAlignment="1">
      <alignment horizontal="center" vertical="center"/>
    </xf>
    <xf numFmtId="0" fontId="5" fillId="0" borderId="80" xfId="0" applyFont="1" applyBorder="1" applyAlignment="1">
      <alignment horizontal="center" vertical="center"/>
    </xf>
    <xf numFmtId="10" fontId="2" fillId="0" borderId="42" xfId="0" applyNumberFormat="1" applyFont="1" applyBorder="1" applyAlignment="1">
      <alignment horizontal="center" vertical="center"/>
    </xf>
    <xf numFmtId="10" fontId="2" fillId="0" borderId="32" xfId="0" applyNumberFormat="1" applyFont="1" applyBorder="1" applyAlignment="1">
      <alignment horizontal="center" vertical="center"/>
    </xf>
    <xf numFmtId="10" fontId="2" fillId="0" borderId="33" xfId="0" applyNumberFormat="1" applyFont="1" applyBorder="1" applyAlignment="1">
      <alignment horizontal="center" vertical="center"/>
    </xf>
    <xf numFmtId="10" fontId="2" fillId="0" borderId="43" xfId="0" applyNumberFormat="1" applyFont="1" applyBorder="1" applyAlignment="1">
      <alignment horizontal="center" vertical="center"/>
    </xf>
    <xf numFmtId="177" fontId="2" fillId="0" borderId="60" xfId="0" applyNumberFormat="1" applyFont="1" applyBorder="1" applyAlignment="1">
      <alignment horizontal="center" vertical="center"/>
    </xf>
    <xf numFmtId="0" fontId="0" fillId="0" borderId="60"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314325</xdr:colOff>
      <xdr:row>25</xdr:row>
      <xdr:rowOff>47625</xdr:rowOff>
    </xdr:from>
    <xdr:ext cx="104775" cy="228600"/>
    <xdr:sp>
      <xdr:nvSpPr>
        <xdr:cNvPr id="1" name="TextBox 2"/>
        <xdr:cNvSpPr txBox="1">
          <a:spLocks noChangeArrowheads="1"/>
        </xdr:cNvSpPr>
      </xdr:nvSpPr>
      <xdr:spPr>
        <a:xfrm>
          <a:off x="6629400" y="4381500"/>
          <a:ext cx="104775"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xdr:row>
      <xdr:rowOff>104775</xdr:rowOff>
    </xdr:from>
    <xdr:to>
      <xdr:col>8</xdr:col>
      <xdr:colOff>542925</xdr:colOff>
      <xdr:row>6</xdr:row>
      <xdr:rowOff>28575</xdr:rowOff>
    </xdr:to>
    <xdr:sp>
      <xdr:nvSpPr>
        <xdr:cNvPr id="1" name="TextBox 2"/>
        <xdr:cNvSpPr txBox="1">
          <a:spLocks noChangeArrowheads="1"/>
        </xdr:cNvSpPr>
      </xdr:nvSpPr>
      <xdr:spPr>
        <a:xfrm>
          <a:off x="276225" y="276225"/>
          <a:ext cx="6238875" cy="1047750"/>
        </a:xfrm>
        <a:prstGeom prst="rect">
          <a:avLst/>
        </a:prstGeom>
        <a:solidFill>
          <a:srgbClr val="FFFFFF"/>
        </a:solidFill>
        <a:ln w="3175" cmpd="sng">
          <a:noFill/>
        </a:ln>
      </xdr:spPr>
      <xdr:txBody>
        <a:bodyPr vertOverflow="clip" wrap="square"/>
        <a:p>
          <a:pPr algn="l">
            <a:defRPr/>
          </a:pPr>
          <a:r>
            <a:rPr lang="en-US" cap="none" sz="900" b="0" i="0" u="none" baseline="0"/>
            <a:t>　
　急速な高齢化の進展に伴う寝たきりや痴呆の高齢者の急増、核家族化による家族介護の問題などから、高齢者介護の問題は、老後の最大の不安要因となっている一方、高齢者介護サービスは老人福祉と老人保健の二つの異なる制度のもとで提供されており、総合的、効率的なサービス利用ができない状況にある。
　給付と負担の関係が明確な社会保険方式によりこれらの両制度を再編成し、また国民の共同連帯の理念に基づき、社会全体で介護を支える新しい仕組みとして「介護保険制度」が創設された。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I54"/>
  <sheetViews>
    <sheetView zoomScale="75" zoomScaleNormal="75" workbookViewId="0" topLeftCell="A1">
      <selection activeCell="H24" sqref="H24"/>
    </sheetView>
  </sheetViews>
  <sheetFormatPr defaultColWidth="9.00390625" defaultRowHeight="13.5"/>
  <cols>
    <col min="3" max="7" width="9.375" style="0" customWidth="1"/>
  </cols>
  <sheetData>
    <row r="8" ht="14.25" thickBot="1"/>
    <row r="9" spans="3:7" ht="14.25" thickTop="1">
      <c r="C9" s="378"/>
      <c r="D9" s="379"/>
      <c r="E9" s="379"/>
      <c r="F9" s="379"/>
      <c r="G9" s="380"/>
    </row>
    <row r="10" spans="3:7" ht="14.25">
      <c r="C10" s="440" t="s">
        <v>367</v>
      </c>
      <c r="D10" s="441"/>
      <c r="E10" s="441"/>
      <c r="F10" s="441"/>
      <c r="G10" s="442"/>
    </row>
    <row r="11" spans="3:7" ht="13.5">
      <c r="C11" s="381"/>
      <c r="D11" s="292"/>
      <c r="E11" s="292"/>
      <c r="F11" s="292"/>
      <c r="G11" s="382"/>
    </row>
    <row r="12" spans="3:7" ht="13.5">
      <c r="C12" s="443" t="s">
        <v>368</v>
      </c>
      <c r="D12" s="444"/>
      <c r="E12" s="444"/>
      <c r="F12" s="444"/>
      <c r="G12" s="445"/>
    </row>
    <row r="13" spans="3:7" ht="14.25" thickBot="1">
      <c r="C13" s="383"/>
      <c r="D13" s="384"/>
      <c r="E13" s="384"/>
      <c r="F13" s="384"/>
      <c r="G13" s="385"/>
    </row>
    <row r="14" ht="14.25" thickTop="1"/>
    <row r="52" ht="13.5">
      <c r="F52" s="282" t="s">
        <v>366</v>
      </c>
    </row>
    <row r="54" spans="7:9" ht="13.5">
      <c r="G54" s="439" t="s">
        <v>369</v>
      </c>
      <c r="H54" s="439"/>
      <c r="I54" s="439"/>
    </row>
  </sheetData>
  <mergeCells count="3">
    <mergeCell ref="G54:I54"/>
    <mergeCell ref="C10:G10"/>
    <mergeCell ref="C12:G12"/>
  </mergeCells>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N37"/>
  <sheetViews>
    <sheetView workbookViewId="0" topLeftCell="A1">
      <selection activeCell="B1" sqref="B1"/>
    </sheetView>
  </sheetViews>
  <sheetFormatPr defaultColWidth="9.00390625" defaultRowHeight="13.5"/>
  <cols>
    <col min="1" max="3" width="3.375" style="0" customWidth="1"/>
    <col min="4" max="4" width="15.625" style="0" customWidth="1"/>
    <col min="5" max="5" width="15.125" style="0" customWidth="1"/>
    <col min="6" max="6" width="12.625" style="0" customWidth="1"/>
    <col min="7" max="7" width="4.625" style="0" customWidth="1"/>
    <col min="8" max="10" width="3.375" style="0" customWidth="1"/>
    <col min="11" max="11" width="17.125" style="0" customWidth="1"/>
    <col min="12" max="12" width="15.125" style="0" customWidth="1"/>
    <col min="13" max="13" width="12.625" style="0" customWidth="1"/>
  </cols>
  <sheetData>
    <row r="1" ht="26.25" customHeight="1">
      <c r="A1" s="1" t="s">
        <v>417</v>
      </c>
    </row>
    <row r="2" ht="26.25" customHeight="1">
      <c r="A2" s="9" t="s">
        <v>281</v>
      </c>
    </row>
    <row r="3" spans="1:13" ht="26.25" customHeight="1">
      <c r="A3" s="9" t="s">
        <v>155</v>
      </c>
      <c r="F3" s="13" t="s">
        <v>42</v>
      </c>
      <c r="H3" s="9" t="s">
        <v>156</v>
      </c>
      <c r="M3" s="13" t="s">
        <v>42</v>
      </c>
    </row>
    <row r="4" spans="1:13" s="78" customFormat="1" ht="26.25" customHeight="1">
      <c r="A4" s="90" t="s">
        <v>154</v>
      </c>
      <c r="B4" s="91" t="s">
        <v>150</v>
      </c>
      <c r="C4" s="91" t="s">
        <v>151</v>
      </c>
      <c r="D4" s="92"/>
      <c r="E4" s="93" t="s">
        <v>152</v>
      </c>
      <c r="F4" s="94" t="s">
        <v>153</v>
      </c>
      <c r="H4" s="90" t="s">
        <v>154</v>
      </c>
      <c r="I4" s="91" t="s">
        <v>150</v>
      </c>
      <c r="J4" s="91" t="s">
        <v>151</v>
      </c>
      <c r="K4" s="92"/>
      <c r="L4" s="93" t="s">
        <v>152</v>
      </c>
      <c r="M4" s="94" t="s">
        <v>153</v>
      </c>
    </row>
    <row r="5" spans="1:13" s="78" customFormat="1" ht="26.25" customHeight="1">
      <c r="A5" s="95" t="s">
        <v>104</v>
      </c>
      <c r="B5" s="80"/>
      <c r="C5" s="81"/>
      <c r="D5" s="77"/>
      <c r="E5" s="82">
        <f>E7</f>
        <v>582534840</v>
      </c>
      <c r="F5" s="96">
        <f>ROUND(E5/63605,0)</f>
        <v>9159</v>
      </c>
      <c r="H5" s="95" t="s">
        <v>131</v>
      </c>
      <c r="I5" s="80"/>
      <c r="J5" s="81"/>
      <c r="K5" s="77"/>
      <c r="L5" s="82">
        <f>L6+L10</f>
        <v>567163358</v>
      </c>
      <c r="M5" s="96">
        <f>ROUND(L5/63605,0)</f>
        <v>8917</v>
      </c>
    </row>
    <row r="6" spans="1:13" s="78" customFormat="1" ht="26.25" customHeight="1">
      <c r="A6" s="97"/>
      <c r="B6" s="79" t="s">
        <v>104</v>
      </c>
      <c r="C6" s="81"/>
      <c r="D6" s="77"/>
      <c r="E6" s="82">
        <f>E7</f>
        <v>582534840</v>
      </c>
      <c r="F6" s="96">
        <f aca="true" t="shared" si="0" ref="F6:F36">ROUND(E6/63605,0)</f>
        <v>9159</v>
      </c>
      <c r="H6" s="97"/>
      <c r="I6" s="79" t="s">
        <v>132</v>
      </c>
      <c r="J6" s="81"/>
      <c r="K6" s="77"/>
      <c r="L6" s="82">
        <f>L7+L8+L9</f>
        <v>386892694</v>
      </c>
      <c r="M6" s="96">
        <f aca="true" t="shared" si="1" ref="M6:M26">ROUND(L6/63605,0)</f>
        <v>6083</v>
      </c>
    </row>
    <row r="7" spans="1:13" s="78" customFormat="1" ht="26.25" customHeight="1">
      <c r="A7" s="98"/>
      <c r="B7" s="84"/>
      <c r="C7" s="81" t="s">
        <v>105</v>
      </c>
      <c r="D7" s="77"/>
      <c r="E7" s="82">
        <v>582534840</v>
      </c>
      <c r="F7" s="96">
        <f t="shared" si="0"/>
        <v>9159</v>
      </c>
      <c r="H7" s="97"/>
      <c r="I7" s="83"/>
      <c r="J7" s="81" t="s">
        <v>133</v>
      </c>
      <c r="K7" s="77"/>
      <c r="L7" s="82">
        <v>382560293</v>
      </c>
      <c r="M7" s="96">
        <f t="shared" si="1"/>
        <v>6015</v>
      </c>
    </row>
    <row r="8" spans="1:13" s="78" customFormat="1" ht="26.25" customHeight="1">
      <c r="A8" s="95" t="s">
        <v>106</v>
      </c>
      <c r="B8" s="80"/>
      <c r="C8" s="81"/>
      <c r="D8" s="77"/>
      <c r="E8" s="82">
        <f>E9+E11</f>
        <v>2098216100</v>
      </c>
      <c r="F8" s="96">
        <f t="shared" si="0"/>
        <v>32988</v>
      </c>
      <c r="H8" s="97"/>
      <c r="I8" s="83"/>
      <c r="J8" s="81" t="s">
        <v>134</v>
      </c>
      <c r="K8" s="77"/>
      <c r="L8" s="82">
        <v>3862001</v>
      </c>
      <c r="M8" s="96">
        <f t="shared" si="1"/>
        <v>61</v>
      </c>
    </row>
    <row r="9" spans="1:13" s="78" customFormat="1" ht="26.25" customHeight="1">
      <c r="A9" s="97"/>
      <c r="B9" s="79" t="s">
        <v>107</v>
      </c>
      <c r="C9" s="81"/>
      <c r="D9" s="77"/>
      <c r="E9" s="82">
        <f>E10</f>
        <v>1720292000</v>
      </c>
      <c r="F9" s="96">
        <f t="shared" si="0"/>
        <v>27046</v>
      </c>
      <c r="H9" s="97"/>
      <c r="I9" s="84"/>
      <c r="J9" s="81" t="s">
        <v>135</v>
      </c>
      <c r="K9" s="77"/>
      <c r="L9" s="82">
        <v>470400</v>
      </c>
      <c r="M9" s="96">
        <f t="shared" si="1"/>
        <v>7</v>
      </c>
    </row>
    <row r="10" spans="1:13" s="78" customFormat="1" ht="26.25" customHeight="1">
      <c r="A10" s="97"/>
      <c r="B10" s="84"/>
      <c r="C10" s="81" t="s">
        <v>108</v>
      </c>
      <c r="D10" s="77"/>
      <c r="E10" s="82">
        <v>1720292000</v>
      </c>
      <c r="F10" s="96">
        <f t="shared" si="0"/>
        <v>27046</v>
      </c>
      <c r="H10" s="97"/>
      <c r="I10" s="79" t="s">
        <v>136</v>
      </c>
      <c r="J10" s="81"/>
      <c r="K10" s="77"/>
      <c r="L10" s="82">
        <f>L11</f>
        <v>180270664</v>
      </c>
      <c r="M10" s="96">
        <f t="shared" si="1"/>
        <v>2834</v>
      </c>
    </row>
    <row r="11" spans="1:13" s="78" customFormat="1" ht="26.25" customHeight="1">
      <c r="A11" s="97"/>
      <c r="B11" s="79" t="s">
        <v>109</v>
      </c>
      <c r="C11" s="81"/>
      <c r="D11" s="77"/>
      <c r="E11" s="82">
        <f>E12+E13</f>
        <v>377924100</v>
      </c>
      <c r="F11" s="96">
        <f t="shared" si="0"/>
        <v>5942</v>
      </c>
      <c r="H11" s="98"/>
      <c r="I11" s="84"/>
      <c r="J11" s="81" t="s">
        <v>137</v>
      </c>
      <c r="K11" s="77"/>
      <c r="L11" s="82">
        <v>180270664</v>
      </c>
      <c r="M11" s="96">
        <f t="shared" si="1"/>
        <v>2834</v>
      </c>
    </row>
    <row r="12" spans="1:13" s="78" customFormat="1" ht="26.25" customHeight="1">
      <c r="A12" s="97"/>
      <c r="B12" s="83"/>
      <c r="C12" s="81" t="s">
        <v>110</v>
      </c>
      <c r="D12" s="77"/>
      <c r="E12" s="82">
        <v>70198100</v>
      </c>
      <c r="F12" s="96">
        <f t="shared" si="0"/>
        <v>1104</v>
      </c>
      <c r="H12" s="95" t="s">
        <v>138</v>
      </c>
      <c r="I12" s="80"/>
      <c r="J12" s="81"/>
      <c r="K12" s="77"/>
      <c r="L12" s="82">
        <f>L13</f>
        <v>8447990506</v>
      </c>
      <c r="M12" s="96">
        <f t="shared" si="1"/>
        <v>132820</v>
      </c>
    </row>
    <row r="13" spans="1:13" s="78" customFormat="1" ht="26.25" customHeight="1">
      <c r="A13" s="98"/>
      <c r="B13" s="84"/>
      <c r="C13" s="81" t="s">
        <v>111</v>
      </c>
      <c r="D13" s="77"/>
      <c r="E13" s="82">
        <v>307726000</v>
      </c>
      <c r="F13" s="96">
        <f t="shared" si="0"/>
        <v>4838</v>
      </c>
      <c r="H13" s="97"/>
      <c r="I13" s="79" t="s">
        <v>139</v>
      </c>
      <c r="J13" s="81"/>
      <c r="K13" s="77"/>
      <c r="L13" s="82">
        <f>L14+L19</f>
        <v>8447990506</v>
      </c>
      <c r="M13" s="96">
        <f t="shared" si="1"/>
        <v>132820</v>
      </c>
    </row>
    <row r="14" spans="1:13" s="78" customFormat="1" ht="26.25" customHeight="1">
      <c r="A14" s="95" t="s">
        <v>112</v>
      </c>
      <c r="B14" s="80"/>
      <c r="C14" s="81"/>
      <c r="D14" s="77"/>
      <c r="E14" s="82">
        <f>E16</f>
        <v>2910086000</v>
      </c>
      <c r="F14" s="96">
        <f t="shared" si="0"/>
        <v>45752</v>
      </c>
      <c r="H14" s="97"/>
      <c r="I14" s="83"/>
      <c r="J14" s="81" t="s">
        <v>140</v>
      </c>
      <c r="K14" s="77"/>
      <c r="L14" s="82">
        <f>L15+L16+L17+L18</f>
        <v>8404857652</v>
      </c>
      <c r="M14" s="96">
        <f t="shared" si="1"/>
        <v>132141</v>
      </c>
    </row>
    <row r="15" spans="1:13" s="78" customFormat="1" ht="26.25" customHeight="1">
      <c r="A15" s="97"/>
      <c r="B15" s="79" t="s">
        <v>113</v>
      </c>
      <c r="C15" s="81"/>
      <c r="D15" s="77"/>
      <c r="E15" s="82">
        <f>E16</f>
        <v>2910086000</v>
      </c>
      <c r="F15" s="96">
        <f t="shared" si="0"/>
        <v>45752</v>
      </c>
      <c r="H15" s="99"/>
      <c r="I15" s="85"/>
      <c r="J15" s="86" t="s">
        <v>146</v>
      </c>
      <c r="K15" s="77"/>
      <c r="L15" s="82">
        <v>11851495</v>
      </c>
      <c r="M15" s="96">
        <f t="shared" si="1"/>
        <v>186</v>
      </c>
    </row>
    <row r="16" spans="1:13" s="78" customFormat="1" ht="26.25" customHeight="1">
      <c r="A16" s="98"/>
      <c r="B16" s="84"/>
      <c r="C16" s="81" t="s">
        <v>114</v>
      </c>
      <c r="D16" s="77"/>
      <c r="E16" s="82">
        <v>2910086000</v>
      </c>
      <c r="F16" s="96">
        <f t="shared" si="0"/>
        <v>45752</v>
      </c>
      <c r="H16" s="99"/>
      <c r="I16" s="85"/>
      <c r="J16" s="86" t="s">
        <v>147</v>
      </c>
      <c r="K16" s="77"/>
      <c r="L16" s="82">
        <v>2928898564</v>
      </c>
      <c r="M16" s="96">
        <f t="shared" si="1"/>
        <v>46048</v>
      </c>
    </row>
    <row r="17" spans="1:13" s="78" customFormat="1" ht="26.25" customHeight="1">
      <c r="A17" s="95" t="s">
        <v>115</v>
      </c>
      <c r="B17" s="80"/>
      <c r="C17" s="81"/>
      <c r="D17" s="77"/>
      <c r="E17" s="82">
        <f>E18+E20</f>
        <v>1041255000</v>
      </c>
      <c r="F17" s="96">
        <f t="shared" si="0"/>
        <v>16371</v>
      </c>
      <c r="H17" s="99"/>
      <c r="I17" s="85"/>
      <c r="J17" s="86" t="s">
        <v>148</v>
      </c>
      <c r="K17" s="77"/>
      <c r="L17" s="82">
        <v>5299146972</v>
      </c>
      <c r="M17" s="96">
        <f t="shared" si="1"/>
        <v>83313</v>
      </c>
    </row>
    <row r="18" spans="1:13" s="78" customFormat="1" ht="26.25" customHeight="1">
      <c r="A18" s="97"/>
      <c r="B18" s="79" t="s">
        <v>116</v>
      </c>
      <c r="C18" s="81"/>
      <c r="D18" s="77"/>
      <c r="E18" s="82">
        <f>E19</f>
        <v>1041255000</v>
      </c>
      <c r="F18" s="96">
        <f t="shared" si="0"/>
        <v>16371</v>
      </c>
      <c r="H18" s="99"/>
      <c r="I18" s="85"/>
      <c r="J18" s="86" t="s">
        <v>149</v>
      </c>
      <c r="K18" s="77"/>
      <c r="L18" s="82">
        <v>164960621</v>
      </c>
      <c r="M18" s="96">
        <f t="shared" si="1"/>
        <v>2594</v>
      </c>
    </row>
    <row r="19" spans="1:13" s="78" customFormat="1" ht="26.25" customHeight="1">
      <c r="A19" s="97"/>
      <c r="B19" s="84"/>
      <c r="C19" s="81" t="s">
        <v>108</v>
      </c>
      <c r="D19" s="77"/>
      <c r="E19" s="82">
        <v>1041255000</v>
      </c>
      <c r="F19" s="96">
        <f t="shared" si="0"/>
        <v>16371</v>
      </c>
      <c r="H19" s="98"/>
      <c r="I19" s="84"/>
      <c r="J19" s="81" t="s">
        <v>141</v>
      </c>
      <c r="K19" s="77"/>
      <c r="L19" s="82">
        <v>43132854</v>
      </c>
      <c r="M19" s="96">
        <f t="shared" si="1"/>
        <v>678</v>
      </c>
    </row>
    <row r="20" spans="1:13" s="78" customFormat="1" ht="26.25" customHeight="1">
      <c r="A20" s="97"/>
      <c r="B20" s="79" t="s">
        <v>117</v>
      </c>
      <c r="C20" s="81"/>
      <c r="D20" s="77"/>
      <c r="E20" s="82">
        <v>0</v>
      </c>
      <c r="F20" s="96">
        <f t="shared" si="0"/>
        <v>0</v>
      </c>
      <c r="H20" s="95" t="s">
        <v>142</v>
      </c>
      <c r="I20" s="80"/>
      <c r="J20" s="81"/>
      <c r="K20" s="77"/>
      <c r="L20" s="82">
        <f>L22</f>
        <v>61680888</v>
      </c>
      <c r="M20" s="96">
        <f t="shared" si="1"/>
        <v>970</v>
      </c>
    </row>
    <row r="21" spans="1:13" s="78" customFormat="1" ht="26.25" customHeight="1">
      <c r="A21" s="98"/>
      <c r="B21" s="84"/>
      <c r="C21" s="81" t="s">
        <v>118</v>
      </c>
      <c r="D21" s="77"/>
      <c r="E21" s="82">
        <v>0</v>
      </c>
      <c r="F21" s="96">
        <f t="shared" si="0"/>
        <v>0</v>
      </c>
      <c r="H21" s="97"/>
      <c r="I21" s="79" t="s">
        <v>143</v>
      </c>
      <c r="J21" s="81"/>
      <c r="K21" s="77"/>
      <c r="L21" s="82">
        <f>L22</f>
        <v>61680888</v>
      </c>
      <c r="M21" s="96">
        <f t="shared" si="1"/>
        <v>970</v>
      </c>
    </row>
    <row r="22" spans="1:13" s="78" customFormat="1" ht="26.25" customHeight="1">
      <c r="A22" s="95" t="s">
        <v>119</v>
      </c>
      <c r="B22" s="80"/>
      <c r="C22" s="81"/>
      <c r="D22" s="77"/>
      <c r="E22" s="82">
        <f>E24</f>
        <v>3129510</v>
      </c>
      <c r="F22" s="96">
        <f t="shared" si="0"/>
        <v>49</v>
      </c>
      <c r="H22" s="98"/>
      <c r="I22" s="84"/>
      <c r="J22" s="81" t="s">
        <v>143</v>
      </c>
      <c r="K22" s="77"/>
      <c r="L22" s="82">
        <v>61680888</v>
      </c>
      <c r="M22" s="96">
        <f t="shared" si="1"/>
        <v>970</v>
      </c>
    </row>
    <row r="23" spans="1:13" s="78" customFormat="1" ht="26.25" customHeight="1">
      <c r="A23" s="97"/>
      <c r="B23" s="79" t="s">
        <v>120</v>
      </c>
      <c r="C23" s="81"/>
      <c r="D23" s="77"/>
      <c r="E23" s="82">
        <f>E24</f>
        <v>3129510</v>
      </c>
      <c r="F23" s="96">
        <f t="shared" si="0"/>
        <v>49</v>
      </c>
      <c r="H23" s="95" t="s">
        <v>144</v>
      </c>
      <c r="I23" s="80"/>
      <c r="J23" s="81"/>
      <c r="K23" s="77"/>
      <c r="L23" s="82">
        <f>L25</f>
        <v>315580510</v>
      </c>
      <c r="M23" s="96">
        <f t="shared" si="1"/>
        <v>4962</v>
      </c>
    </row>
    <row r="24" spans="1:13" s="78" customFormat="1" ht="26.25" customHeight="1">
      <c r="A24" s="98"/>
      <c r="B24" s="84"/>
      <c r="C24" s="81" t="s">
        <v>121</v>
      </c>
      <c r="D24" s="77"/>
      <c r="E24" s="82">
        <v>3129510</v>
      </c>
      <c r="F24" s="96">
        <f t="shared" si="0"/>
        <v>49</v>
      </c>
      <c r="H24" s="97"/>
      <c r="I24" s="79" t="s">
        <v>145</v>
      </c>
      <c r="J24" s="81"/>
      <c r="K24" s="77"/>
      <c r="L24" s="82">
        <f>L25</f>
        <v>315580510</v>
      </c>
      <c r="M24" s="96">
        <f t="shared" si="1"/>
        <v>4962</v>
      </c>
    </row>
    <row r="25" spans="1:13" s="78" customFormat="1" ht="26.25" customHeight="1">
      <c r="A25" s="95" t="s">
        <v>122</v>
      </c>
      <c r="B25" s="80"/>
      <c r="C25" s="81"/>
      <c r="D25" s="77"/>
      <c r="E25" s="82">
        <f>E26</f>
        <v>3565970000</v>
      </c>
      <c r="F25" s="96">
        <f t="shared" si="0"/>
        <v>56064</v>
      </c>
      <c r="H25" s="98"/>
      <c r="I25" s="84"/>
      <c r="J25" s="81" t="s">
        <v>145</v>
      </c>
      <c r="K25" s="77"/>
      <c r="L25" s="82">
        <v>315580510</v>
      </c>
      <c r="M25" s="96">
        <f t="shared" si="1"/>
        <v>4962</v>
      </c>
    </row>
    <row r="26" spans="1:13" s="78" customFormat="1" ht="26.25" customHeight="1">
      <c r="A26" s="97"/>
      <c r="B26" s="79" t="s">
        <v>123</v>
      </c>
      <c r="C26" s="81"/>
      <c r="D26" s="77"/>
      <c r="E26" s="82">
        <f>E27+E28</f>
        <v>3565970000</v>
      </c>
      <c r="F26" s="96">
        <f t="shared" si="0"/>
        <v>56064</v>
      </c>
      <c r="H26" s="510" t="s">
        <v>157</v>
      </c>
      <c r="I26" s="511"/>
      <c r="J26" s="511"/>
      <c r="K26" s="512"/>
      <c r="L26" s="88">
        <f>L7+L8+L9+L11+L14+L19+L22+L25</f>
        <v>9392415262</v>
      </c>
      <c r="M26" s="103">
        <f t="shared" si="1"/>
        <v>147668</v>
      </c>
    </row>
    <row r="27" spans="1:13" s="78" customFormat="1" ht="26.25" customHeight="1">
      <c r="A27" s="97"/>
      <c r="B27" s="83"/>
      <c r="C27" s="81" t="s">
        <v>124</v>
      </c>
      <c r="D27" s="77"/>
      <c r="E27" s="82">
        <v>1717124000</v>
      </c>
      <c r="F27" s="96">
        <f t="shared" si="0"/>
        <v>26997</v>
      </c>
      <c r="H27" s="513" t="s">
        <v>159</v>
      </c>
      <c r="I27" s="514"/>
      <c r="J27" s="514"/>
      <c r="K27" s="514"/>
      <c r="L27" s="82">
        <f>E36-L26</f>
        <v>811896031</v>
      </c>
      <c r="M27" s="96">
        <f>ROUND(L27/63605,0)</f>
        <v>12765</v>
      </c>
    </row>
    <row r="28" spans="1:13" s="78" customFormat="1" ht="26.25" customHeight="1">
      <c r="A28" s="98"/>
      <c r="B28" s="84"/>
      <c r="C28" s="81" t="s">
        <v>125</v>
      </c>
      <c r="D28" s="77"/>
      <c r="E28" s="82">
        <v>1848846000</v>
      </c>
      <c r="F28" s="96">
        <f t="shared" si="0"/>
        <v>29068</v>
      </c>
      <c r="H28" s="513" t="s">
        <v>164</v>
      </c>
      <c r="I28" s="514"/>
      <c r="J28" s="514"/>
      <c r="K28" s="514"/>
      <c r="L28" s="107">
        <v>16218000</v>
      </c>
      <c r="M28" s="96">
        <f>ROUND(L28/63605,0)</f>
        <v>255</v>
      </c>
    </row>
    <row r="29" spans="1:13" s="78" customFormat="1" ht="26.25" customHeight="1">
      <c r="A29" s="95" t="s">
        <v>126</v>
      </c>
      <c r="B29" s="80"/>
      <c r="C29" s="81"/>
      <c r="D29" s="77"/>
      <c r="E29" s="82">
        <f>E30+E32</f>
        <v>3119843</v>
      </c>
      <c r="F29" s="96">
        <f t="shared" si="0"/>
        <v>49</v>
      </c>
      <c r="H29" s="518" t="s">
        <v>165</v>
      </c>
      <c r="I29" s="519"/>
      <c r="J29" s="519"/>
      <c r="K29" s="519"/>
      <c r="L29" s="101">
        <f>L27-L28</f>
        <v>795678031</v>
      </c>
      <c r="M29" s="102">
        <f>ROUND(L29/63605,0)</f>
        <v>12510</v>
      </c>
    </row>
    <row r="30" spans="1:14" s="78" customFormat="1" ht="26.25" customHeight="1">
      <c r="A30" s="97"/>
      <c r="B30" s="79" t="s">
        <v>127</v>
      </c>
      <c r="C30" s="81"/>
      <c r="D30" s="77"/>
      <c r="E30" s="82">
        <v>0</v>
      </c>
      <c r="F30" s="96">
        <f t="shared" si="0"/>
        <v>0</v>
      </c>
      <c r="H30" s="506" t="s">
        <v>166</v>
      </c>
      <c r="I30" s="506"/>
      <c r="J30" s="506"/>
      <c r="K30" s="506"/>
      <c r="L30" s="506"/>
      <c r="M30" s="506"/>
      <c r="N30" s="108"/>
    </row>
    <row r="31" spans="1:6" s="78" customFormat="1" ht="26.25" customHeight="1">
      <c r="A31" s="97"/>
      <c r="B31" s="84"/>
      <c r="C31" s="81" t="s">
        <v>127</v>
      </c>
      <c r="D31" s="77"/>
      <c r="E31" s="82">
        <v>0</v>
      </c>
      <c r="F31" s="96">
        <f t="shared" si="0"/>
        <v>0</v>
      </c>
    </row>
    <row r="32" spans="1:13" s="78" customFormat="1" ht="26.25" customHeight="1">
      <c r="A32" s="99"/>
      <c r="B32" s="79" t="s">
        <v>128</v>
      </c>
      <c r="C32" s="81"/>
      <c r="D32" s="89"/>
      <c r="E32" s="82">
        <f>E33+E34+E35</f>
        <v>3119843</v>
      </c>
      <c r="F32" s="96">
        <f t="shared" si="0"/>
        <v>49</v>
      </c>
      <c r="H32" s="87" t="s">
        <v>163</v>
      </c>
      <c r="M32" s="13" t="s">
        <v>42</v>
      </c>
    </row>
    <row r="33" spans="1:13" s="78" customFormat="1" ht="26.25" customHeight="1">
      <c r="A33" s="99"/>
      <c r="B33" s="83"/>
      <c r="C33" s="81" t="s">
        <v>129</v>
      </c>
      <c r="D33" s="89"/>
      <c r="E33" s="82">
        <v>0</v>
      </c>
      <c r="F33" s="96">
        <f t="shared" si="0"/>
        <v>0</v>
      </c>
      <c r="H33" s="515"/>
      <c r="I33" s="516"/>
      <c r="J33" s="516"/>
      <c r="K33" s="517"/>
      <c r="L33" s="104" t="s">
        <v>162</v>
      </c>
      <c r="M33" s="94" t="s">
        <v>153</v>
      </c>
    </row>
    <row r="34" spans="1:13" s="78" customFormat="1" ht="26.25" customHeight="1">
      <c r="A34" s="99"/>
      <c r="B34" s="83"/>
      <c r="C34" s="81" t="s">
        <v>130</v>
      </c>
      <c r="D34" s="89"/>
      <c r="E34" s="82">
        <v>0</v>
      </c>
      <c r="F34" s="96">
        <f t="shared" si="0"/>
        <v>0</v>
      </c>
      <c r="H34" s="106" t="s">
        <v>161</v>
      </c>
      <c r="I34" s="105"/>
      <c r="J34" s="105"/>
      <c r="K34" s="105"/>
      <c r="L34" s="82">
        <v>589872085</v>
      </c>
      <c r="M34" s="96">
        <f>ROUND(L34/63605,0)</f>
        <v>9274</v>
      </c>
    </row>
    <row r="35" spans="1:13" s="78" customFormat="1" ht="26.25" customHeight="1">
      <c r="A35" s="100"/>
      <c r="B35" s="84"/>
      <c r="C35" s="81" t="s">
        <v>128</v>
      </c>
      <c r="D35" s="89"/>
      <c r="E35" s="82">
        <v>3119843</v>
      </c>
      <c r="F35" s="96">
        <f t="shared" si="0"/>
        <v>49</v>
      </c>
      <c r="H35" s="106" t="s">
        <v>160</v>
      </c>
      <c r="I35" s="105"/>
      <c r="J35" s="105"/>
      <c r="K35" s="105"/>
      <c r="L35" s="82">
        <v>312896425</v>
      </c>
      <c r="M35" s="96">
        <f>ROUND(L35/63605,0)</f>
        <v>4919</v>
      </c>
    </row>
    <row r="36" spans="1:13" s="78" customFormat="1" ht="26.25" customHeight="1">
      <c r="A36" s="507" t="s">
        <v>158</v>
      </c>
      <c r="B36" s="508"/>
      <c r="C36" s="508"/>
      <c r="D36" s="509"/>
      <c r="E36" s="101">
        <f>E7+E10+E12+E13+E16+E19+E21+E24+E27+E28+E31+E33+E34+E35</f>
        <v>10204311293</v>
      </c>
      <c r="F36" s="102">
        <f t="shared" si="0"/>
        <v>160433</v>
      </c>
      <c r="H36" s="507" t="s">
        <v>11</v>
      </c>
      <c r="I36" s="508"/>
      <c r="J36" s="508"/>
      <c r="K36" s="509"/>
      <c r="L36" s="101">
        <f>L34+L35</f>
        <v>902768510</v>
      </c>
      <c r="M36" s="102">
        <f>ROUND(L36/63605,0)</f>
        <v>14193</v>
      </c>
    </row>
    <row r="37" spans="8:10" ht="13.5">
      <c r="H37" s="9"/>
      <c r="I37" s="9"/>
      <c r="J37" s="9"/>
    </row>
  </sheetData>
  <mergeCells count="8">
    <mergeCell ref="H30:M30"/>
    <mergeCell ref="A36:D36"/>
    <mergeCell ref="H26:K26"/>
    <mergeCell ref="H27:K27"/>
    <mergeCell ref="H33:K33"/>
    <mergeCell ref="H36:K36"/>
    <mergeCell ref="H28:K28"/>
    <mergeCell ref="H29:K29"/>
  </mergeCells>
  <printOptions/>
  <pageMargins left="0.75" right="0.75" top="1" bottom="1" header="0.512" footer="0.512"/>
  <pageSetup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dimension ref="A1:L47"/>
  <sheetViews>
    <sheetView zoomScale="75" zoomScaleNormal="75" workbookViewId="0" topLeftCell="A1">
      <selection activeCell="G51" sqref="G51"/>
    </sheetView>
  </sheetViews>
  <sheetFormatPr defaultColWidth="9.00390625" defaultRowHeight="13.5"/>
  <cols>
    <col min="1" max="1" width="3.625" style="110" customWidth="1"/>
    <col min="2" max="10" width="14.125" style="110" customWidth="1"/>
    <col min="11" max="11" width="9.00390625" style="110" customWidth="1"/>
    <col min="12" max="12" width="10.50390625" style="110" customWidth="1"/>
    <col min="13" max="16384" width="9.00390625" style="110" customWidth="1"/>
  </cols>
  <sheetData>
    <row r="1" s="109" customFormat="1" ht="30" customHeight="1">
      <c r="A1" s="109" t="s">
        <v>357</v>
      </c>
    </row>
    <row r="2" spans="1:10" ht="30" customHeight="1">
      <c r="A2" s="365" t="s">
        <v>358</v>
      </c>
      <c r="J2" s="13" t="s">
        <v>171</v>
      </c>
    </row>
    <row r="3" spans="1:10" ht="30" customHeight="1">
      <c r="A3" s="111"/>
      <c r="B3" s="112"/>
      <c r="C3" s="113"/>
      <c r="D3" s="114" t="s">
        <v>172</v>
      </c>
      <c r="E3" s="515" t="s">
        <v>173</v>
      </c>
      <c r="F3" s="517"/>
      <c r="G3" s="520" t="s">
        <v>174</v>
      </c>
      <c r="H3" s="517"/>
      <c r="I3" s="520" t="s">
        <v>175</v>
      </c>
      <c r="J3" s="521"/>
    </row>
    <row r="4" spans="1:10" ht="30" customHeight="1">
      <c r="A4" s="115"/>
      <c r="B4" s="116"/>
      <c r="C4" s="117"/>
      <c r="D4" s="118" t="s">
        <v>176</v>
      </c>
      <c r="E4" s="119" t="s">
        <v>177</v>
      </c>
      <c r="F4" s="120" t="s">
        <v>178</v>
      </c>
      <c r="G4" s="120" t="s">
        <v>177</v>
      </c>
      <c r="H4" s="120" t="s">
        <v>178</v>
      </c>
      <c r="I4" s="120" t="s">
        <v>177</v>
      </c>
      <c r="J4" s="121" t="s">
        <v>178</v>
      </c>
    </row>
    <row r="5" spans="1:10" ht="30" customHeight="1">
      <c r="A5" s="122"/>
      <c r="B5" s="242" t="s">
        <v>23</v>
      </c>
      <c r="C5" s="123"/>
      <c r="D5" s="124">
        <v>334</v>
      </c>
      <c r="E5" s="125">
        <v>670</v>
      </c>
      <c r="F5" s="126">
        <f>ROUND(D5*E5,0)</f>
        <v>223780</v>
      </c>
      <c r="G5" s="126">
        <v>726</v>
      </c>
      <c r="H5" s="126">
        <f>ROUND(D5*G5,0)</f>
        <v>242484</v>
      </c>
      <c r="I5" s="126">
        <v>785</v>
      </c>
      <c r="J5" s="127">
        <f>ROUND(D5*I5,0)</f>
        <v>262190</v>
      </c>
    </row>
    <row r="6" spans="1:10" ht="30" customHeight="1">
      <c r="A6" s="128" t="s">
        <v>179</v>
      </c>
      <c r="B6" s="86" t="s">
        <v>24</v>
      </c>
      <c r="C6" s="89"/>
      <c r="D6" s="129">
        <v>365</v>
      </c>
      <c r="E6" s="130">
        <v>495</v>
      </c>
      <c r="F6" s="107">
        <f>ROUND(D6*E6,0)</f>
        <v>180675</v>
      </c>
      <c r="G6" s="107">
        <v>557</v>
      </c>
      <c r="H6" s="107">
        <f>ROUND(D6*G6,0)</f>
        <v>203305</v>
      </c>
      <c r="I6" s="107">
        <v>622</v>
      </c>
      <c r="J6" s="131">
        <f>ROUND(D6*I6,0)</f>
        <v>227030</v>
      </c>
    </row>
    <row r="7" spans="1:10" ht="30" customHeight="1">
      <c r="A7" s="128" t="s">
        <v>180</v>
      </c>
      <c r="B7" s="86" t="s">
        <v>221</v>
      </c>
      <c r="C7" s="89"/>
      <c r="D7" s="129">
        <v>438</v>
      </c>
      <c r="E7" s="130">
        <v>253</v>
      </c>
      <c r="F7" s="107">
        <f>ROUND(D7*E7,0)</f>
        <v>110814</v>
      </c>
      <c r="G7" s="107">
        <v>406</v>
      </c>
      <c r="H7" s="107">
        <f>ROUND(D7*G7,0)</f>
        <v>177828</v>
      </c>
      <c r="I7" s="107">
        <v>506</v>
      </c>
      <c r="J7" s="131">
        <f>ROUND(D7*I7,0)</f>
        <v>221628</v>
      </c>
    </row>
    <row r="8" spans="1:10" ht="30" customHeight="1">
      <c r="A8" s="97"/>
      <c r="B8" s="132" t="s">
        <v>11</v>
      </c>
      <c r="C8" s="133"/>
      <c r="D8" s="134" t="s">
        <v>181</v>
      </c>
      <c r="E8" s="135">
        <f aca="true" t="shared" si="0" ref="E8:J8">SUM(E5:E7)</f>
        <v>1418</v>
      </c>
      <c r="F8" s="136">
        <f t="shared" si="0"/>
        <v>515269</v>
      </c>
      <c r="G8" s="136">
        <f t="shared" si="0"/>
        <v>1689</v>
      </c>
      <c r="H8" s="136">
        <f t="shared" si="0"/>
        <v>623617</v>
      </c>
      <c r="I8" s="136">
        <f t="shared" si="0"/>
        <v>1913</v>
      </c>
      <c r="J8" s="137">
        <f t="shared" si="0"/>
        <v>710848</v>
      </c>
    </row>
    <row r="9" spans="1:10" ht="30" customHeight="1">
      <c r="A9" s="95"/>
      <c r="B9" s="86" t="s">
        <v>12</v>
      </c>
      <c r="C9" s="89"/>
      <c r="D9" s="138">
        <v>63.8</v>
      </c>
      <c r="E9" s="139">
        <v>914.58</v>
      </c>
      <c r="F9" s="107">
        <f aca="true" t="shared" si="1" ref="F9:F14">ROUND(D9*E9,0)</f>
        <v>58350</v>
      </c>
      <c r="G9" s="82">
        <v>964.3</v>
      </c>
      <c r="H9" s="107">
        <f aca="true" t="shared" si="2" ref="H9:H14">ROUND(D9*G9,0)</f>
        <v>61522</v>
      </c>
      <c r="I9" s="82">
        <v>1014.44</v>
      </c>
      <c r="J9" s="131">
        <f aca="true" t="shared" si="3" ref="J9:J14">ROUND(D9*I9,0)</f>
        <v>64721</v>
      </c>
    </row>
    <row r="10" spans="1:10" ht="30" customHeight="1">
      <c r="A10" s="97"/>
      <c r="B10" s="86" t="s">
        <v>182</v>
      </c>
      <c r="C10" s="89"/>
      <c r="D10" s="138">
        <v>173.8</v>
      </c>
      <c r="E10" s="139">
        <v>1789.12</v>
      </c>
      <c r="F10" s="107">
        <f t="shared" si="1"/>
        <v>310949</v>
      </c>
      <c r="G10" s="82">
        <v>1886.37</v>
      </c>
      <c r="H10" s="107">
        <f t="shared" si="2"/>
        <v>327851</v>
      </c>
      <c r="I10" s="82">
        <v>1984.45</v>
      </c>
      <c r="J10" s="131">
        <f t="shared" si="3"/>
        <v>344897</v>
      </c>
    </row>
    <row r="11" spans="1:10" ht="30" customHeight="1">
      <c r="A11" s="97"/>
      <c r="B11" s="86" t="s">
        <v>183</v>
      </c>
      <c r="C11" s="89"/>
      <c r="D11" s="138">
        <v>204</v>
      </c>
      <c r="E11" s="139">
        <v>1073.26</v>
      </c>
      <c r="F11" s="107">
        <f t="shared" si="1"/>
        <v>218945</v>
      </c>
      <c r="G11" s="82">
        <v>1131.59</v>
      </c>
      <c r="H11" s="107">
        <f t="shared" si="2"/>
        <v>230844</v>
      </c>
      <c r="I11" s="82">
        <v>1190.43</v>
      </c>
      <c r="J11" s="131">
        <f t="shared" si="3"/>
        <v>242848</v>
      </c>
    </row>
    <row r="12" spans="1:10" ht="30" customHeight="1">
      <c r="A12" s="97"/>
      <c r="B12" s="86" t="s">
        <v>184</v>
      </c>
      <c r="C12" s="89"/>
      <c r="D12" s="138">
        <v>280.6</v>
      </c>
      <c r="E12" s="139">
        <v>1152.03</v>
      </c>
      <c r="F12" s="107">
        <f t="shared" si="1"/>
        <v>323260</v>
      </c>
      <c r="G12" s="82">
        <v>1184.84</v>
      </c>
      <c r="H12" s="107">
        <f t="shared" si="2"/>
        <v>332466</v>
      </c>
      <c r="I12" s="82">
        <v>1215.04</v>
      </c>
      <c r="J12" s="131">
        <f t="shared" si="3"/>
        <v>340940</v>
      </c>
    </row>
    <row r="13" spans="1:10" ht="30" customHeight="1">
      <c r="A13" s="128" t="s">
        <v>185</v>
      </c>
      <c r="B13" s="86" t="s">
        <v>186</v>
      </c>
      <c r="C13" s="89"/>
      <c r="D13" s="138">
        <v>320.9</v>
      </c>
      <c r="E13" s="139">
        <v>877.15</v>
      </c>
      <c r="F13" s="107">
        <f t="shared" si="1"/>
        <v>281477</v>
      </c>
      <c r="G13" s="82">
        <v>880.88</v>
      </c>
      <c r="H13" s="107">
        <f t="shared" si="2"/>
        <v>282674</v>
      </c>
      <c r="I13" s="82">
        <v>879.88</v>
      </c>
      <c r="J13" s="131">
        <f t="shared" si="3"/>
        <v>282353</v>
      </c>
    </row>
    <row r="14" spans="1:10" ht="30" customHeight="1">
      <c r="A14" s="128"/>
      <c r="B14" s="86" t="s">
        <v>187</v>
      </c>
      <c r="C14" s="89"/>
      <c r="D14" s="138">
        <v>376</v>
      </c>
      <c r="E14" s="139">
        <v>458.5</v>
      </c>
      <c r="F14" s="107">
        <f t="shared" si="1"/>
        <v>172396</v>
      </c>
      <c r="G14" s="82">
        <v>408.43</v>
      </c>
      <c r="H14" s="107">
        <f t="shared" si="2"/>
        <v>153570</v>
      </c>
      <c r="I14" s="82">
        <v>351.66</v>
      </c>
      <c r="J14" s="131">
        <f t="shared" si="3"/>
        <v>132224</v>
      </c>
    </row>
    <row r="15" spans="1:10" ht="30" customHeight="1">
      <c r="A15" s="128"/>
      <c r="B15" s="140" t="s">
        <v>11</v>
      </c>
      <c r="C15" s="89"/>
      <c r="D15" s="141" t="s">
        <v>181</v>
      </c>
      <c r="E15" s="139">
        <f aca="true" t="shared" si="4" ref="E15:J15">SUM(E9:E14)</f>
        <v>6264.639999999999</v>
      </c>
      <c r="F15" s="107">
        <f t="shared" si="4"/>
        <v>1365377</v>
      </c>
      <c r="G15" s="82">
        <f t="shared" si="4"/>
        <v>6456.410000000001</v>
      </c>
      <c r="H15" s="107">
        <f t="shared" si="4"/>
        <v>1388927</v>
      </c>
      <c r="I15" s="82">
        <f t="shared" si="4"/>
        <v>6635.900000000001</v>
      </c>
      <c r="J15" s="131">
        <f t="shared" si="4"/>
        <v>1407983</v>
      </c>
    </row>
    <row r="16" spans="1:10" ht="30" customHeight="1">
      <c r="A16" s="128" t="s">
        <v>188</v>
      </c>
      <c r="B16" s="142" t="s">
        <v>189</v>
      </c>
      <c r="C16" s="143"/>
      <c r="D16" s="144"/>
      <c r="E16" s="522">
        <v>0.328197</v>
      </c>
      <c r="F16" s="523"/>
      <c r="G16" s="524">
        <v>0.359</v>
      </c>
      <c r="H16" s="523"/>
      <c r="I16" s="524">
        <v>0.38269</v>
      </c>
      <c r="J16" s="525"/>
    </row>
    <row r="17" spans="1:10" ht="30" customHeight="1">
      <c r="A17" s="97"/>
      <c r="B17" s="142" t="s">
        <v>190</v>
      </c>
      <c r="C17" s="143"/>
      <c r="D17" s="144"/>
      <c r="E17" s="145"/>
      <c r="F17" s="146">
        <f>ROUND(F15*E16,0)</f>
        <v>448113</v>
      </c>
      <c r="G17" s="129"/>
      <c r="H17" s="146">
        <f>ROUND(H15*G16,0)</f>
        <v>498625</v>
      </c>
      <c r="I17" s="129"/>
      <c r="J17" s="147">
        <f>ROUND(J15*I16,0)</f>
        <v>538821</v>
      </c>
    </row>
    <row r="18" spans="1:10" ht="30" customHeight="1">
      <c r="A18" s="97"/>
      <c r="B18" s="142" t="s">
        <v>191</v>
      </c>
      <c r="C18" s="143"/>
      <c r="D18" s="148">
        <v>0.162</v>
      </c>
      <c r="E18" s="145"/>
      <c r="F18" s="146">
        <f>ROUND(F17*D18,0)</f>
        <v>72594</v>
      </c>
      <c r="G18" s="129"/>
      <c r="H18" s="146">
        <f>ROUND(H17*D18,0)</f>
        <v>80777</v>
      </c>
      <c r="I18" s="129"/>
      <c r="J18" s="147">
        <f>ROUND(J17*D18,0)</f>
        <v>87289</v>
      </c>
    </row>
    <row r="19" spans="1:10" ht="30" customHeight="1">
      <c r="A19" s="97"/>
      <c r="B19" s="149" t="s">
        <v>222</v>
      </c>
      <c r="C19" s="150"/>
      <c r="D19" s="151">
        <v>267</v>
      </c>
      <c r="E19" s="152">
        <v>18</v>
      </c>
      <c r="F19" s="136">
        <f>ROUND(D19*E19,0)</f>
        <v>4806</v>
      </c>
      <c r="G19" s="136">
        <v>18</v>
      </c>
      <c r="H19" s="153">
        <f>ROUND(D19*G19,0)</f>
        <v>4806</v>
      </c>
      <c r="I19" s="154">
        <v>18</v>
      </c>
      <c r="J19" s="137">
        <f>ROUND(D19*I19,0)</f>
        <v>4806</v>
      </c>
    </row>
    <row r="20" spans="1:10" ht="30" customHeight="1">
      <c r="A20" s="97"/>
      <c r="B20" s="149" t="s">
        <v>63</v>
      </c>
      <c r="C20" s="150"/>
      <c r="D20" s="155">
        <v>193</v>
      </c>
      <c r="E20" s="152">
        <v>26.67</v>
      </c>
      <c r="F20" s="107">
        <f>ROUND(D20*E20,0)</f>
        <v>5147</v>
      </c>
      <c r="G20" s="107">
        <v>26.67</v>
      </c>
      <c r="H20" s="153">
        <f>ROUND(D20*G20,0)</f>
        <v>5147</v>
      </c>
      <c r="I20" s="154">
        <v>26.67</v>
      </c>
      <c r="J20" s="131">
        <f>ROUND(D20*I20,0)</f>
        <v>5147</v>
      </c>
    </row>
    <row r="21" spans="1:10" ht="30" customHeight="1">
      <c r="A21" s="97"/>
      <c r="B21" s="156" t="s">
        <v>192</v>
      </c>
      <c r="C21" s="150"/>
      <c r="D21" s="157"/>
      <c r="E21" s="152"/>
      <c r="F21" s="153">
        <f>F17+F18+F19+F20</f>
        <v>530660</v>
      </c>
      <c r="G21" s="154"/>
      <c r="H21" s="153">
        <f>H17+H18+H19+H20</f>
        <v>589355</v>
      </c>
      <c r="I21" s="154"/>
      <c r="J21" s="158">
        <f>J17+J18+J19+J20</f>
        <v>636063</v>
      </c>
    </row>
    <row r="22" spans="1:10" ht="30" customHeight="1">
      <c r="A22" s="159"/>
      <c r="B22" s="143" t="s">
        <v>193</v>
      </c>
      <c r="C22" s="143"/>
      <c r="D22" s="144"/>
      <c r="E22" s="145"/>
      <c r="F22" s="146">
        <f>F8+F21</f>
        <v>1045929</v>
      </c>
      <c r="G22" s="129"/>
      <c r="H22" s="146">
        <f>H8+H21</f>
        <v>1212972</v>
      </c>
      <c r="I22" s="129"/>
      <c r="J22" s="147">
        <f>J8+J21</f>
        <v>1346911</v>
      </c>
    </row>
    <row r="23" spans="1:12" ht="30" customHeight="1">
      <c r="A23" s="160"/>
      <c r="B23" s="161" t="s">
        <v>194</v>
      </c>
      <c r="C23" s="161"/>
      <c r="D23" s="162"/>
      <c r="E23" s="163" t="s">
        <v>195</v>
      </c>
      <c r="F23" s="164">
        <f>ROUND(F22*11,0)</f>
        <v>11505219</v>
      </c>
      <c r="G23" s="165" t="s">
        <v>196</v>
      </c>
      <c r="H23" s="166">
        <f>ROUND(H22*11+F22,0)</f>
        <v>14388621</v>
      </c>
      <c r="I23" s="167" t="s">
        <v>196</v>
      </c>
      <c r="J23" s="168">
        <f>ROUND(J22*11+H22,0)</f>
        <v>16028993</v>
      </c>
      <c r="L23" s="169"/>
    </row>
    <row r="24" spans="1:10" ht="30" customHeight="1">
      <c r="A24" s="170" t="s">
        <v>197</v>
      </c>
      <c r="B24" s="171"/>
      <c r="C24" s="172" t="s">
        <v>198</v>
      </c>
      <c r="D24" s="173"/>
      <c r="E24" s="174"/>
      <c r="F24" s="175">
        <v>0.883</v>
      </c>
      <c r="G24" s="176"/>
      <c r="H24" s="175">
        <v>0.883</v>
      </c>
      <c r="I24" s="176"/>
      <c r="J24" s="177">
        <v>0.883</v>
      </c>
    </row>
    <row r="25" spans="1:10" ht="30" customHeight="1">
      <c r="A25" s="178" t="s">
        <v>199</v>
      </c>
      <c r="B25" s="179"/>
      <c r="C25" s="180" t="s">
        <v>200</v>
      </c>
      <c r="D25" s="181"/>
      <c r="E25" s="182"/>
      <c r="F25" s="183">
        <f>ROUND(F23*F24,0)</f>
        <v>10159108</v>
      </c>
      <c r="G25" s="184"/>
      <c r="H25" s="183">
        <f>ROUND(H23*F24,0)</f>
        <v>12705152</v>
      </c>
      <c r="I25" s="185"/>
      <c r="J25" s="186">
        <f>ROUND(J23*J24,0)</f>
        <v>14153601</v>
      </c>
    </row>
    <row r="26" spans="1:10" ht="30" customHeight="1">
      <c r="A26" s="97"/>
      <c r="B26" s="243" t="s">
        <v>201</v>
      </c>
      <c r="C26" s="187"/>
      <c r="D26" s="188">
        <v>0.2</v>
      </c>
      <c r="E26" s="189"/>
      <c r="F26" s="190">
        <f>ROUND($F$25*D26,0)</f>
        <v>2031822</v>
      </c>
      <c r="G26" s="191"/>
      <c r="H26" s="190">
        <f>ROUND($H$25*D26,0)</f>
        <v>2541030</v>
      </c>
      <c r="I26" s="192"/>
      <c r="J26" s="193">
        <f>ROUND($J$25*D26,0)</f>
        <v>2830720</v>
      </c>
    </row>
    <row r="27" spans="1:10" ht="30" customHeight="1">
      <c r="A27" s="128" t="s">
        <v>202</v>
      </c>
      <c r="B27" s="86" t="s">
        <v>203</v>
      </c>
      <c r="C27" s="143"/>
      <c r="D27" s="194">
        <v>0.0374</v>
      </c>
      <c r="E27" s="195"/>
      <c r="F27" s="196">
        <f>ROUND($F$25*D27,0)</f>
        <v>379951</v>
      </c>
      <c r="G27" s="197"/>
      <c r="H27" s="196">
        <f>ROUND($H$25*D27,0)</f>
        <v>475173</v>
      </c>
      <c r="I27" s="198"/>
      <c r="J27" s="199">
        <f>ROUND($J$25*D27,0)</f>
        <v>529345</v>
      </c>
    </row>
    <row r="28" spans="1:10" ht="30" customHeight="1">
      <c r="A28" s="128"/>
      <c r="B28" s="86" t="s">
        <v>204</v>
      </c>
      <c r="C28" s="143"/>
      <c r="D28" s="194">
        <v>0.125</v>
      </c>
      <c r="E28" s="195"/>
      <c r="F28" s="196">
        <f>ROUND($F$25*D28,0)</f>
        <v>1269889</v>
      </c>
      <c r="G28" s="197"/>
      <c r="H28" s="196">
        <f>ROUND($H$25*D28,0)</f>
        <v>1588144</v>
      </c>
      <c r="I28" s="198"/>
      <c r="J28" s="199">
        <f>ROUND($J$25*D28,0)</f>
        <v>1769200</v>
      </c>
    </row>
    <row r="29" spans="1:10" ht="30" customHeight="1">
      <c r="A29" s="128"/>
      <c r="B29" s="86" t="s">
        <v>205</v>
      </c>
      <c r="C29" s="143"/>
      <c r="D29" s="194">
        <v>0.125</v>
      </c>
      <c r="E29" s="195"/>
      <c r="F29" s="196">
        <f>ROUND($F$25*D29,0)</f>
        <v>1269889</v>
      </c>
      <c r="G29" s="197"/>
      <c r="H29" s="196">
        <f>ROUND($H$25*D29,0)</f>
        <v>1588144</v>
      </c>
      <c r="I29" s="198"/>
      <c r="J29" s="199">
        <f>ROUND($J$25*D29,0)</f>
        <v>1769200</v>
      </c>
    </row>
    <row r="30" spans="1:10" ht="30" customHeight="1">
      <c r="A30" s="128" t="s">
        <v>206</v>
      </c>
      <c r="B30" s="86" t="s">
        <v>207</v>
      </c>
      <c r="C30" s="143"/>
      <c r="D30" s="194">
        <v>0.33</v>
      </c>
      <c r="E30" s="195"/>
      <c r="F30" s="196">
        <f>ROUND($F$25*D30,0)</f>
        <v>3352506</v>
      </c>
      <c r="G30" s="197"/>
      <c r="H30" s="196">
        <f>ROUND($H$25*D30,0)</f>
        <v>4192700</v>
      </c>
      <c r="I30" s="198"/>
      <c r="J30" s="199">
        <f>ROUND($J$25*D30,0)</f>
        <v>4670688</v>
      </c>
    </row>
    <row r="31" spans="1:10" ht="30" customHeight="1">
      <c r="A31" s="200"/>
      <c r="B31" s="201" t="s">
        <v>47</v>
      </c>
      <c r="C31" s="202" t="s">
        <v>208</v>
      </c>
      <c r="D31" s="203"/>
      <c r="E31" s="204"/>
      <c r="F31" s="205">
        <f>SUM(F26:F30)</f>
        <v>8304057</v>
      </c>
      <c r="G31" s="206"/>
      <c r="H31" s="205">
        <f>SUM(H26:H30)</f>
        <v>10385191</v>
      </c>
      <c r="I31" s="207"/>
      <c r="J31" s="208">
        <f>SUM(J26:J30)</f>
        <v>11569153</v>
      </c>
    </row>
    <row r="32" spans="1:10" ht="30" customHeight="1">
      <c r="A32" s="209" t="s">
        <v>209</v>
      </c>
      <c r="B32" s="116"/>
      <c r="C32" s="116"/>
      <c r="D32" s="210" t="s">
        <v>210</v>
      </c>
      <c r="E32" s="211"/>
      <c r="F32" s="212">
        <f>ROUND((F25+H25+J25)/3*0.005,0)</f>
        <v>61696</v>
      </c>
      <c r="G32" s="213"/>
      <c r="H32" s="212">
        <f>F32</f>
        <v>61696</v>
      </c>
      <c r="I32" s="213"/>
      <c r="J32" s="214">
        <f>F32</f>
        <v>61696</v>
      </c>
    </row>
    <row r="33" spans="1:10" ht="30" customHeight="1">
      <c r="A33" s="209"/>
      <c r="B33" s="116"/>
      <c r="C33" s="215" t="s">
        <v>211</v>
      </c>
      <c r="D33" s="216"/>
      <c r="E33" s="204"/>
      <c r="F33" s="217"/>
      <c r="G33" s="526">
        <f>F32+H32+J32</f>
        <v>185088</v>
      </c>
      <c r="H33" s="526"/>
      <c r="I33" s="217"/>
      <c r="J33" s="208"/>
    </row>
    <row r="34" spans="1:10" ht="30" customHeight="1">
      <c r="A34" s="218" t="s">
        <v>212</v>
      </c>
      <c r="B34" s="112"/>
      <c r="C34" s="112"/>
      <c r="D34" s="112"/>
      <c r="E34" s="219"/>
      <c r="F34" s="220">
        <f>F25-F31+F32</f>
        <v>1916747</v>
      </c>
      <c r="G34" s="221"/>
      <c r="H34" s="220">
        <f>H25-H31+H32</f>
        <v>2381657</v>
      </c>
      <c r="I34" s="221"/>
      <c r="J34" s="222">
        <f>J25-J31+J32</f>
        <v>2646144</v>
      </c>
    </row>
    <row r="35" spans="1:10" ht="30" customHeight="1">
      <c r="A35" s="223"/>
      <c r="B35" s="224"/>
      <c r="C35" s="215" t="s">
        <v>213</v>
      </c>
      <c r="D35" s="216"/>
      <c r="E35" s="204"/>
      <c r="F35" s="225"/>
      <c r="G35" s="526">
        <f>F34+H34+J34</f>
        <v>6944548</v>
      </c>
      <c r="H35" s="527"/>
      <c r="I35" s="225"/>
      <c r="J35" s="226"/>
    </row>
    <row r="36" spans="1:10" ht="30" customHeight="1">
      <c r="A36" s="209" t="s">
        <v>214</v>
      </c>
      <c r="B36" s="116"/>
      <c r="C36" s="116"/>
      <c r="D36" s="116"/>
      <c r="E36" s="211"/>
      <c r="F36" s="212">
        <v>63757</v>
      </c>
      <c r="G36" s="227"/>
      <c r="H36" s="212">
        <v>66200</v>
      </c>
      <c r="I36" s="228"/>
      <c r="J36" s="214">
        <v>68579</v>
      </c>
    </row>
    <row r="37" spans="1:10" ht="30" customHeight="1">
      <c r="A37" s="223"/>
      <c r="B37" s="224"/>
      <c r="C37" s="215" t="s">
        <v>215</v>
      </c>
      <c r="D37" s="216"/>
      <c r="E37" s="204"/>
      <c r="F37" s="225"/>
      <c r="G37" s="526">
        <f>F36+H36+J36</f>
        <v>198536</v>
      </c>
      <c r="H37" s="526"/>
      <c r="I37" s="225"/>
      <c r="J37" s="226"/>
    </row>
    <row r="38" spans="1:10" ht="30" customHeight="1">
      <c r="A38" s="209" t="s">
        <v>216</v>
      </c>
      <c r="B38" s="116"/>
      <c r="C38" s="229" t="s">
        <v>217</v>
      </c>
      <c r="D38" s="116"/>
      <c r="E38" s="211"/>
      <c r="F38" s="230"/>
      <c r="G38" s="231">
        <v>0.99362</v>
      </c>
      <c r="H38" s="232"/>
      <c r="I38" s="230"/>
      <c r="J38" s="233"/>
    </row>
    <row r="39" spans="1:10" ht="30" customHeight="1">
      <c r="A39" s="234" t="s">
        <v>218</v>
      </c>
      <c r="B39" s="235"/>
      <c r="C39" s="235"/>
      <c r="D39" s="235"/>
      <c r="E39" s="236"/>
      <c r="F39" s="237"/>
      <c r="G39" s="238">
        <f>ROUND(G35*1000/G38/G37,0)</f>
        <v>35203</v>
      </c>
      <c r="H39" s="239" t="s">
        <v>219</v>
      </c>
      <c r="I39" s="237"/>
      <c r="J39" s="240"/>
    </row>
    <row r="40" spans="1:10" ht="30" customHeight="1">
      <c r="A40" s="401" t="s">
        <v>220</v>
      </c>
      <c r="B40" s="402"/>
      <c r="C40" s="402"/>
      <c r="D40" s="403"/>
      <c r="E40" s="404"/>
      <c r="F40" s="405"/>
      <c r="G40" s="406">
        <f>ROUND(G39/12,0)</f>
        <v>2934</v>
      </c>
      <c r="H40" s="407" t="s">
        <v>219</v>
      </c>
      <c r="I40" s="405"/>
      <c r="J40" s="408"/>
    </row>
    <row r="41" spans="2:10" ht="13.5">
      <c r="B41" s="1"/>
      <c r="C41" s="1"/>
      <c r="D41" s="1"/>
      <c r="E41" s="1"/>
      <c r="F41" s="1"/>
      <c r="G41" s="1"/>
      <c r="H41" s="1"/>
      <c r="I41" s="1"/>
      <c r="J41" s="1"/>
    </row>
    <row r="42" spans="2:10" ht="13.5">
      <c r="B42" s="1"/>
      <c r="C42" s="1"/>
      <c r="D42" s="1"/>
      <c r="E42" s="1"/>
      <c r="F42" s="1"/>
      <c r="G42" s="1"/>
      <c r="H42" s="1"/>
      <c r="I42" s="1"/>
      <c r="J42" s="1"/>
    </row>
    <row r="43" spans="2:10" ht="13.5">
      <c r="B43" s="1"/>
      <c r="C43" s="1"/>
      <c r="D43" s="1"/>
      <c r="E43" s="1"/>
      <c r="F43" s="1"/>
      <c r="G43" s="1"/>
      <c r="H43" s="1"/>
      <c r="I43" s="1"/>
      <c r="J43" s="1"/>
    </row>
    <row r="44" spans="2:10" ht="13.5">
      <c r="B44" s="1"/>
      <c r="C44" s="1"/>
      <c r="D44" s="1"/>
      <c r="E44" s="1"/>
      <c r="F44" s="1"/>
      <c r="G44" s="1"/>
      <c r="H44" s="1"/>
      <c r="I44" s="1"/>
      <c r="J44" s="1"/>
    </row>
    <row r="45" spans="2:10" ht="13.5">
      <c r="B45" s="1"/>
      <c r="C45" s="1"/>
      <c r="D45" s="1"/>
      <c r="E45" s="1"/>
      <c r="F45" s="1"/>
      <c r="G45" s="1"/>
      <c r="H45" s="1"/>
      <c r="I45" s="241"/>
      <c r="J45" s="1"/>
    </row>
    <row r="46" spans="2:10" ht="13.5">
      <c r="B46" s="1"/>
      <c r="C46" s="1"/>
      <c r="D46" s="1"/>
      <c r="E46" s="1"/>
      <c r="F46" s="1"/>
      <c r="G46" s="1"/>
      <c r="H46" s="1"/>
      <c r="I46" s="1"/>
      <c r="J46" s="1"/>
    </row>
    <row r="47" spans="2:10" ht="13.5">
      <c r="B47" s="1"/>
      <c r="C47" s="1"/>
      <c r="D47" s="1"/>
      <c r="E47" s="1"/>
      <c r="F47" s="1"/>
      <c r="G47" s="1"/>
      <c r="H47" s="1"/>
      <c r="I47" s="1"/>
      <c r="J47" s="1"/>
    </row>
  </sheetData>
  <mergeCells count="9">
    <mergeCell ref="G33:H33"/>
    <mergeCell ref="G35:H35"/>
    <mergeCell ref="G37:H37"/>
    <mergeCell ref="E3:F3"/>
    <mergeCell ref="G3:H3"/>
    <mergeCell ref="I3:J3"/>
    <mergeCell ref="E16:F16"/>
    <mergeCell ref="G16:H16"/>
    <mergeCell ref="I16:J16"/>
  </mergeCells>
  <printOptions/>
  <pageMargins left="0.75" right="0.75" top="1" bottom="1" header="0.512" footer="0.512"/>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I12"/>
  <sheetViews>
    <sheetView workbookViewId="0" topLeftCell="A1">
      <selection activeCell="J12" sqref="J12"/>
    </sheetView>
  </sheetViews>
  <sheetFormatPr defaultColWidth="9.00390625" defaultRowHeight="13.5"/>
  <sheetData>
    <row r="1" spans="1:2" ht="28.5" customHeight="1">
      <c r="A1" s="9" t="s">
        <v>373</v>
      </c>
      <c r="B1" s="9"/>
    </row>
    <row r="2" spans="1:9" ht="28.5" customHeight="1">
      <c r="A2" s="9"/>
      <c r="B2" s="9"/>
      <c r="I2" s="10" t="s">
        <v>375</v>
      </c>
    </row>
    <row r="3" spans="1:9" ht="28.5" customHeight="1">
      <c r="A3" s="9" t="s">
        <v>303</v>
      </c>
      <c r="B3" s="9"/>
      <c r="E3" s="446" t="s">
        <v>374</v>
      </c>
      <c r="F3" s="446"/>
      <c r="G3" s="446"/>
      <c r="H3" s="446"/>
      <c r="I3" s="281" t="s">
        <v>376</v>
      </c>
    </row>
    <row r="4" spans="1:9" ht="28.5" customHeight="1">
      <c r="A4" s="9" t="s">
        <v>306</v>
      </c>
      <c r="B4" s="9"/>
      <c r="E4" s="446" t="s">
        <v>374</v>
      </c>
      <c r="F4" s="446"/>
      <c r="G4" s="446"/>
      <c r="H4" s="446"/>
      <c r="I4" s="281" t="s">
        <v>377</v>
      </c>
    </row>
    <row r="5" spans="1:9" ht="28.5" customHeight="1">
      <c r="A5" s="9" t="s">
        <v>307</v>
      </c>
      <c r="B5" s="9"/>
      <c r="E5" s="446" t="s">
        <v>374</v>
      </c>
      <c r="F5" s="446"/>
      <c r="G5" s="446"/>
      <c r="H5" s="446"/>
      <c r="I5" s="281" t="s">
        <v>378</v>
      </c>
    </row>
    <row r="6" spans="1:9" ht="28.5" customHeight="1">
      <c r="A6" s="9" t="s">
        <v>413</v>
      </c>
      <c r="B6" s="9"/>
      <c r="E6" s="446" t="s">
        <v>374</v>
      </c>
      <c r="F6" s="446"/>
      <c r="G6" s="446"/>
      <c r="H6" s="446"/>
      <c r="I6" s="281" t="s">
        <v>379</v>
      </c>
    </row>
    <row r="7" spans="1:9" ht="28.5" customHeight="1">
      <c r="A7" s="9" t="s">
        <v>310</v>
      </c>
      <c r="B7" s="9"/>
      <c r="E7" s="446" t="s">
        <v>374</v>
      </c>
      <c r="F7" s="446"/>
      <c r="G7" s="446"/>
      <c r="H7" s="446"/>
      <c r="I7" s="281" t="s">
        <v>380</v>
      </c>
    </row>
    <row r="8" spans="1:9" ht="28.5" customHeight="1">
      <c r="A8" s="9" t="s">
        <v>416</v>
      </c>
      <c r="B8" s="9"/>
      <c r="E8" s="446" t="s">
        <v>374</v>
      </c>
      <c r="F8" s="446"/>
      <c r="G8" s="446"/>
      <c r="H8" s="446"/>
      <c r="I8" s="281" t="s">
        <v>381</v>
      </c>
    </row>
    <row r="9" spans="1:9" ht="28.5" customHeight="1">
      <c r="A9" s="9" t="s">
        <v>417</v>
      </c>
      <c r="B9" s="9"/>
      <c r="E9" s="446" t="s">
        <v>374</v>
      </c>
      <c r="F9" s="446"/>
      <c r="G9" s="446"/>
      <c r="H9" s="446"/>
      <c r="I9" s="281" t="s">
        <v>418</v>
      </c>
    </row>
    <row r="10" spans="1:9" ht="28.5" customHeight="1">
      <c r="A10" s="9" t="s">
        <v>370</v>
      </c>
      <c r="B10" s="9"/>
      <c r="E10" s="446" t="s">
        <v>374</v>
      </c>
      <c r="F10" s="446"/>
      <c r="G10" s="446"/>
      <c r="H10" s="446"/>
      <c r="I10" s="281" t="s">
        <v>419</v>
      </c>
    </row>
    <row r="11" spans="1:9" ht="28.5" customHeight="1">
      <c r="A11" s="9" t="s">
        <v>371</v>
      </c>
      <c r="B11" s="9"/>
      <c r="E11" s="446" t="s">
        <v>374</v>
      </c>
      <c r="F11" s="446"/>
      <c r="G11" s="446"/>
      <c r="H11" s="446"/>
      <c r="I11" s="281" t="s">
        <v>420</v>
      </c>
    </row>
    <row r="12" spans="1:9" ht="28.5" customHeight="1">
      <c r="A12" s="9" t="s">
        <v>372</v>
      </c>
      <c r="B12" s="9"/>
      <c r="E12" s="446" t="s">
        <v>374</v>
      </c>
      <c r="F12" s="446"/>
      <c r="G12" s="446"/>
      <c r="H12" s="446"/>
      <c r="I12" s="281" t="s">
        <v>421</v>
      </c>
    </row>
  </sheetData>
  <mergeCells count="10">
    <mergeCell ref="E12:H12"/>
    <mergeCell ref="E8:H8"/>
    <mergeCell ref="E7:H7"/>
    <mergeCell ref="E9:H9"/>
    <mergeCell ref="E10:H10"/>
    <mergeCell ref="E11:H11"/>
    <mergeCell ref="E3:H3"/>
    <mergeCell ref="E4:H4"/>
    <mergeCell ref="E5:H5"/>
    <mergeCell ref="E6:H6"/>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6"/>
  <sheetViews>
    <sheetView workbookViewId="0" topLeftCell="A1">
      <selection activeCell="G18" sqref="G18"/>
    </sheetView>
  </sheetViews>
  <sheetFormatPr defaultColWidth="9.00390625" defaultRowHeight="13.5"/>
  <cols>
    <col min="1" max="1" width="15.375" style="0" customWidth="1"/>
    <col min="9" max="9" width="9.375" style="0" customWidth="1"/>
  </cols>
  <sheetData>
    <row r="1" ht="13.5">
      <c r="A1" s="1" t="s">
        <v>303</v>
      </c>
    </row>
    <row r="2" ht="16.5" customHeight="1">
      <c r="A2" s="9"/>
    </row>
    <row r="4" ht="19.5" customHeight="1"/>
    <row r="5" ht="19.5" customHeight="1"/>
    <row r="6" ht="19.5" customHeight="1"/>
    <row r="7" ht="19.5" customHeight="1"/>
    <row r="8" spans="1:9" ht="16.5" customHeight="1">
      <c r="A8" s="288" t="s">
        <v>340</v>
      </c>
      <c r="B8" s="288"/>
      <c r="C8" s="288"/>
      <c r="D8" s="288"/>
      <c r="E8" s="288"/>
      <c r="F8" s="288"/>
      <c r="G8" s="288"/>
      <c r="H8" s="288"/>
      <c r="I8" s="288"/>
    </row>
    <row r="10" spans="1:7" ht="20.25" customHeight="1">
      <c r="A10" s="283"/>
      <c r="B10" s="290"/>
      <c r="C10" s="291" t="s">
        <v>284</v>
      </c>
      <c r="D10" s="292"/>
      <c r="E10" s="293"/>
      <c r="G10" s="13" t="s">
        <v>285</v>
      </c>
    </row>
    <row r="11" spans="1:9" ht="20.25" customHeight="1">
      <c r="A11" s="322" t="s">
        <v>341</v>
      </c>
      <c r="B11" s="294" t="s">
        <v>342</v>
      </c>
      <c r="C11" s="321"/>
      <c r="D11" s="289"/>
      <c r="E11" s="295"/>
      <c r="F11" s="289"/>
      <c r="G11" s="278"/>
      <c r="H11" s="289"/>
      <c r="I11" s="289"/>
    </row>
    <row r="12" spans="1:9" ht="20.25" customHeight="1">
      <c r="A12" s="276"/>
      <c r="B12" s="323" t="s">
        <v>343</v>
      </c>
      <c r="C12" s="291"/>
      <c r="D12" s="292"/>
      <c r="E12" s="293"/>
      <c r="F12" s="292"/>
      <c r="G12" s="275"/>
      <c r="H12" s="292"/>
      <c r="I12" s="292"/>
    </row>
    <row r="13" spans="1:9" ht="20.25" customHeight="1">
      <c r="A13" s="276" t="s">
        <v>339</v>
      </c>
      <c r="B13" s="296" t="s">
        <v>295</v>
      </c>
      <c r="C13" s="292"/>
      <c r="D13" s="292"/>
      <c r="E13" s="293"/>
      <c r="F13" s="274"/>
      <c r="G13" s="292"/>
      <c r="H13" s="292"/>
      <c r="I13" s="292"/>
    </row>
    <row r="14" spans="1:6" ht="20.25" customHeight="1">
      <c r="A14" s="285" t="s">
        <v>286</v>
      </c>
      <c r="B14" s="290"/>
      <c r="C14" s="292"/>
      <c r="D14" s="292"/>
      <c r="E14" s="293"/>
      <c r="F14" s="277" t="s">
        <v>288</v>
      </c>
    </row>
    <row r="15" spans="1:6" ht="20.25" customHeight="1">
      <c r="A15" s="285" t="s">
        <v>282</v>
      </c>
      <c r="B15" s="296" t="s">
        <v>283</v>
      </c>
      <c r="C15" s="292"/>
      <c r="D15" s="292"/>
      <c r="E15" s="293"/>
      <c r="F15" s="277"/>
    </row>
    <row r="16" spans="1:6" ht="20.25" customHeight="1">
      <c r="A16" s="285" t="s">
        <v>287</v>
      </c>
      <c r="B16" s="297"/>
      <c r="C16" s="292"/>
      <c r="D16" s="292"/>
      <c r="E16" s="293"/>
      <c r="F16" s="277" t="s">
        <v>289</v>
      </c>
    </row>
    <row r="17" spans="1:6" ht="20.25" customHeight="1">
      <c r="A17" s="285" t="s">
        <v>290</v>
      </c>
      <c r="B17" s="297"/>
      <c r="C17" s="292"/>
      <c r="D17" s="292"/>
      <c r="E17" s="293"/>
      <c r="F17" s="277" t="s">
        <v>296</v>
      </c>
    </row>
    <row r="18" spans="1:6" ht="20.25" customHeight="1">
      <c r="A18" s="285" t="s">
        <v>422</v>
      </c>
      <c r="B18" s="297"/>
      <c r="C18" s="292"/>
      <c r="D18" s="292"/>
      <c r="E18" s="293"/>
      <c r="F18" s="277" t="s">
        <v>423</v>
      </c>
    </row>
    <row r="19" spans="1:6" ht="20.25" customHeight="1">
      <c r="A19" s="285" t="s">
        <v>291</v>
      </c>
      <c r="B19" s="297"/>
      <c r="C19" s="292"/>
      <c r="D19" s="292"/>
      <c r="E19" s="293"/>
      <c r="F19" s="277" t="s">
        <v>292</v>
      </c>
    </row>
    <row r="20" spans="1:6" ht="20.25" customHeight="1">
      <c r="A20" s="285" t="s">
        <v>297</v>
      </c>
      <c r="B20" s="296" t="s">
        <v>298</v>
      </c>
      <c r="C20" s="292"/>
      <c r="D20" s="292"/>
      <c r="E20" s="293"/>
      <c r="F20" s="277"/>
    </row>
    <row r="21" spans="1:6" ht="20.25" customHeight="1">
      <c r="A21" s="285" t="s">
        <v>299</v>
      </c>
      <c r="B21" s="297"/>
      <c r="C21" s="292"/>
      <c r="D21" s="292"/>
      <c r="E21" s="293"/>
      <c r="F21" s="277" t="s">
        <v>300</v>
      </c>
    </row>
    <row r="22" spans="1:6" ht="20.25" customHeight="1">
      <c r="A22" s="285" t="s">
        <v>293</v>
      </c>
      <c r="B22" s="296" t="s">
        <v>304</v>
      </c>
      <c r="C22" s="292"/>
      <c r="D22" s="292"/>
      <c r="E22" s="293"/>
      <c r="F22" s="277" t="s">
        <v>294</v>
      </c>
    </row>
    <row r="23" spans="1:6" ht="20.25" customHeight="1">
      <c r="A23" s="285" t="s">
        <v>301</v>
      </c>
      <c r="B23" s="290"/>
      <c r="C23" s="292"/>
      <c r="D23" s="292"/>
      <c r="E23" s="293"/>
      <c r="F23" s="277" t="s">
        <v>302</v>
      </c>
    </row>
    <row r="24" spans="1:6" ht="20.25" customHeight="1">
      <c r="A24" s="285"/>
      <c r="B24" s="297"/>
      <c r="C24" s="292"/>
      <c r="D24" s="292"/>
      <c r="E24" s="293"/>
      <c r="F24" s="299" t="s">
        <v>305</v>
      </c>
    </row>
    <row r="25" spans="1:5" ht="20.25" customHeight="1">
      <c r="A25" s="286"/>
      <c r="B25" s="290"/>
      <c r="C25" s="292"/>
      <c r="D25" s="292"/>
      <c r="E25" s="293"/>
    </row>
    <row r="26" spans="1:6" ht="20.25" customHeight="1">
      <c r="A26" s="285"/>
      <c r="B26" s="297"/>
      <c r="C26" s="292"/>
      <c r="D26" s="292"/>
      <c r="E26" s="293"/>
      <c r="F26" s="277"/>
    </row>
    <row r="27" ht="13.5">
      <c r="A27" s="286"/>
    </row>
    <row r="28" spans="1:6" ht="13.5">
      <c r="A28" s="285"/>
      <c r="B28" s="282"/>
      <c r="F28" s="277"/>
    </row>
    <row r="29" spans="1:6" ht="13.5">
      <c r="A29" s="285"/>
      <c r="B29" s="282"/>
      <c r="F29" s="277"/>
    </row>
    <row r="30" spans="1:6" ht="13.5">
      <c r="A30" s="285"/>
      <c r="B30" s="282"/>
      <c r="F30" s="277"/>
    </row>
    <row r="31" spans="1:6" ht="13.5">
      <c r="A31" s="285"/>
      <c r="B31" s="282"/>
      <c r="F31" s="277"/>
    </row>
    <row r="32" spans="1:6" ht="13.5">
      <c r="A32" s="285"/>
      <c r="B32" s="282"/>
      <c r="F32" s="277"/>
    </row>
    <row r="33" spans="1:6" ht="13.5">
      <c r="A33" s="285"/>
      <c r="B33" s="282"/>
      <c r="F33" s="9"/>
    </row>
    <row r="34" spans="1:6" ht="13.5">
      <c r="A34" s="285"/>
      <c r="B34" s="282"/>
      <c r="F34" s="9"/>
    </row>
    <row r="35" spans="1:6" ht="13.5">
      <c r="A35" s="287"/>
      <c r="B35" s="282"/>
      <c r="F35" s="9"/>
    </row>
    <row r="36" spans="1:6" ht="13.5">
      <c r="A36" s="287"/>
      <c r="B36" s="282"/>
      <c r="F36" s="9"/>
    </row>
    <row r="37" spans="1:6" ht="13.5">
      <c r="A37" s="287"/>
      <c r="B37" s="282"/>
      <c r="F37" s="9"/>
    </row>
    <row r="38" spans="1:6" ht="13.5">
      <c r="A38" s="284"/>
      <c r="B38" s="282"/>
      <c r="F38" s="9"/>
    </row>
    <row r="39" spans="1:6" ht="13.5">
      <c r="A39" s="284"/>
      <c r="B39" s="282"/>
      <c r="F39" s="9"/>
    </row>
    <row r="40" spans="1:6" ht="13.5">
      <c r="A40" s="284"/>
      <c r="F40" s="9"/>
    </row>
    <row r="41" spans="1:6" ht="13.5">
      <c r="A41" s="281"/>
      <c r="F41" s="9"/>
    </row>
    <row r="42" spans="1:6" ht="13.5">
      <c r="A42" s="281"/>
      <c r="F42" s="9"/>
    </row>
    <row r="43" spans="1:6" ht="13.5">
      <c r="A43" s="281"/>
      <c r="F43" s="9"/>
    </row>
    <row r="44" spans="1:6" ht="13.5">
      <c r="A44" s="281"/>
      <c r="F44" s="9"/>
    </row>
    <row r="45" ht="13.5">
      <c r="A45" s="281"/>
    </row>
    <row r="46" ht="13.5">
      <c r="A46" s="281"/>
    </row>
    <row r="47" ht="13.5">
      <c r="A47" s="281"/>
    </row>
    <row r="48" ht="13.5">
      <c r="A48" s="281"/>
    </row>
    <row r="49" ht="13.5">
      <c r="A49" s="281"/>
    </row>
    <row r="50" ht="13.5">
      <c r="A50" s="281"/>
    </row>
    <row r="51" ht="13.5">
      <c r="A51" s="281"/>
    </row>
    <row r="52" ht="13.5">
      <c r="A52" s="281"/>
    </row>
    <row r="53" ht="13.5">
      <c r="A53" s="281"/>
    </row>
    <row r="54" ht="13.5">
      <c r="A54" s="281"/>
    </row>
    <row r="55" ht="13.5">
      <c r="A55" s="280"/>
    </row>
    <row r="56" ht="13.5">
      <c r="A56" s="280"/>
    </row>
  </sheetData>
  <printOptions/>
  <pageMargins left="0.75" right="0.75" top="1" bottom="1" header="0.512" footer="0.512"/>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S52"/>
  <sheetViews>
    <sheetView tabSelected="1" workbookViewId="0" topLeftCell="A1">
      <selection activeCell="J40" sqref="J40"/>
    </sheetView>
  </sheetViews>
  <sheetFormatPr defaultColWidth="9.00390625" defaultRowHeight="13.5"/>
  <cols>
    <col min="1" max="18" width="5.625" style="1" customWidth="1"/>
    <col min="19" max="16384" width="9.00390625" style="1" customWidth="1"/>
  </cols>
  <sheetData>
    <row r="1" ht="16.5" customHeight="1">
      <c r="A1" s="9" t="s">
        <v>306</v>
      </c>
    </row>
    <row r="2" ht="16.5" customHeight="1"/>
    <row r="3" ht="16.5" customHeight="1">
      <c r="A3" s="9" t="s">
        <v>247</v>
      </c>
    </row>
    <row r="4" ht="16.5" customHeight="1"/>
    <row r="5" spans="1:17" s="327" customFormat="1" ht="16.5" customHeight="1">
      <c r="A5" s="324"/>
      <c r="B5" s="325"/>
      <c r="C5" s="325"/>
      <c r="D5" s="325"/>
      <c r="E5" s="325"/>
      <c r="F5" s="325"/>
      <c r="G5" s="325"/>
      <c r="H5" s="325"/>
      <c r="I5" s="325"/>
      <c r="J5" s="326"/>
      <c r="K5" s="326"/>
      <c r="L5" s="326"/>
      <c r="M5" s="325"/>
      <c r="N5" s="448" t="s">
        <v>248</v>
      </c>
      <c r="O5" s="448"/>
      <c r="P5" s="448"/>
      <c r="Q5" s="449"/>
    </row>
    <row r="6" spans="1:17" s="327" customFormat="1" ht="16.5" customHeight="1">
      <c r="A6" s="328"/>
      <c r="B6" s="452" t="s">
        <v>167</v>
      </c>
      <c r="C6" s="453"/>
      <c r="D6" s="116"/>
      <c r="E6" s="116"/>
      <c r="F6" s="116"/>
      <c r="G6" s="116"/>
      <c r="H6" s="116"/>
      <c r="I6" s="116"/>
      <c r="J6" s="230"/>
      <c r="K6" s="230"/>
      <c r="L6" s="230"/>
      <c r="M6" s="230"/>
      <c r="N6" s="230"/>
      <c r="O6" s="230"/>
      <c r="P6" s="230"/>
      <c r="Q6" s="329"/>
    </row>
    <row r="7" spans="1:17" s="327" customFormat="1" ht="16.5" customHeight="1">
      <c r="A7" s="328"/>
      <c r="B7" s="116"/>
      <c r="C7" s="81"/>
      <c r="D7" s="116"/>
      <c r="E7" s="116"/>
      <c r="F7" s="116"/>
      <c r="G7" s="116"/>
      <c r="H7" s="116"/>
      <c r="I7" s="116"/>
      <c r="J7" s="230"/>
      <c r="K7" s="230"/>
      <c r="L7" s="230"/>
      <c r="M7" s="230"/>
      <c r="N7" s="230"/>
      <c r="O7" s="230"/>
      <c r="P7" s="230"/>
      <c r="Q7" s="329"/>
    </row>
    <row r="8" spans="1:17" s="327" customFormat="1" ht="16.5" customHeight="1">
      <c r="A8" s="328"/>
      <c r="B8" s="116"/>
      <c r="C8" s="452" t="s">
        <v>168</v>
      </c>
      <c r="D8" s="453"/>
      <c r="E8" s="116"/>
      <c r="F8" s="116"/>
      <c r="G8" s="116"/>
      <c r="H8" s="116"/>
      <c r="I8" s="116"/>
      <c r="J8" s="230"/>
      <c r="K8" s="230"/>
      <c r="L8" s="230"/>
      <c r="M8" s="230"/>
      <c r="N8" s="230"/>
      <c r="O8" s="230"/>
      <c r="P8" s="230"/>
      <c r="Q8" s="329"/>
    </row>
    <row r="9" spans="1:17" s="327" customFormat="1" ht="16.5" customHeight="1">
      <c r="A9" s="328"/>
      <c r="B9" s="116"/>
      <c r="C9" s="116"/>
      <c r="D9" s="330"/>
      <c r="E9" s="116"/>
      <c r="F9" s="116"/>
      <c r="G9" s="116"/>
      <c r="H9" s="116"/>
      <c r="I9" s="116"/>
      <c r="J9" s="230"/>
      <c r="K9" s="187"/>
      <c r="L9" s="116"/>
      <c r="M9" s="116"/>
      <c r="N9" s="331"/>
      <c r="O9" s="116"/>
      <c r="P9" s="116"/>
      <c r="Q9" s="329"/>
    </row>
    <row r="10" spans="1:17" s="327" customFormat="1" ht="16.5" customHeight="1">
      <c r="A10" s="328"/>
      <c r="B10" s="116"/>
      <c r="C10" s="116"/>
      <c r="D10" s="452" t="s">
        <v>169</v>
      </c>
      <c r="E10" s="453"/>
      <c r="F10" s="332"/>
      <c r="G10" s="333" t="s">
        <v>234</v>
      </c>
      <c r="H10" s="150"/>
      <c r="I10" s="150"/>
      <c r="J10" s="334"/>
      <c r="K10" s="452" t="s">
        <v>170</v>
      </c>
      <c r="L10" s="453"/>
      <c r="M10" s="116"/>
      <c r="N10" s="331" t="s">
        <v>238</v>
      </c>
      <c r="O10" s="116"/>
      <c r="P10" s="116"/>
      <c r="Q10" s="329"/>
    </row>
    <row r="11" spans="1:17" s="327" customFormat="1" ht="16.5" customHeight="1">
      <c r="A11" s="328"/>
      <c r="B11" s="116"/>
      <c r="C11" s="116"/>
      <c r="D11" s="133"/>
      <c r="E11" s="330"/>
      <c r="F11" s="116"/>
      <c r="G11" s="331"/>
      <c r="H11" s="116"/>
      <c r="I11" s="116"/>
      <c r="J11" s="230"/>
      <c r="K11" s="116"/>
      <c r="L11" s="330"/>
      <c r="M11" s="116"/>
      <c r="N11" s="331"/>
      <c r="O11" s="116"/>
      <c r="P11" s="116"/>
      <c r="Q11" s="329"/>
    </row>
    <row r="12" spans="1:17" s="327" customFormat="1" ht="16.5" customHeight="1">
      <c r="A12" s="328"/>
      <c r="B12" s="116"/>
      <c r="C12" s="116"/>
      <c r="D12" s="117"/>
      <c r="E12" s="450" t="s">
        <v>240</v>
      </c>
      <c r="F12" s="451"/>
      <c r="G12" s="331" t="s">
        <v>235</v>
      </c>
      <c r="H12" s="116"/>
      <c r="I12" s="116"/>
      <c r="J12" s="230"/>
      <c r="K12" s="116"/>
      <c r="L12" s="335" t="s">
        <v>244</v>
      </c>
      <c r="M12" s="336"/>
      <c r="N12" s="331" t="s">
        <v>236</v>
      </c>
      <c r="O12" s="116"/>
      <c r="P12" s="116"/>
      <c r="Q12" s="329"/>
    </row>
    <row r="13" spans="1:17" s="327" customFormat="1" ht="16.5" customHeight="1">
      <c r="A13" s="328"/>
      <c r="B13" s="116"/>
      <c r="C13" s="116"/>
      <c r="D13" s="117"/>
      <c r="E13" s="337"/>
      <c r="F13" s="338"/>
      <c r="G13" s="331"/>
      <c r="H13" s="116"/>
      <c r="I13" s="116"/>
      <c r="J13" s="230"/>
      <c r="K13" s="116"/>
      <c r="L13" s="337"/>
      <c r="M13" s="338"/>
      <c r="N13" s="331"/>
      <c r="O13" s="116"/>
      <c r="P13" s="116"/>
      <c r="Q13" s="329"/>
    </row>
    <row r="14" spans="1:17" s="327" customFormat="1" ht="16.5" customHeight="1">
      <c r="A14" s="328"/>
      <c r="B14" s="116"/>
      <c r="C14" s="116"/>
      <c r="D14" s="117"/>
      <c r="E14" s="450" t="s">
        <v>241</v>
      </c>
      <c r="F14" s="451"/>
      <c r="G14" s="331" t="s">
        <v>236</v>
      </c>
      <c r="H14" s="116"/>
      <c r="I14" s="116"/>
      <c r="J14" s="230"/>
      <c r="K14" s="116"/>
      <c r="L14" s="335" t="s">
        <v>245</v>
      </c>
      <c r="M14" s="336"/>
      <c r="N14" s="331" t="s">
        <v>237</v>
      </c>
      <c r="O14" s="116"/>
      <c r="P14" s="116"/>
      <c r="Q14" s="329"/>
    </row>
    <row r="15" spans="1:17" s="327" customFormat="1" ht="16.5" customHeight="1">
      <c r="A15" s="328"/>
      <c r="B15" s="116"/>
      <c r="C15" s="116"/>
      <c r="D15" s="117"/>
      <c r="E15" s="337"/>
      <c r="F15" s="338"/>
      <c r="G15" s="331"/>
      <c r="H15" s="116"/>
      <c r="I15" s="116"/>
      <c r="J15" s="230"/>
      <c r="K15" s="116"/>
      <c r="L15" s="337"/>
      <c r="M15" s="338"/>
      <c r="N15" s="331"/>
      <c r="O15" s="116"/>
      <c r="P15" s="116"/>
      <c r="Q15" s="329"/>
    </row>
    <row r="16" spans="1:17" s="327" customFormat="1" ht="16.5" customHeight="1">
      <c r="A16" s="328"/>
      <c r="B16" s="116"/>
      <c r="C16" s="116"/>
      <c r="D16" s="117"/>
      <c r="E16" s="450" t="s">
        <v>242</v>
      </c>
      <c r="F16" s="451"/>
      <c r="G16" s="331" t="s">
        <v>236</v>
      </c>
      <c r="H16" s="116"/>
      <c r="I16" s="116"/>
      <c r="J16" s="230"/>
      <c r="K16" s="116"/>
      <c r="L16" s="335" t="s">
        <v>246</v>
      </c>
      <c r="M16" s="336"/>
      <c r="N16" s="331" t="s">
        <v>239</v>
      </c>
      <c r="O16" s="447" t="s">
        <v>250</v>
      </c>
      <c r="P16" s="447"/>
      <c r="Q16" s="329"/>
    </row>
    <row r="17" spans="1:17" s="327" customFormat="1" ht="16.5" customHeight="1">
      <c r="A17" s="328"/>
      <c r="B17" s="116"/>
      <c r="C17" s="116"/>
      <c r="D17" s="117"/>
      <c r="E17" s="339"/>
      <c r="F17" s="340"/>
      <c r="G17" s="331"/>
      <c r="H17" s="116"/>
      <c r="I17" s="116"/>
      <c r="J17" s="230"/>
      <c r="K17" s="230"/>
      <c r="L17" s="230"/>
      <c r="M17" s="230"/>
      <c r="N17" s="230"/>
      <c r="O17" s="230"/>
      <c r="P17" s="230"/>
      <c r="Q17" s="329"/>
    </row>
    <row r="18" spans="1:17" s="327" customFormat="1" ht="16.5" customHeight="1">
      <c r="A18" s="328"/>
      <c r="B18" s="116"/>
      <c r="C18" s="116"/>
      <c r="D18" s="117"/>
      <c r="E18" s="450" t="s">
        <v>243</v>
      </c>
      <c r="F18" s="451"/>
      <c r="G18" s="331" t="s">
        <v>237</v>
      </c>
      <c r="H18" s="447" t="s">
        <v>249</v>
      </c>
      <c r="I18" s="447"/>
      <c r="J18" s="230"/>
      <c r="K18" s="230"/>
      <c r="L18" s="230"/>
      <c r="M18" s="230"/>
      <c r="N18" s="230"/>
      <c r="O18" s="230"/>
      <c r="P18" s="230"/>
      <c r="Q18" s="329"/>
    </row>
    <row r="19" spans="1:17" s="327" customFormat="1" ht="16.5" customHeight="1">
      <c r="A19" s="191"/>
      <c r="B19" s="187"/>
      <c r="C19" s="187"/>
      <c r="D19" s="341"/>
      <c r="E19" s="341"/>
      <c r="F19" s="341"/>
      <c r="G19" s="341"/>
      <c r="H19" s="341"/>
      <c r="I19" s="341"/>
      <c r="J19" s="341"/>
      <c r="K19" s="341"/>
      <c r="L19" s="341"/>
      <c r="M19" s="341"/>
      <c r="N19" s="341"/>
      <c r="O19" s="341"/>
      <c r="P19" s="341"/>
      <c r="Q19" s="342"/>
    </row>
    <row r="20" spans="1:12" ht="16.5" customHeight="1">
      <c r="A20" s="272"/>
      <c r="B20" s="274"/>
      <c r="C20" s="274"/>
      <c r="D20" s="273"/>
      <c r="E20" s="273"/>
      <c r="F20" s="273"/>
      <c r="G20" s="273"/>
      <c r="H20" s="273"/>
      <c r="I20" s="273"/>
      <c r="J20" s="273"/>
      <c r="K20" s="273"/>
      <c r="L20" s="273"/>
    </row>
    <row r="21" spans="1:12" ht="16.5" customHeight="1">
      <c r="A21" s="274" t="s">
        <v>251</v>
      </c>
      <c r="B21" s="274"/>
      <c r="C21" s="274"/>
      <c r="D21" s="273"/>
      <c r="E21" s="273"/>
      <c r="F21" s="273"/>
      <c r="G21" s="273"/>
      <c r="H21" s="273"/>
      <c r="I21" s="273"/>
      <c r="J21" s="273"/>
      <c r="K21" s="273"/>
      <c r="L21" s="273"/>
    </row>
    <row r="22" spans="1:12" ht="16.5" customHeight="1">
      <c r="A22" s="274"/>
      <c r="B22" s="274"/>
      <c r="C22" s="274"/>
      <c r="D22" s="273"/>
      <c r="E22" s="273"/>
      <c r="F22" s="273"/>
      <c r="G22" s="273"/>
      <c r="H22" s="273"/>
      <c r="I22" s="273"/>
      <c r="J22" s="273"/>
      <c r="K22" s="273"/>
      <c r="L22" s="273"/>
    </row>
    <row r="23" spans="1:19" ht="16.5" customHeight="1">
      <c r="A23" s="279" t="s">
        <v>262</v>
      </c>
      <c r="B23" s="274"/>
      <c r="C23" s="274"/>
      <c r="D23" s="273"/>
      <c r="E23" s="273"/>
      <c r="F23" s="273"/>
      <c r="G23" s="273"/>
      <c r="H23" s="273"/>
      <c r="I23" s="273"/>
      <c r="M23" s="9"/>
      <c r="N23" s="9"/>
      <c r="O23" s="9"/>
      <c r="P23" s="9"/>
      <c r="Q23" s="9"/>
      <c r="R23" s="9"/>
      <c r="S23" s="9"/>
    </row>
    <row r="24" spans="1:19" ht="16.5" customHeight="1">
      <c r="A24" s="273"/>
      <c r="B24" s="274" t="s">
        <v>252</v>
      </c>
      <c r="C24" s="274"/>
      <c r="D24" s="273"/>
      <c r="E24" s="273"/>
      <c r="F24" s="273"/>
      <c r="G24" s="273"/>
      <c r="H24" s="273"/>
      <c r="I24" s="273"/>
      <c r="M24" s="9"/>
      <c r="N24" s="9"/>
      <c r="O24" s="9"/>
      <c r="P24" s="9"/>
      <c r="Q24" s="9"/>
      <c r="R24" s="9"/>
      <c r="S24" s="9"/>
    </row>
    <row r="25" spans="1:19" ht="16.5" customHeight="1">
      <c r="A25" s="273"/>
      <c r="B25" s="274" t="s">
        <v>278</v>
      </c>
      <c r="C25" s="274"/>
      <c r="D25" s="273"/>
      <c r="E25" s="273"/>
      <c r="F25" s="273"/>
      <c r="G25" s="273"/>
      <c r="H25" s="273"/>
      <c r="I25" s="273"/>
      <c r="M25" s="9"/>
      <c r="N25" s="9"/>
      <c r="O25" s="9"/>
      <c r="P25" s="9"/>
      <c r="Q25" s="9"/>
      <c r="R25" s="9"/>
      <c r="S25" s="9"/>
    </row>
    <row r="26" spans="1:19" ht="16.5" customHeight="1">
      <c r="A26" s="273"/>
      <c r="B26" s="274" t="s">
        <v>253</v>
      </c>
      <c r="C26" s="274"/>
      <c r="D26" s="273"/>
      <c r="E26" s="273"/>
      <c r="F26" s="273"/>
      <c r="G26" s="273"/>
      <c r="H26" s="273"/>
      <c r="I26" s="273"/>
      <c r="M26" s="9"/>
      <c r="N26" s="9"/>
      <c r="O26" s="9"/>
      <c r="P26" s="9"/>
      <c r="Q26" s="9"/>
      <c r="R26" s="9"/>
      <c r="S26" s="9"/>
    </row>
    <row r="27" spans="1:19" ht="16.5" customHeight="1">
      <c r="A27" s="273"/>
      <c r="B27" s="274" t="s">
        <v>254</v>
      </c>
      <c r="C27" s="274"/>
      <c r="D27" s="273"/>
      <c r="E27" s="273"/>
      <c r="F27" s="273"/>
      <c r="G27" s="273"/>
      <c r="H27" s="273"/>
      <c r="I27" s="273"/>
      <c r="M27" s="9"/>
      <c r="N27" s="9"/>
      <c r="O27" s="9"/>
      <c r="P27" s="9"/>
      <c r="Q27" s="9"/>
      <c r="R27" s="9"/>
      <c r="S27" s="9"/>
    </row>
    <row r="28" spans="1:19" ht="16.5" customHeight="1">
      <c r="A28" s="273"/>
      <c r="B28" s="274" t="s">
        <v>255</v>
      </c>
      <c r="C28" s="273"/>
      <c r="D28" s="273"/>
      <c r="E28" s="273"/>
      <c r="F28" s="273"/>
      <c r="G28" s="273"/>
      <c r="H28" s="273"/>
      <c r="I28" s="273"/>
      <c r="M28" s="9"/>
      <c r="N28" s="9"/>
      <c r="O28" s="9"/>
      <c r="P28" s="9"/>
      <c r="Q28" s="9"/>
      <c r="R28" s="9"/>
      <c r="S28" s="9"/>
    </row>
    <row r="29" spans="1:19" ht="16.5" customHeight="1">
      <c r="A29" s="273"/>
      <c r="B29" s="274" t="s">
        <v>256</v>
      </c>
      <c r="C29" s="273"/>
      <c r="D29" s="273"/>
      <c r="E29" s="273"/>
      <c r="F29" s="273"/>
      <c r="G29" s="273"/>
      <c r="H29" s="273"/>
      <c r="I29" s="273"/>
      <c r="M29" s="9"/>
      <c r="N29" s="9"/>
      <c r="O29" s="9"/>
      <c r="P29" s="9"/>
      <c r="Q29" s="9"/>
      <c r="R29" s="9"/>
      <c r="S29" s="9"/>
    </row>
    <row r="30" spans="1:19" ht="16.5" customHeight="1">
      <c r="A30" s="273"/>
      <c r="B30" s="9" t="s">
        <v>257</v>
      </c>
      <c r="C30" s="9"/>
      <c r="M30" s="9"/>
      <c r="N30" s="9"/>
      <c r="O30" s="9"/>
      <c r="P30" s="9"/>
      <c r="Q30" s="9"/>
      <c r="R30" s="9"/>
      <c r="S30" s="9"/>
    </row>
    <row r="31" spans="1:19" ht="16.5" customHeight="1">
      <c r="A31" s="274"/>
      <c r="B31" s="9" t="s">
        <v>258</v>
      </c>
      <c r="C31" s="9"/>
      <c r="M31" s="9"/>
      <c r="N31" s="9"/>
      <c r="O31" s="9"/>
      <c r="P31" s="9"/>
      <c r="Q31" s="9"/>
      <c r="R31" s="9"/>
      <c r="S31" s="9"/>
    </row>
    <row r="32" spans="1:19" ht="16.5" customHeight="1">
      <c r="A32" s="273"/>
      <c r="B32" s="9" t="s">
        <v>259</v>
      </c>
      <c r="C32" s="9"/>
      <c r="M32" s="9"/>
      <c r="N32" s="9"/>
      <c r="O32" s="9"/>
      <c r="P32" s="9"/>
      <c r="Q32" s="9"/>
      <c r="R32" s="9"/>
      <c r="S32" s="9"/>
    </row>
    <row r="33" spans="1:19" ht="16.5" customHeight="1">
      <c r="A33" s="274"/>
      <c r="B33" s="9" t="s">
        <v>260</v>
      </c>
      <c r="C33" s="9"/>
      <c r="M33" s="9"/>
      <c r="N33" s="9"/>
      <c r="O33" s="9"/>
      <c r="P33" s="9"/>
      <c r="Q33" s="9"/>
      <c r="R33" s="9"/>
      <c r="S33" s="9"/>
    </row>
    <row r="34" spans="1:19" ht="16.5" customHeight="1">
      <c r="A34" s="274"/>
      <c r="B34" s="9" t="s">
        <v>261</v>
      </c>
      <c r="C34" s="9"/>
      <c r="M34" s="9"/>
      <c r="N34" s="9"/>
      <c r="O34" s="9"/>
      <c r="P34" s="9"/>
      <c r="Q34" s="9"/>
      <c r="R34" s="9"/>
      <c r="S34" s="9"/>
    </row>
    <row r="35" spans="1:19" ht="16.5" customHeight="1">
      <c r="A35" s="274"/>
      <c r="B35" s="9"/>
      <c r="C35" s="9"/>
      <c r="M35" s="9"/>
      <c r="N35" s="9"/>
      <c r="O35" s="9"/>
      <c r="P35" s="9"/>
      <c r="Q35" s="9"/>
      <c r="R35" s="9"/>
      <c r="S35" s="9"/>
    </row>
    <row r="36" spans="1:19" ht="16.5" customHeight="1">
      <c r="A36" s="279" t="s">
        <v>263</v>
      </c>
      <c r="B36" s="9"/>
      <c r="C36" s="274"/>
      <c r="M36" s="9"/>
      <c r="N36" s="9"/>
      <c r="O36" s="9"/>
      <c r="P36" s="9"/>
      <c r="Q36" s="9"/>
      <c r="R36" s="9"/>
      <c r="S36" s="9"/>
    </row>
    <row r="37" spans="1:19" ht="16.5" customHeight="1">
      <c r="A37" s="9"/>
      <c r="B37" s="274" t="s">
        <v>264</v>
      </c>
      <c r="C37" s="274"/>
      <c r="M37" s="9"/>
      <c r="N37" s="9"/>
      <c r="O37" s="9"/>
      <c r="P37" s="9"/>
      <c r="Q37" s="9"/>
      <c r="R37" s="9"/>
      <c r="S37" s="9"/>
    </row>
    <row r="38" spans="1:19" ht="16.5" customHeight="1">
      <c r="A38" s="274"/>
      <c r="B38" s="274" t="s">
        <v>265</v>
      </c>
      <c r="C38" s="274"/>
      <c r="J38" s="9"/>
      <c r="K38" s="9"/>
      <c r="L38" s="9"/>
      <c r="M38" s="9"/>
      <c r="N38" s="9"/>
      <c r="O38" s="9"/>
      <c r="P38" s="9"/>
      <c r="Q38" s="9"/>
      <c r="R38" s="9"/>
      <c r="S38" s="9"/>
    </row>
    <row r="39" spans="1:19" ht="16.5" customHeight="1">
      <c r="A39" s="274"/>
      <c r="B39" s="274" t="s">
        <v>266</v>
      </c>
      <c r="C39" s="274"/>
      <c r="J39" s="9"/>
      <c r="K39" s="9"/>
      <c r="L39" s="9"/>
      <c r="M39" s="9"/>
      <c r="N39" s="9"/>
      <c r="O39" s="9"/>
      <c r="P39" s="9"/>
      <c r="Q39" s="9"/>
      <c r="R39" s="9"/>
      <c r="S39" s="9"/>
    </row>
    <row r="40" spans="1:19" ht="16.5" customHeight="1">
      <c r="A40" s="274"/>
      <c r="B40" s="274" t="s">
        <v>267</v>
      </c>
      <c r="C40" s="274"/>
      <c r="J40" s="9"/>
      <c r="K40" s="9"/>
      <c r="L40" s="9"/>
      <c r="M40" s="9"/>
      <c r="N40" s="9"/>
      <c r="O40" s="9"/>
      <c r="P40" s="9"/>
      <c r="Q40" s="9"/>
      <c r="R40" s="9"/>
      <c r="S40" s="9"/>
    </row>
    <row r="41" spans="1:19" ht="16.5" customHeight="1">
      <c r="A41" s="274"/>
      <c r="B41" s="9" t="s">
        <v>269</v>
      </c>
      <c r="C41" s="274"/>
      <c r="J41" s="9"/>
      <c r="K41" s="9"/>
      <c r="L41" s="9"/>
      <c r="M41" s="9"/>
      <c r="N41" s="9"/>
      <c r="O41" s="9"/>
      <c r="P41" s="9"/>
      <c r="Q41" s="9"/>
      <c r="R41" s="9"/>
      <c r="S41" s="9"/>
    </row>
    <row r="42" spans="1:19" ht="16.5" customHeight="1">
      <c r="A42" s="274"/>
      <c r="B42" s="274" t="s">
        <v>268</v>
      </c>
      <c r="C42" s="274"/>
      <c r="J42" s="9"/>
      <c r="K42" s="9"/>
      <c r="L42" s="9"/>
      <c r="M42" s="9"/>
      <c r="N42" s="9"/>
      <c r="O42" s="9"/>
      <c r="P42" s="9"/>
      <c r="Q42" s="9"/>
      <c r="R42" s="9"/>
      <c r="S42" s="9"/>
    </row>
    <row r="43" spans="1:3" ht="16.5" customHeight="1">
      <c r="A43" s="9"/>
      <c r="B43" s="274" t="s">
        <v>270</v>
      </c>
      <c r="C43" s="9"/>
    </row>
    <row r="44" spans="1:3" ht="16.5" customHeight="1">
      <c r="A44" s="9"/>
      <c r="B44" s="9" t="s">
        <v>271</v>
      </c>
      <c r="C44" s="9"/>
    </row>
    <row r="45" spans="1:3" ht="16.5" customHeight="1">
      <c r="A45" s="9"/>
      <c r="B45" s="9" t="s">
        <v>272</v>
      </c>
      <c r="C45" s="9"/>
    </row>
    <row r="46" spans="1:3" ht="16.5" customHeight="1">
      <c r="A46" s="9"/>
      <c r="B46" s="9" t="s">
        <v>273</v>
      </c>
      <c r="C46" s="9"/>
    </row>
    <row r="47" spans="1:3" ht="16.5" customHeight="1">
      <c r="A47" s="9"/>
      <c r="B47" s="9" t="s">
        <v>274</v>
      </c>
      <c r="C47" s="9"/>
    </row>
    <row r="48" spans="1:3" ht="16.5" customHeight="1">
      <c r="A48" s="9"/>
      <c r="B48" s="9" t="s">
        <v>275</v>
      </c>
      <c r="C48" s="9"/>
    </row>
    <row r="49" spans="1:3" ht="16.5" customHeight="1">
      <c r="A49" s="9"/>
      <c r="B49" s="9" t="s">
        <v>276</v>
      </c>
      <c r="C49" s="9"/>
    </row>
    <row r="50" spans="1:3" ht="16.5" customHeight="1">
      <c r="A50" s="9"/>
      <c r="B50" s="274" t="s">
        <v>277</v>
      </c>
      <c r="C50" s="9"/>
    </row>
    <row r="51" spans="1:3" ht="15" customHeight="1">
      <c r="A51" s="9"/>
      <c r="B51" s="274"/>
      <c r="C51" s="9"/>
    </row>
    <row r="52" spans="1:3" ht="15" customHeight="1">
      <c r="A52" s="9"/>
      <c r="B52" s="9"/>
      <c r="C52" s="9"/>
    </row>
    <row r="53" ht="15" customHeight="1"/>
  </sheetData>
  <mergeCells count="11">
    <mergeCell ref="B6:C6"/>
    <mergeCell ref="C8:D8"/>
    <mergeCell ref="D10:E10"/>
    <mergeCell ref="K10:L10"/>
    <mergeCell ref="O16:P16"/>
    <mergeCell ref="N5:Q5"/>
    <mergeCell ref="H18:I18"/>
    <mergeCell ref="E12:F12"/>
    <mergeCell ref="E14:F14"/>
    <mergeCell ref="E16:F16"/>
    <mergeCell ref="E18:F18"/>
  </mergeCells>
  <printOptions/>
  <pageMargins left="0.75" right="0.75" top="1" bottom="1" header="0.512" footer="0.51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G49"/>
  <sheetViews>
    <sheetView workbookViewId="0" topLeftCell="A1">
      <selection activeCell="H11" sqref="H11"/>
    </sheetView>
  </sheetViews>
  <sheetFormatPr defaultColWidth="9.00390625" defaultRowHeight="13.5"/>
  <cols>
    <col min="1" max="1" width="16.125" style="1" customWidth="1"/>
    <col min="2" max="6" width="14.125" style="1" customWidth="1"/>
    <col min="7" max="7" width="10.875" style="1" customWidth="1"/>
    <col min="8" max="16384" width="9.00390625" style="1" customWidth="1"/>
  </cols>
  <sheetData>
    <row r="1" ht="18" customHeight="1">
      <c r="A1" s="1" t="s">
        <v>307</v>
      </c>
    </row>
    <row r="2" ht="18" customHeight="1"/>
    <row r="3" ht="18" customHeight="1">
      <c r="A3" s="9" t="s">
        <v>0</v>
      </c>
    </row>
    <row r="4" spans="2:7" ht="18" customHeight="1">
      <c r="B4" s="9"/>
      <c r="C4" s="9"/>
      <c r="D4" s="9"/>
      <c r="E4" s="9"/>
      <c r="G4" s="13" t="s">
        <v>6</v>
      </c>
    </row>
    <row r="5" spans="1:7" ht="18" customHeight="1">
      <c r="A5" s="31"/>
      <c r="B5" s="32" t="s">
        <v>308</v>
      </c>
      <c r="C5" s="454" t="s">
        <v>1</v>
      </c>
      <c r="D5" s="457"/>
      <c r="E5" s="458"/>
      <c r="F5" s="298" t="s">
        <v>4</v>
      </c>
      <c r="G5" s="33" t="s">
        <v>309</v>
      </c>
    </row>
    <row r="6" spans="1:7" ht="18" customHeight="1">
      <c r="A6" s="34"/>
      <c r="B6" s="12"/>
      <c r="C6" s="12"/>
      <c r="D6" s="7" t="s">
        <v>2</v>
      </c>
      <c r="E6" s="7" t="s">
        <v>3</v>
      </c>
      <c r="F6" s="303" t="s">
        <v>5</v>
      </c>
      <c r="G6" s="35"/>
    </row>
    <row r="7" spans="1:7" ht="18" customHeight="1">
      <c r="A7" s="36" t="s">
        <v>7</v>
      </c>
      <c r="B7" s="15">
        <v>430202</v>
      </c>
      <c r="C7" s="15">
        <v>62327</v>
      </c>
      <c r="D7" s="15">
        <v>38154</v>
      </c>
      <c r="E7" s="15">
        <v>24173</v>
      </c>
      <c r="F7" s="304">
        <v>0</v>
      </c>
      <c r="G7" s="300">
        <f>ROUND(C7/B7,3)</f>
        <v>0.145</v>
      </c>
    </row>
    <row r="8" spans="1:7" ht="18" customHeight="1">
      <c r="A8" s="37"/>
      <c r="B8" s="6"/>
      <c r="C8" s="18" t="s">
        <v>9</v>
      </c>
      <c r="D8" s="5">
        <f>ROUND(D7/C7,3)</f>
        <v>0.612</v>
      </c>
      <c r="E8" s="5">
        <f>ROUND(E7/C7,3)</f>
        <v>0.388</v>
      </c>
      <c r="F8" s="305"/>
      <c r="G8" s="301"/>
    </row>
    <row r="9" spans="1:7" ht="18" customHeight="1">
      <c r="A9" s="36" t="s">
        <v>8</v>
      </c>
      <c r="B9" s="15">
        <v>437036</v>
      </c>
      <c r="C9" s="4">
        <v>65153</v>
      </c>
      <c r="D9" s="4">
        <v>39638</v>
      </c>
      <c r="E9" s="4">
        <v>25515</v>
      </c>
      <c r="F9" s="304">
        <v>96</v>
      </c>
      <c r="G9" s="300">
        <f>ROUND(C9/B9,3)</f>
        <v>0.149</v>
      </c>
    </row>
    <row r="10" spans="1:7" ht="18" customHeight="1">
      <c r="A10" s="37"/>
      <c r="B10" s="6"/>
      <c r="C10" s="17" t="s">
        <v>9</v>
      </c>
      <c r="D10" s="16">
        <f>ROUND(D9/C9,3)</f>
        <v>0.608</v>
      </c>
      <c r="E10" s="16">
        <f>ROUND(E9/C9,3)</f>
        <v>0.392</v>
      </c>
      <c r="F10" s="305"/>
      <c r="G10" s="29"/>
    </row>
    <row r="11" spans="1:7" ht="20.25" customHeight="1">
      <c r="A11" s="30" t="s">
        <v>279</v>
      </c>
      <c r="B11" s="4">
        <f>B9-B7</f>
        <v>6834</v>
      </c>
      <c r="C11" s="4">
        <f>C9-C7</f>
        <v>2826</v>
      </c>
      <c r="D11" s="4">
        <f>D9-D7</f>
        <v>1484</v>
      </c>
      <c r="E11" s="4">
        <f>E9-E7</f>
        <v>1342</v>
      </c>
      <c r="F11" s="306">
        <f>F9-F7</f>
        <v>96</v>
      </c>
      <c r="G11" s="302">
        <v>0.4</v>
      </c>
    </row>
    <row r="12" spans="1:7" ht="20.25" customHeight="1">
      <c r="A12" s="39" t="s">
        <v>280</v>
      </c>
      <c r="B12" s="40">
        <f>ROUND(B11/B7,3)</f>
        <v>0.016</v>
      </c>
      <c r="C12" s="40">
        <f>ROUND(C11/C7,3)</f>
        <v>0.045</v>
      </c>
      <c r="D12" s="40">
        <f>ROUND(D11/D7,3)</f>
        <v>0.039</v>
      </c>
      <c r="E12" s="40">
        <f>ROUND(E11/E7,3)</f>
        <v>0.056</v>
      </c>
      <c r="F12" s="307" t="s">
        <v>93</v>
      </c>
      <c r="G12" s="41" t="s">
        <v>93</v>
      </c>
    </row>
    <row r="13" ht="18" customHeight="1"/>
    <row r="14" ht="18" customHeight="1">
      <c r="A14" s="9" t="s">
        <v>18</v>
      </c>
    </row>
    <row r="15" ht="18" customHeight="1">
      <c r="G15" s="13" t="s">
        <v>6</v>
      </c>
    </row>
    <row r="16" spans="1:7" ht="18" customHeight="1">
      <c r="A16" s="31"/>
      <c r="B16" s="454" t="s">
        <v>1</v>
      </c>
      <c r="C16" s="455"/>
      <c r="D16" s="456"/>
      <c r="E16" s="32" t="s">
        <v>10</v>
      </c>
      <c r="F16" s="32" t="s">
        <v>11</v>
      </c>
      <c r="G16" s="33" t="s">
        <v>19</v>
      </c>
    </row>
    <row r="17" spans="1:7" ht="18" customHeight="1">
      <c r="A17" s="34"/>
      <c r="B17" s="12"/>
      <c r="C17" s="7" t="s">
        <v>2</v>
      </c>
      <c r="D17" s="7" t="s">
        <v>3</v>
      </c>
      <c r="E17" s="12"/>
      <c r="F17" s="12"/>
      <c r="G17" s="42"/>
    </row>
    <row r="18" spans="1:7" ht="18" customHeight="1">
      <c r="A18" s="43" t="s">
        <v>12</v>
      </c>
      <c r="B18" s="4">
        <f aca="true" t="shared" si="0" ref="B18:B23">C18+D18</f>
        <v>955</v>
      </c>
      <c r="C18" s="4">
        <v>202</v>
      </c>
      <c r="D18" s="4">
        <v>753</v>
      </c>
      <c r="E18" s="4">
        <v>23</v>
      </c>
      <c r="F18" s="4">
        <f aca="true" t="shared" si="1" ref="F18:F23">B18+E18</f>
        <v>978</v>
      </c>
      <c r="G18" s="44">
        <f aca="true" t="shared" si="2" ref="G18:G24">ROUND(F18/$F$24,3)</f>
        <v>0.14</v>
      </c>
    </row>
    <row r="19" spans="1:7" ht="18" customHeight="1">
      <c r="A19" s="43" t="s">
        <v>13</v>
      </c>
      <c r="B19" s="4">
        <f t="shared" si="0"/>
        <v>1781</v>
      </c>
      <c r="C19" s="4">
        <v>343</v>
      </c>
      <c r="D19" s="4">
        <v>1438</v>
      </c>
      <c r="E19" s="4">
        <v>87</v>
      </c>
      <c r="F19" s="4">
        <f t="shared" si="1"/>
        <v>1868</v>
      </c>
      <c r="G19" s="44">
        <f t="shared" si="2"/>
        <v>0.267</v>
      </c>
    </row>
    <row r="20" spans="1:7" ht="18" customHeight="1">
      <c r="A20" s="43" t="s">
        <v>14</v>
      </c>
      <c r="B20" s="4">
        <f t="shared" si="0"/>
        <v>1245</v>
      </c>
      <c r="C20" s="4">
        <v>234</v>
      </c>
      <c r="D20" s="4">
        <v>1011</v>
      </c>
      <c r="E20" s="4">
        <v>53</v>
      </c>
      <c r="F20" s="4">
        <f t="shared" si="1"/>
        <v>1298</v>
      </c>
      <c r="G20" s="44">
        <f t="shared" si="2"/>
        <v>0.185</v>
      </c>
    </row>
    <row r="21" spans="1:7" ht="18" customHeight="1">
      <c r="A21" s="43" t="s">
        <v>15</v>
      </c>
      <c r="B21" s="4">
        <f t="shared" si="0"/>
        <v>871</v>
      </c>
      <c r="C21" s="4">
        <v>154</v>
      </c>
      <c r="D21" s="4">
        <v>717</v>
      </c>
      <c r="E21" s="4">
        <v>34</v>
      </c>
      <c r="F21" s="4">
        <f t="shared" si="1"/>
        <v>905</v>
      </c>
      <c r="G21" s="44">
        <f t="shared" si="2"/>
        <v>0.129</v>
      </c>
    </row>
    <row r="22" spans="1:7" ht="18" customHeight="1">
      <c r="A22" s="43" t="s">
        <v>16</v>
      </c>
      <c r="B22" s="4">
        <f t="shared" si="0"/>
        <v>904</v>
      </c>
      <c r="C22" s="4">
        <v>141</v>
      </c>
      <c r="D22" s="4">
        <v>763</v>
      </c>
      <c r="E22" s="4">
        <v>33</v>
      </c>
      <c r="F22" s="4">
        <f t="shared" si="1"/>
        <v>937</v>
      </c>
      <c r="G22" s="44">
        <f t="shared" si="2"/>
        <v>0.134</v>
      </c>
    </row>
    <row r="23" spans="1:7" ht="18" customHeight="1">
      <c r="A23" s="43" t="s">
        <v>17</v>
      </c>
      <c r="B23" s="4">
        <f t="shared" si="0"/>
        <v>968</v>
      </c>
      <c r="C23" s="4">
        <v>157</v>
      </c>
      <c r="D23" s="4">
        <v>811</v>
      </c>
      <c r="E23" s="4">
        <v>49</v>
      </c>
      <c r="F23" s="4">
        <f t="shared" si="1"/>
        <v>1017</v>
      </c>
      <c r="G23" s="44">
        <f t="shared" si="2"/>
        <v>0.145</v>
      </c>
    </row>
    <row r="24" spans="1:7" ht="18" customHeight="1">
      <c r="A24" s="45" t="s">
        <v>11</v>
      </c>
      <c r="B24" s="4">
        <f>SUM(B18:B23)</f>
        <v>6724</v>
      </c>
      <c r="C24" s="4">
        <f>SUM(C18:C23)</f>
        <v>1231</v>
      </c>
      <c r="D24" s="4">
        <f>SUM(D18:D23)</f>
        <v>5493</v>
      </c>
      <c r="E24" s="4">
        <f>SUM(E18:E23)</f>
        <v>279</v>
      </c>
      <c r="F24" s="4">
        <f>SUM(F18:F23)</f>
        <v>7003</v>
      </c>
      <c r="G24" s="44">
        <f t="shared" si="2"/>
        <v>1</v>
      </c>
    </row>
    <row r="25" spans="1:7" ht="18" customHeight="1">
      <c r="A25" s="46" t="s">
        <v>19</v>
      </c>
      <c r="B25" s="40">
        <f>ROUND(B24/$F$24,3)</f>
        <v>0.96</v>
      </c>
      <c r="C25" s="40">
        <f>ROUND(C24/$F$24,3)</f>
        <v>0.176</v>
      </c>
      <c r="D25" s="40">
        <f>ROUND(D24/$F$24,3)</f>
        <v>0.784</v>
      </c>
      <c r="E25" s="40">
        <f>ROUND(E24/$F$24,3)</f>
        <v>0.04</v>
      </c>
      <c r="F25" s="40">
        <f>ROUND(F24/$F$24,3)</f>
        <v>1</v>
      </c>
      <c r="G25" s="75"/>
    </row>
    <row r="26" ht="18" customHeight="1"/>
    <row r="27" ht="18" customHeight="1">
      <c r="A27" s="9" t="s">
        <v>20</v>
      </c>
    </row>
    <row r="28" ht="18" customHeight="1"/>
    <row r="29" ht="18" customHeight="1">
      <c r="A29" s="10" t="s">
        <v>21</v>
      </c>
    </row>
    <row r="30" ht="18" customHeight="1">
      <c r="E30" s="13" t="s">
        <v>6</v>
      </c>
    </row>
    <row r="31" spans="1:5" ht="18" customHeight="1">
      <c r="A31" s="47"/>
      <c r="B31" s="48" t="s">
        <v>1</v>
      </c>
      <c r="C31" s="48" t="s">
        <v>10</v>
      </c>
      <c r="D31" s="48" t="s">
        <v>11</v>
      </c>
      <c r="E31" s="49" t="s">
        <v>19</v>
      </c>
    </row>
    <row r="32" spans="1:5" ht="18" customHeight="1">
      <c r="A32" s="43" t="s">
        <v>12</v>
      </c>
      <c r="B32" s="4">
        <v>567</v>
      </c>
      <c r="C32" s="4">
        <v>6</v>
      </c>
      <c r="D32" s="4">
        <f aca="true" t="shared" si="3" ref="D32:D37">B32+C32</f>
        <v>573</v>
      </c>
      <c r="E32" s="44">
        <f aca="true" t="shared" si="4" ref="E32:E38">ROUND(D32/$D$38,3)</f>
        <v>0.151</v>
      </c>
    </row>
    <row r="33" spans="1:5" ht="18" customHeight="1">
      <c r="A33" s="43" t="s">
        <v>13</v>
      </c>
      <c r="B33" s="4">
        <v>1154</v>
      </c>
      <c r="C33" s="4">
        <v>44</v>
      </c>
      <c r="D33" s="4">
        <f t="shared" si="3"/>
        <v>1198</v>
      </c>
      <c r="E33" s="44">
        <f t="shared" si="4"/>
        <v>0.316</v>
      </c>
    </row>
    <row r="34" spans="1:5" ht="18" customHeight="1">
      <c r="A34" s="43" t="s">
        <v>14</v>
      </c>
      <c r="B34" s="4">
        <v>740</v>
      </c>
      <c r="C34" s="4">
        <v>26</v>
      </c>
      <c r="D34" s="4">
        <f t="shared" si="3"/>
        <v>766</v>
      </c>
      <c r="E34" s="44">
        <f t="shared" si="4"/>
        <v>0.202</v>
      </c>
    </row>
    <row r="35" spans="1:5" ht="18" customHeight="1">
      <c r="A35" s="43" t="s">
        <v>15</v>
      </c>
      <c r="B35" s="4">
        <v>438</v>
      </c>
      <c r="C35" s="4">
        <v>22</v>
      </c>
      <c r="D35" s="4">
        <f t="shared" si="3"/>
        <v>460</v>
      </c>
      <c r="E35" s="44">
        <f t="shared" si="4"/>
        <v>0.121</v>
      </c>
    </row>
    <row r="36" spans="1:5" ht="18" customHeight="1">
      <c r="A36" s="43" t="s">
        <v>16</v>
      </c>
      <c r="B36" s="4">
        <v>388</v>
      </c>
      <c r="C36" s="4">
        <v>10</v>
      </c>
      <c r="D36" s="4">
        <f t="shared" si="3"/>
        <v>398</v>
      </c>
      <c r="E36" s="44">
        <f t="shared" si="4"/>
        <v>0.105</v>
      </c>
    </row>
    <row r="37" spans="1:5" ht="18" customHeight="1">
      <c r="A37" s="43" t="s">
        <v>17</v>
      </c>
      <c r="B37" s="4">
        <v>374</v>
      </c>
      <c r="C37" s="4">
        <v>28</v>
      </c>
      <c r="D37" s="4">
        <f t="shared" si="3"/>
        <v>402</v>
      </c>
      <c r="E37" s="44">
        <f t="shared" si="4"/>
        <v>0.106</v>
      </c>
    </row>
    <row r="38" spans="1:5" ht="18" customHeight="1">
      <c r="A38" s="46" t="s">
        <v>11</v>
      </c>
      <c r="B38" s="50">
        <f>SUM(B32:B37)</f>
        <v>3661</v>
      </c>
      <c r="C38" s="50">
        <f>SUM(C32:C37)</f>
        <v>136</v>
      </c>
      <c r="D38" s="50">
        <f>SUM(D32:D37)</f>
        <v>3797</v>
      </c>
      <c r="E38" s="51">
        <f t="shared" si="4"/>
        <v>1</v>
      </c>
    </row>
    <row r="39" ht="18" customHeight="1"/>
    <row r="40" ht="18" customHeight="1">
      <c r="A40" s="9" t="s">
        <v>22</v>
      </c>
    </row>
    <row r="41" ht="18" customHeight="1">
      <c r="E41" s="13" t="s">
        <v>6</v>
      </c>
    </row>
    <row r="42" spans="1:5" ht="18" customHeight="1">
      <c r="A42" s="52"/>
      <c r="B42" s="48" t="s">
        <v>1</v>
      </c>
      <c r="C42" s="48" t="s">
        <v>10</v>
      </c>
      <c r="D42" s="48" t="s">
        <v>11</v>
      </c>
      <c r="E42" s="49" t="s">
        <v>19</v>
      </c>
    </row>
    <row r="43" spans="1:5" ht="18" customHeight="1">
      <c r="A43" s="53" t="s">
        <v>23</v>
      </c>
      <c r="B43" s="4">
        <v>634</v>
      </c>
      <c r="C43" s="4">
        <v>5</v>
      </c>
      <c r="D43" s="4">
        <f>B43+C43</f>
        <v>639</v>
      </c>
      <c r="E43" s="44">
        <f>ROUND(D43/$D$46,3)</f>
        <v>0.408</v>
      </c>
    </row>
    <row r="44" spans="1:5" ht="18" customHeight="1">
      <c r="A44" s="53" t="s">
        <v>24</v>
      </c>
      <c r="B44" s="4">
        <v>610</v>
      </c>
      <c r="C44" s="4">
        <v>9</v>
      </c>
      <c r="D44" s="4">
        <f>B44+C44</f>
        <v>619</v>
      </c>
      <c r="E44" s="44">
        <f>ROUND(D44/$D$46,3)</f>
        <v>0.396</v>
      </c>
    </row>
    <row r="45" spans="1:5" ht="18" customHeight="1">
      <c r="A45" s="53" t="s">
        <v>25</v>
      </c>
      <c r="B45" s="4">
        <v>298</v>
      </c>
      <c r="C45" s="4">
        <v>9</v>
      </c>
      <c r="D45" s="4">
        <f>B45+C45</f>
        <v>307</v>
      </c>
      <c r="E45" s="44">
        <f>ROUND(D45/$D$46,3)</f>
        <v>0.196</v>
      </c>
    </row>
    <row r="46" spans="1:5" ht="18" customHeight="1">
      <c r="A46" s="46" t="s">
        <v>11</v>
      </c>
      <c r="B46" s="50">
        <f>SUM(B43:B45)</f>
        <v>1542</v>
      </c>
      <c r="C46" s="50">
        <f>SUM(C43:C45)</f>
        <v>23</v>
      </c>
      <c r="D46" s="50">
        <f>SUM(D43:D45)</f>
        <v>1565</v>
      </c>
      <c r="E46" s="51">
        <f>ROUND(D46/$D$46,3)</f>
        <v>1</v>
      </c>
    </row>
    <row r="47" ht="12">
      <c r="A47" s="2"/>
    </row>
    <row r="48" ht="12">
      <c r="A48" s="2"/>
    </row>
    <row r="49" ht="12">
      <c r="A49" s="3"/>
    </row>
  </sheetData>
  <mergeCells count="2">
    <mergeCell ref="B16:D16"/>
    <mergeCell ref="C5:E5"/>
  </mergeCells>
  <printOptions/>
  <pageMargins left="0.75" right="0.65" top="1" bottom="1" header="0.512" footer="0.51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N32"/>
  <sheetViews>
    <sheetView zoomScale="75" zoomScaleNormal="75" workbookViewId="0" topLeftCell="A1">
      <selection activeCell="B1" sqref="B1"/>
    </sheetView>
  </sheetViews>
  <sheetFormatPr defaultColWidth="9.00390625" defaultRowHeight="13.5"/>
  <cols>
    <col min="1" max="14" width="8.125" style="327" customWidth="1"/>
    <col min="15" max="16384" width="9.00390625" style="327" customWidth="1"/>
  </cols>
  <sheetData>
    <row r="1" ht="30.75" customHeight="1">
      <c r="A1" s="327" t="s">
        <v>413</v>
      </c>
    </row>
    <row r="2" ht="30.75" customHeight="1"/>
    <row r="3" spans="1:2" ht="30.75" customHeight="1">
      <c r="A3" s="87" t="s">
        <v>382</v>
      </c>
      <c r="B3" s="87"/>
    </row>
    <row r="4" ht="30.75" customHeight="1">
      <c r="N4" s="13" t="s">
        <v>383</v>
      </c>
    </row>
    <row r="5" spans="1:14" ht="30.75" customHeight="1">
      <c r="A5" s="409"/>
      <c r="B5" s="93" t="s">
        <v>384</v>
      </c>
      <c r="C5" s="93" t="s">
        <v>385</v>
      </c>
      <c r="D5" s="93" t="s">
        <v>386</v>
      </c>
      <c r="E5" s="93" t="s">
        <v>387</v>
      </c>
      <c r="F5" s="93" t="s">
        <v>388</v>
      </c>
      <c r="G5" s="93" t="s">
        <v>389</v>
      </c>
      <c r="H5" s="93" t="s">
        <v>390</v>
      </c>
      <c r="I5" s="93" t="s">
        <v>391</v>
      </c>
      <c r="J5" s="93" t="s">
        <v>392</v>
      </c>
      <c r="K5" s="93" t="s">
        <v>393</v>
      </c>
      <c r="L5" s="93" t="s">
        <v>394</v>
      </c>
      <c r="M5" s="93" t="s">
        <v>395</v>
      </c>
      <c r="N5" s="94" t="s">
        <v>11</v>
      </c>
    </row>
    <row r="6" spans="1:14" ht="30.75" customHeight="1">
      <c r="A6" s="410" t="s">
        <v>396</v>
      </c>
      <c r="B6" s="411">
        <v>393</v>
      </c>
      <c r="C6" s="411">
        <v>344</v>
      </c>
      <c r="D6" s="411">
        <v>250</v>
      </c>
      <c r="E6" s="411">
        <v>257</v>
      </c>
      <c r="F6" s="411">
        <v>257</v>
      </c>
      <c r="G6" s="411">
        <v>265</v>
      </c>
      <c r="H6" s="411">
        <v>276</v>
      </c>
      <c r="I6" s="411">
        <v>245</v>
      </c>
      <c r="J6" s="411">
        <v>262</v>
      </c>
      <c r="K6" s="411">
        <v>239</v>
      </c>
      <c r="L6" s="411">
        <v>261</v>
      </c>
      <c r="M6" s="411">
        <v>296</v>
      </c>
      <c r="N6" s="412">
        <f>SUM(B6:M6)</f>
        <v>3345</v>
      </c>
    </row>
    <row r="7" spans="1:14" ht="30.75" customHeight="1">
      <c r="A7" s="410" t="s">
        <v>397</v>
      </c>
      <c r="B7" s="411">
        <v>0</v>
      </c>
      <c r="C7" s="411">
        <v>153</v>
      </c>
      <c r="D7" s="411">
        <v>568</v>
      </c>
      <c r="E7" s="411">
        <v>680</v>
      </c>
      <c r="F7" s="411">
        <v>938</v>
      </c>
      <c r="G7" s="411">
        <v>1224</v>
      </c>
      <c r="H7" s="411">
        <v>1107</v>
      </c>
      <c r="I7" s="411">
        <v>681</v>
      </c>
      <c r="J7" s="411">
        <v>710</v>
      </c>
      <c r="K7" s="411">
        <v>806</v>
      </c>
      <c r="L7" s="411">
        <v>954</v>
      </c>
      <c r="M7" s="411">
        <v>1005</v>
      </c>
      <c r="N7" s="412">
        <f>SUM(B7:M7)</f>
        <v>8826</v>
      </c>
    </row>
    <row r="8" spans="1:14" ht="30.75" customHeight="1">
      <c r="A8" s="410" t="s">
        <v>398</v>
      </c>
      <c r="B8" s="411">
        <v>29</v>
      </c>
      <c r="C8" s="411">
        <v>38</v>
      </c>
      <c r="D8" s="411">
        <v>35</v>
      </c>
      <c r="E8" s="411">
        <v>31</v>
      </c>
      <c r="F8" s="411">
        <v>34</v>
      </c>
      <c r="G8" s="411">
        <v>15</v>
      </c>
      <c r="H8" s="411">
        <v>18</v>
      </c>
      <c r="I8" s="411">
        <v>16</v>
      </c>
      <c r="J8" s="411">
        <v>22</v>
      </c>
      <c r="K8" s="411">
        <v>16</v>
      </c>
      <c r="L8" s="411">
        <v>29</v>
      </c>
      <c r="M8" s="411">
        <v>19</v>
      </c>
      <c r="N8" s="412">
        <f>SUM(B8:M8)</f>
        <v>302</v>
      </c>
    </row>
    <row r="9" spans="1:14" ht="30.75" customHeight="1">
      <c r="A9" s="414" t="s">
        <v>11</v>
      </c>
      <c r="B9" s="415">
        <f aca="true" t="shared" si="0" ref="B9:M9">SUM(B6:B8)</f>
        <v>422</v>
      </c>
      <c r="C9" s="415">
        <f t="shared" si="0"/>
        <v>535</v>
      </c>
      <c r="D9" s="415">
        <f t="shared" si="0"/>
        <v>853</v>
      </c>
      <c r="E9" s="415">
        <f t="shared" si="0"/>
        <v>968</v>
      </c>
      <c r="F9" s="415">
        <f t="shared" si="0"/>
        <v>1229</v>
      </c>
      <c r="G9" s="415">
        <f t="shared" si="0"/>
        <v>1504</v>
      </c>
      <c r="H9" s="415">
        <f t="shared" si="0"/>
        <v>1401</v>
      </c>
      <c r="I9" s="415">
        <f t="shared" si="0"/>
        <v>942</v>
      </c>
      <c r="J9" s="415">
        <f t="shared" si="0"/>
        <v>994</v>
      </c>
      <c r="K9" s="415">
        <f t="shared" si="0"/>
        <v>1061</v>
      </c>
      <c r="L9" s="415">
        <f t="shared" si="0"/>
        <v>1244</v>
      </c>
      <c r="M9" s="415">
        <f t="shared" si="0"/>
        <v>1320</v>
      </c>
      <c r="N9" s="416">
        <f>SUM(B9:M9)</f>
        <v>12473</v>
      </c>
    </row>
    <row r="10" ht="30.75" customHeight="1"/>
    <row r="11" ht="30.75" customHeight="1">
      <c r="A11" s="161" t="s">
        <v>399</v>
      </c>
    </row>
    <row r="12" ht="30.75" customHeight="1">
      <c r="D12" s="417"/>
    </row>
    <row r="13" spans="1:6" ht="30.75" customHeight="1">
      <c r="A13" s="459" t="s">
        <v>400</v>
      </c>
      <c r="B13" s="460"/>
      <c r="C13" s="460" t="s">
        <v>43</v>
      </c>
      <c r="D13" s="460"/>
      <c r="E13" s="460" t="s">
        <v>19</v>
      </c>
      <c r="F13" s="461"/>
    </row>
    <row r="14" spans="1:6" ht="30.75" customHeight="1">
      <c r="A14" s="462" t="s">
        <v>401</v>
      </c>
      <c r="B14" s="463"/>
      <c r="C14" s="464">
        <v>2838</v>
      </c>
      <c r="D14" s="464"/>
      <c r="E14" s="465">
        <f>C14/$C$16</f>
        <v>0.23222322232223222</v>
      </c>
      <c r="F14" s="431"/>
    </row>
    <row r="15" spans="1:6" ht="30.75" customHeight="1">
      <c r="A15" s="462" t="s">
        <v>402</v>
      </c>
      <c r="B15" s="463"/>
      <c r="C15" s="464">
        <f>7211+2172</f>
        <v>9383</v>
      </c>
      <c r="D15" s="464"/>
      <c r="E15" s="465">
        <f>C15/$C$16</f>
        <v>0.7677767776777678</v>
      </c>
      <c r="F15" s="431"/>
    </row>
    <row r="16" spans="1:6" ht="30.75" customHeight="1">
      <c r="A16" s="434" t="s">
        <v>11</v>
      </c>
      <c r="B16" s="435"/>
      <c r="C16" s="436">
        <f>SUM(C14:C15)</f>
        <v>12221</v>
      </c>
      <c r="D16" s="436"/>
      <c r="E16" s="437">
        <f>C16/$C$16</f>
        <v>1</v>
      </c>
      <c r="F16" s="438"/>
    </row>
    <row r="17" ht="30.75" customHeight="1"/>
    <row r="18" ht="30.75" customHeight="1">
      <c r="A18" s="87" t="s">
        <v>403</v>
      </c>
    </row>
    <row r="19" ht="30.75" customHeight="1"/>
    <row r="20" spans="1:6" ht="30.75" customHeight="1">
      <c r="A20" s="87" t="s">
        <v>404</v>
      </c>
      <c r="E20" s="432" t="s">
        <v>405</v>
      </c>
      <c r="F20" s="433"/>
    </row>
    <row r="21" ht="30.75" customHeight="1"/>
    <row r="22" spans="1:6" ht="30.75" customHeight="1">
      <c r="A22" s="87" t="s">
        <v>406</v>
      </c>
      <c r="E22" s="432" t="s">
        <v>407</v>
      </c>
      <c r="F22" s="433"/>
    </row>
    <row r="23" ht="30.75" customHeight="1"/>
    <row r="24" spans="1:6" ht="30.75" customHeight="1">
      <c r="A24" s="161" t="s">
        <v>408</v>
      </c>
      <c r="E24" s="432" t="s">
        <v>409</v>
      </c>
      <c r="F24" s="433"/>
    </row>
    <row r="25" ht="30.75" customHeight="1">
      <c r="A25" s="419"/>
    </row>
    <row r="26" ht="30.75" customHeight="1">
      <c r="A26" s="87" t="s">
        <v>410</v>
      </c>
    </row>
    <row r="27" ht="30.75" customHeight="1">
      <c r="N27" s="13" t="s">
        <v>383</v>
      </c>
    </row>
    <row r="28" spans="1:14" ht="30.75" customHeight="1">
      <c r="A28" s="409"/>
      <c r="B28" s="93" t="s">
        <v>384</v>
      </c>
      <c r="C28" s="93" t="s">
        <v>385</v>
      </c>
      <c r="D28" s="93" t="s">
        <v>386</v>
      </c>
      <c r="E28" s="93" t="s">
        <v>387</v>
      </c>
      <c r="F28" s="93" t="s">
        <v>388</v>
      </c>
      <c r="G28" s="93" t="s">
        <v>389</v>
      </c>
      <c r="H28" s="93" t="s">
        <v>390</v>
      </c>
      <c r="I28" s="93" t="s">
        <v>391</v>
      </c>
      <c r="J28" s="93" t="s">
        <v>392</v>
      </c>
      <c r="K28" s="93" t="s">
        <v>411</v>
      </c>
      <c r="L28" s="93" t="s">
        <v>394</v>
      </c>
      <c r="M28" s="93" t="s">
        <v>395</v>
      </c>
      <c r="N28" s="94" t="s">
        <v>11</v>
      </c>
    </row>
    <row r="29" spans="1:14" ht="30.75" customHeight="1">
      <c r="A29" s="410" t="s">
        <v>396</v>
      </c>
      <c r="B29" s="411">
        <v>573</v>
      </c>
      <c r="C29" s="411">
        <v>429</v>
      </c>
      <c r="D29" s="411">
        <v>314</v>
      </c>
      <c r="E29" s="411">
        <v>236</v>
      </c>
      <c r="F29" s="411">
        <v>225</v>
      </c>
      <c r="G29" s="411">
        <v>231</v>
      </c>
      <c r="H29" s="411">
        <v>257</v>
      </c>
      <c r="I29" s="411">
        <v>283</v>
      </c>
      <c r="J29" s="411">
        <v>182</v>
      </c>
      <c r="K29" s="411">
        <v>229</v>
      </c>
      <c r="L29" s="411">
        <v>263</v>
      </c>
      <c r="M29" s="411">
        <v>257</v>
      </c>
      <c r="N29" s="412">
        <f>SUM(B29:M29)</f>
        <v>3479</v>
      </c>
    </row>
    <row r="30" spans="1:14" ht="30.75" customHeight="1">
      <c r="A30" s="410" t="s">
        <v>397</v>
      </c>
      <c r="B30" s="418" t="s">
        <v>412</v>
      </c>
      <c r="C30" s="411">
        <v>8</v>
      </c>
      <c r="D30" s="411">
        <v>329</v>
      </c>
      <c r="E30" s="411">
        <v>580</v>
      </c>
      <c r="F30" s="411">
        <v>654</v>
      </c>
      <c r="G30" s="411">
        <v>933</v>
      </c>
      <c r="H30" s="411">
        <v>1116</v>
      </c>
      <c r="I30" s="411">
        <v>1085</v>
      </c>
      <c r="J30" s="411">
        <v>645</v>
      </c>
      <c r="K30" s="411">
        <v>675</v>
      </c>
      <c r="L30" s="411">
        <v>889</v>
      </c>
      <c r="M30" s="411">
        <v>965</v>
      </c>
      <c r="N30" s="412">
        <f>SUM(B30:M30)</f>
        <v>7879</v>
      </c>
    </row>
    <row r="31" spans="1:14" ht="30.75" customHeight="1">
      <c r="A31" s="410" t="s">
        <v>398</v>
      </c>
      <c r="B31" s="411">
        <v>13</v>
      </c>
      <c r="C31" s="411">
        <v>27</v>
      </c>
      <c r="D31" s="411">
        <v>33</v>
      </c>
      <c r="E31" s="411">
        <v>34</v>
      </c>
      <c r="F31" s="411">
        <v>30</v>
      </c>
      <c r="G31" s="411">
        <v>26</v>
      </c>
      <c r="H31" s="411">
        <v>26</v>
      </c>
      <c r="I31" s="411">
        <v>30</v>
      </c>
      <c r="J31" s="411">
        <v>21</v>
      </c>
      <c r="K31" s="411">
        <v>25</v>
      </c>
      <c r="L31" s="411">
        <v>37</v>
      </c>
      <c r="M31" s="411">
        <v>38</v>
      </c>
      <c r="N31" s="412">
        <f>SUM(B31:M31)</f>
        <v>340</v>
      </c>
    </row>
    <row r="32" spans="1:14" ht="30.75" customHeight="1">
      <c r="A32" s="414" t="s">
        <v>11</v>
      </c>
      <c r="B32" s="415">
        <f>SUM(B29:B31)</f>
        <v>586</v>
      </c>
      <c r="C32" s="415">
        <f aca="true" t="shared" si="1" ref="C32:M32">SUM(C29:C31)</f>
        <v>464</v>
      </c>
      <c r="D32" s="415">
        <f t="shared" si="1"/>
        <v>676</v>
      </c>
      <c r="E32" s="415">
        <f t="shared" si="1"/>
        <v>850</v>
      </c>
      <c r="F32" s="415">
        <f t="shared" si="1"/>
        <v>909</v>
      </c>
      <c r="G32" s="415">
        <f t="shared" si="1"/>
        <v>1190</v>
      </c>
      <c r="H32" s="415">
        <f t="shared" si="1"/>
        <v>1399</v>
      </c>
      <c r="I32" s="415">
        <f t="shared" si="1"/>
        <v>1398</v>
      </c>
      <c r="J32" s="415">
        <f t="shared" si="1"/>
        <v>848</v>
      </c>
      <c r="K32" s="415">
        <f t="shared" si="1"/>
        <v>929</v>
      </c>
      <c r="L32" s="415">
        <f t="shared" si="1"/>
        <v>1189</v>
      </c>
      <c r="M32" s="415">
        <f t="shared" si="1"/>
        <v>1260</v>
      </c>
      <c r="N32" s="416">
        <f>SUM(B32:M32)</f>
        <v>11698</v>
      </c>
    </row>
  </sheetData>
  <mergeCells count="15">
    <mergeCell ref="E20:F20"/>
    <mergeCell ref="E22:F22"/>
    <mergeCell ref="E24:F24"/>
    <mergeCell ref="A15:B15"/>
    <mergeCell ref="C15:D15"/>
    <mergeCell ref="E15:F15"/>
    <mergeCell ref="A16:B16"/>
    <mergeCell ref="C16:D16"/>
    <mergeCell ref="E16:F16"/>
    <mergeCell ref="A13:B13"/>
    <mergeCell ref="C13:D13"/>
    <mergeCell ref="E13:F13"/>
    <mergeCell ref="A14:B14"/>
    <mergeCell ref="C14:D14"/>
    <mergeCell ref="E14:F14"/>
  </mergeCells>
  <printOptions/>
  <pageMargins left="0.75" right="0.75" top="1" bottom="1" header="0.512" footer="0.512"/>
  <pageSetup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dimension ref="A1:I40"/>
  <sheetViews>
    <sheetView workbookViewId="0" topLeftCell="A1">
      <selection activeCell="J38" sqref="J38"/>
    </sheetView>
  </sheetViews>
  <sheetFormatPr defaultColWidth="9.00390625" defaultRowHeight="13.5"/>
  <cols>
    <col min="1" max="1" width="11.875" style="0" customWidth="1"/>
  </cols>
  <sheetData>
    <row r="1" ht="18.75" customHeight="1">
      <c r="A1" s="9" t="s">
        <v>310</v>
      </c>
    </row>
    <row r="2" ht="18.75" customHeight="1"/>
    <row r="3" ht="18.75" customHeight="1">
      <c r="A3" s="9" t="s">
        <v>326</v>
      </c>
    </row>
    <row r="4" ht="18.75" customHeight="1">
      <c r="A4" s="9"/>
    </row>
    <row r="5" spans="1:9" ht="18.75" customHeight="1">
      <c r="A5" s="427" t="s">
        <v>89</v>
      </c>
      <c r="B5" s="428"/>
      <c r="C5" s="428"/>
      <c r="D5" s="428"/>
      <c r="E5" s="428"/>
      <c r="F5" s="428"/>
      <c r="G5" s="429"/>
      <c r="H5" s="425" t="s">
        <v>335</v>
      </c>
      <c r="I5" s="426"/>
    </row>
    <row r="6" spans="1:9" ht="18.75" customHeight="1">
      <c r="A6" s="343"/>
      <c r="B6" s="309"/>
      <c r="C6" s="295"/>
      <c r="D6" s="308" t="s">
        <v>52</v>
      </c>
      <c r="E6" s="316"/>
      <c r="F6" s="316"/>
      <c r="G6" s="317"/>
      <c r="H6" s="309"/>
      <c r="I6" s="344"/>
    </row>
    <row r="7" spans="1:9" ht="18.75" customHeight="1">
      <c r="A7" s="345"/>
      <c r="B7" s="290"/>
      <c r="C7" s="293"/>
      <c r="D7" s="308" t="s">
        <v>53</v>
      </c>
      <c r="E7" s="316"/>
      <c r="F7" s="316"/>
      <c r="G7" s="317"/>
      <c r="H7" s="290"/>
      <c r="I7" s="346"/>
    </row>
    <row r="8" spans="1:9" ht="18.75" customHeight="1">
      <c r="A8" s="345"/>
      <c r="B8" s="290"/>
      <c r="C8" s="293"/>
      <c r="D8" s="308" t="s">
        <v>54</v>
      </c>
      <c r="E8" s="316"/>
      <c r="F8" s="316"/>
      <c r="G8" s="317"/>
      <c r="H8" s="290"/>
      <c r="I8" s="346"/>
    </row>
    <row r="9" spans="1:9" ht="18.75" customHeight="1">
      <c r="A9" s="345"/>
      <c r="B9" s="310" t="s">
        <v>313</v>
      </c>
      <c r="C9" s="311"/>
      <c r="D9" s="308" t="s">
        <v>55</v>
      </c>
      <c r="E9" s="316"/>
      <c r="F9" s="316"/>
      <c r="G9" s="317"/>
      <c r="H9" s="290"/>
      <c r="I9" s="346"/>
    </row>
    <row r="10" spans="1:9" ht="18.75" customHeight="1">
      <c r="A10" s="345"/>
      <c r="B10" s="290"/>
      <c r="C10" s="293"/>
      <c r="D10" s="308" t="s">
        <v>56</v>
      </c>
      <c r="E10" s="316"/>
      <c r="F10" s="316"/>
      <c r="G10" s="317"/>
      <c r="H10" s="290"/>
      <c r="I10" s="346"/>
    </row>
    <row r="11" spans="1:9" ht="18.75" customHeight="1">
      <c r="A11" s="345"/>
      <c r="B11" s="290"/>
      <c r="C11" s="293"/>
      <c r="D11" s="308" t="s">
        <v>57</v>
      </c>
      <c r="E11" s="316"/>
      <c r="F11" s="316"/>
      <c r="G11" s="317"/>
      <c r="H11" s="320" t="s">
        <v>321</v>
      </c>
      <c r="I11" s="346"/>
    </row>
    <row r="12" spans="1:9" ht="18.75" customHeight="1">
      <c r="A12" s="347" t="s">
        <v>320</v>
      </c>
      <c r="B12" s="312"/>
      <c r="C12" s="313"/>
      <c r="D12" s="308" t="s">
        <v>58</v>
      </c>
      <c r="E12" s="316"/>
      <c r="F12" s="316"/>
      <c r="G12" s="317"/>
      <c r="H12" s="290"/>
      <c r="I12" s="346"/>
    </row>
    <row r="13" spans="1:9" ht="18.75" customHeight="1">
      <c r="A13" s="345"/>
      <c r="B13" s="430" t="s">
        <v>314</v>
      </c>
      <c r="C13" s="420"/>
      <c r="D13" s="308" t="s">
        <v>59</v>
      </c>
      <c r="E13" s="316"/>
      <c r="F13" s="316"/>
      <c r="G13" s="317"/>
      <c r="H13" s="290"/>
      <c r="I13" s="346"/>
    </row>
    <row r="14" spans="1:9" ht="18.75" customHeight="1">
      <c r="A14" s="345"/>
      <c r="B14" s="421"/>
      <c r="C14" s="422"/>
      <c r="D14" s="308" t="s">
        <v>60</v>
      </c>
      <c r="E14" s="316"/>
      <c r="F14" s="316"/>
      <c r="G14" s="317"/>
      <c r="H14" s="290"/>
      <c r="I14" s="346"/>
    </row>
    <row r="15" spans="1:9" ht="18.75" customHeight="1">
      <c r="A15" s="345"/>
      <c r="B15" s="309"/>
      <c r="C15" s="295"/>
      <c r="D15" s="308" t="s">
        <v>61</v>
      </c>
      <c r="E15" s="316"/>
      <c r="F15" s="316"/>
      <c r="G15" s="317"/>
      <c r="H15" s="290"/>
      <c r="I15" s="346"/>
    </row>
    <row r="16" spans="1:9" ht="18.75" customHeight="1">
      <c r="A16" s="345"/>
      <c r="B16" s="310" t="s">
        <v>317</v>
      </c>
      <c r="C16" s="293"/>
      <c r="D16" s="308" t="s">
        <v>62</v>
      </c>
      <c r="E16" s="316"/>
      <c r="F16" s="316"/>
      <c r="G16" s="317"/>
      <c r="H16" s="290"/>
      <c r="I16" s="346"/>
    </row>
    <row r="17" spans="1:9" ht="18.75" customHeight="1">
      <c r="A17" s="345"/>
      <c r="B17" s="290"/>
      <c r="C17" s="293"/>
      <c r="D17" s="308" t="s">
        <v>63</v>
      </c>
      <c r="E17" s="316"/>
      <c r="F17" s="316"/>
      <c r="G17" s="317"/>
      <c r="H17" s="312"/>
      <c r="I17" s="348"/>
    </row>
    <row r="18" spans="1:9" ht="18.75" customHeight="1">
      <c r="A18" s="345"/>
      <c r="B18" s="290"/>
      <c r="C18" s="293"/>
      <c r="D18" s="308" t="s">
        <v>344</v>
      </c>
      <c r="E18" s="316"/>
      <c r="F18" s="316"/>
      <c r="G18" s="317"/>
      <c r="H18" s="319" t="s">
        <v>322</v>
      </c>
      <c r="I18" s="349"/>
    </row>
    <row r="19" spans="1:9" ht="18.75" customHeight="1">
      <c r="A19" s="345"/>
      <c r="B19" s="308" t="s">
        <v>312</v>
      </c>
      <c r="C19" s="314"/>
      <c r="D19" s="315" t="s">
        <v>332</v>
      </c>
      <c r="E19" s="316"/>
      <c r="F19" s="316"/>
      <c r="G19" s="317"/>
      <c r="H19" s="319" t="s">
        <v>323</v>
      </c>
      <c r="I19" s="349"/>
    </row>
    <row r="20" spans="1:9" ht="18.75" customHeight="1">
      <c r="A20" s="350"/>
      <c r="B20" s="308" t="s">
        <v>311</v>
      </c>
      <c r="C20" s="314"/>
      <c r="D20" s="315" t="s">
        <v>333</v>
      </c>
      <c r="E20" s="316"/>
      <c r="F20" s="316"/>
      <c r="G20" s="317"/>
      <c r="H20" s="319" t="s">
        <v>323</v>
      </c>
      <c r="I20" s="349"/>
    </row>
    <row r="21" spans="1:9" ht="18.75" customHeight="1">
      <c r="A21" s="343"/>
      <c r="B21" s="308" t="s">
        <v>23</v>
      </c>
      <c r="C21" s="314"/>
      <c r="D21" s="316"/>
      <c r="E21" s="316"/>
      <c r="F21" s="316"/>
      <c r="G21" s="317"/>
      <c r="H21" s="309"/>
      <c r="I21" s="344"/>
    </row>
    <row r="22" spans="1:9" ht="18.75" customHeight="1">
      <c r="A22" s="345"/>
      <c r="B22" s="308" t="s">
        <v>24</v>
      </c>
      <c r="C22" s="314"/>
      <c r="D22" s="316"/>
      <c r="E22" s="316"/>
      <c r="F22" s="316"/>
      <c r="G22" s="317"/>
      <c r="H22" s="320" t="s">
        <v>321</v>
      </c>
      <c r="I22" s="346"/>
    </row>
    <row r="23" spans="1:9" ht="18.75" customHeight="1">
      <c r="A23" s="347" t="s">
        <v>316</v>
      </c>
      <c r="B23" s="308" t="s">
        <v>221</v>
      </c>
      <c r="C23" s="314"/>
      <c r="D23" s="316"/>
      <c r="E23" s="316"/>
      <c r="F23" s="316"/>
      <c r="G23" s="317"/>
      <c r="H23" s="312"/>
      <c r="I23" s="348"/>
    </row>
    <row r="24" spans="1:9" ht="18.75" customHeight="1">
      <c r="A24" s="345"/>
      <c r="B24" s="423" t="s">
        <v>315</v>
      </c>
      <c r="C24" s="424"/>
      <c r="D24" s="318" t="s">
        <v>318</v>
      </c>
      <c r="E24" s="316"/>
      <c r="F24" s="316"/>
      <c r="G24" s="317"/>
      <c r="H24" s="319" t="s">
        <v>324</v>
      </c>
      <c r="I24" s="349"/>
    </row>
    <row r="25" spans="1:9" ht="18.75" customHeight="1">
      <c r="A25" s="350"/>
      <c r="B25" s="413"/>
      <c r="C25" s="466"/>
      <c r="D25" s="318" t="s">
        <v>319</v>
      </c>
      <c r="E25" s="316"/>
      <c r="F25" s="316"/>
      <c r="G25" s="317"/>
      <c r="H25" s="319" t="s">
        <v>325</v>
      </c>
      <c r="I25" s="349"/>
    </row>
    <row r="26" spans="1:9" ht="18.75" customHeight="1">
      <c r="A26" s="467" t="s">
        <v>334</v>
      </c>
      <c r="B26" s="468"/>
      <c r="C26" s="472" t="s">
        <v>336</v>
      </c>
      <c r="D26" s="473"/>
      <c r="E26" s="473"/>
      <c r="F26" s="473"/>
      <c r="G26" s="473"/>
      <c r="H26" s="473"/>
      <c r="I26" s="474"/>
    </row>
    <row r="27" spans="1:9" ht="18.75" customHeight="1">
      <c r="A27" s="469"/>
      <c r="B27" s="447"/>
      <c r="C27" s="308" t="s">
        <v>328</v>
      </c>
      <c r="D27" s="316"/>
      <c r="E27" s="316"/>
      <c r="F27" s="316"/>
      <c r="G27" s="317"/>
      <c r="H27" s="319" t="s">
        <v>330</v>
      </c>
      <c r="I27" s="349"/>
    </row>
    <row r="28" spans="1:9" ht="18.75" customHeight="1">
      <c r="A28" s="469"/>
      <c r="B28" s="447"/>
      <c r="C28" s="308" t="s">
        <v>327</v>
      </c>
      <c r="D28" s="316"/>
      <c r="E28" s="316"/>
      <c r="F28" s="316"/>
      <c r="G28" s="317"/>
      <c r="H28" s="319" t="s">
        <v>331</v>
      </c>
      <c r="I28" s="349"/>
    </row>
    <row r="29" spans="1:9" ht="18.75" customHeight="1">
      <c r="A29" s="470"/>
      <c r="B29" s="471"/>
      <c r="C29" s="351" t="s">
        <v>345</v>
      </c>
      <c r="D29" s="352"/>
      <c r="E29" s="352"/>
      <c r="F29" s="352"/>
      <c r="G29" s="353"/>
      <c r="H29" s="354" t="s">
        <v>329</v>
      </c>
      <c r="I29" s="56"/>
    </row>
    <row r="30" ht="18.75" customHeight="1"/>
    <row r="31" spans="1:7" ht="18.75" customHeight="1">
      <c r="A31" s="254" t="s">
        <v>346</v>
      </c>
      <c r="G31" s="254" t="s">
        <v>359</v>
      </c>
    </row>
    <row r="32" ht="18.75" customHeight="1">
      <c r="A32" s="254"/>
    </row>
    <row r="33" spans="1:9" ht="18.75" customHeight="1">
      <c r="A33" s="355"/>
      <c r="B33" s="425" t="s">
        <v>313</v>
      </c>
      <c r="C33" s="425"/>
      <c r="D33" s="425" t="s">
        <v>314</v>
      </c>
      <c r="E33" s="426"/>
      <c r="G33" s="370" t="s">
        <v>285</v>
      </c>
      <c r="H33" s="425" t="s">
        <v>360</v>
      </c>
      <c r="I33" s="426"/>
    </row>
    <row r="34" spans="1:9" ht="18.75" customHeight="1">
      <c r="A34" s="356" t="s">
        <v>12</v>
      </c>
      <c r="B34" s="357"/>
      <c r="C34" s="358" t="s">
        <v>347</v>
      </c>
      <c r="D34" s="247"/>
      <c r="E34" s="363" t="s">
        <v>353</v>
      </c>
      <c r="G34" s="255" t="s">
        <v>361</v>
      </c>
      <c r="H34" s="366"/>
      <c r="I34" s="371"/>
    </row>
    <row r="35" spans="1:9" ht="18.75" customHeight="1">
      <c r="A35" s="356" t="s">
        <v>13</v>
      </c>
      <c r="B35" s="357"/>
      <c r="C35" s="358" t="s">
        <v>348</v>
      </c>
      <c r="D35" s="247"/>
      <c r="E35" s="363" t="s">
        <v>354</v>
      </c>
      <c r="G35" s="372" t="s">
        <v>56</v>
      </c>
      <c r="H35" s="368"/>
      <c r="I35" s="373" t="s">
        <v>414</v>
      </c>
    </row>
    <row r="36" spans="1:9" ht="18.75" customHeight="1">
      <c r="A36" s="356" t="s">
        <v>14</v>
      </c>
      <c r="B36" s="357"/>
      <c r="C36" s="358" t="s">
        <v>349</v>
      </c>
      <c r="D36" s="247"/>
      <c r="E36" s="363" t="s">
        <v>354</v>
      </c>
      <c r="G36" s="244" t="s">
        <v>363</v>
      </c>
      <c r="H36" s="367"/>
      <c r="I36" s="374"/>
    </row>
    <row r="37" spans="1:9" ht="18.75" customHeight="1">
      <c r="A37" s="356" t="s">
        <v>15</v>
      </c>
      <c r="B37" s="357"/>
      <c r="C37" s="358" t="s">
        <v>350</v>
      </c>
      <c r="D37" s="247"/>
      <c r="E37" s="363" t="s">
        <v>355</v>
      </c>
      <c r="G37" s="255" t="s">
        <v>365</v>
      </c>
      <c r="H37" s="366"/>
      <c r="I37" s="371"/>
    </row>
    <row r="38" spans="1:9" ht="18.75" customHeight="1">
      <c r="A38" s="356" t="s">
        <v>16</v>
      </c>
      <c r="B38" s="357"/>
      <c r="C38" s="358" t="s">
        <v>351</v>
      </c>
      <c r="D38" s="247"/>
      <c r="E38" s="363" t="s">
        <v>355</v>
      </c>
      <c r="G38" s="244" t="s">
        <v>362</v>
      </c>
      <c r="H38" s="369"/>
      <c r="I38" s="373" t="s">
        <v>415</v>
      </c>
    </row>
    <row r="39" spans="1:9" ht="18.75" customHeight="1">
      <c r="A39" s="359" t="s">
        <v>17</v>
      </c>
      <c r="B39" s="360"/>
      <c r="C39" s="361" t="s">
        <v>352</v>
      </c>
      <c r="D39" s="362"/>
      <c r="E39" s="364" t="s">
        <v>356</v>
      </c>
      <c r="G39" s="375" t="s">
        <v>46</v>
      </c>
      <c r="H39" s="376"/>
      <c r="I39" s="377" t="s">
        <v>364</v>
      </c>
    </row>
    <row r="40" spans="1:9" ht="18.75" customHeight="1">
      <c r="A40" s="254"/>
      <c r="B40" s="254"/>
      <c r="C40" s="254"/>
      <c r="D40" s="254"/>
      <c r="E40" s="254"/>
      <c r="F40" s="254"/>
      <c r="G40" s="254"/>
      <c r="H40" s="254"/>
      <c r="I40" s="254"/>
    </row>
    <row r="41" ht="20.25" customHeight="1"/>
    <row r="42" ht="20.25" customHeight="1"/>
    <row r="43" ht="20.25" customHeight="1"/>
  </sheetData>
  <mergeCells count="9">
    <mergeCell ref="B33:C33"/>
    <mergeCell ref="D33:E33"/>
    <mergeCell ref="A5:G5"/>
    <mergeCell ref="H5:I5"/>
    <mergeCell ref="B13:C14"/>
    <mergeCell ref="B24:C25"/>
    <mergeCell ref="A26:B29"/>
    <mergeCell ref="C26:I26"/>
    <mergeCell ref="H33:I33"/>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39"/>
  <sheetViews>
    <sheetView workbookViewId="0" topLeftCell="A1">
      <selection activeCell="I29" sqref="A5:I29"/>
    </sheetView>
  </sheetViews>
  <sheetFormatPr defaultColWidth="9.00390625" defaultRowHeight="13.5"/>
  <cols>
    <col min="1" max="1" width="2.625" style="0" customWidth="1"/>
    <col min="2" max="3" width="9.875" style="0" customWidth="1"/>
    <col min="4" max="4" width="10.375" style="0" customWidth="1"/>
    <col min="5" max="5" width="14.75390625" style="0" customWidth="1"/>
    <col min="6" max="9" width="10.875" style="0" customWidth="1"/>
  </cols>
  <sheetData>
    <row r="1" ht="12.75" customHeight="1">
      <c r="A1" s="1"/>
    </row>
    <row r="2" ht="18.75" customHeight="1">
      <c r="A2" s="9" t="s">
        <v>337</v>
      </c>
    </row>
    <row r="3" ht="12.75" customHeight="1">
      <c r="I3" s="259" t="s">
        <v>42</v>
      </c>
    </row>
    <row r="4" spans="1:10" ht="27.75" customHeight="1">
      <c r="A4" s="478" t="s">
        <v>89</v>
      </c>
      <c r="B4" s="479"/>
      <c r="C4" s="480"/>
      <c r="D4" s="248" t="s">
        <v>43</v>
      </c>
      <c r="E4" s="248" t="s">
        <v>65</v>
      </c>
      <c r="F4" s="248" t="s">
        <v>90</v>
      </c>
      <c r="G4" s="249" t="s">
        <v>66</v>
      </c>
      <c r="H4" s="249" t="s">
        <v>68</v>
      </c>
      <c r="I4" s="250" t="s">
        <v>67</v>
      </c>
      <c r="J4" s="9"/>
    </row>
    <row r="5" spans="1:10" ht="13.5" customHeight="1">
      <c r="A5" s="386"/>
      <c r="B5" s="387"/>
      <c r="C5" s="388"/>
      <c r="D5" s="389" t="s">
        <v>223</v>
      </c>
      <c r="E5" s="389" t="s">
        <v>224</v>
      </c>
      <c r="F5" s="389" t="s">
        <v>225</v>
      </c>
      <c r="G5" s="390" t="s">
        <v>226</v>
      </c>
      <c r="H5" s="390" t="s">
        <v>227</v>
      </c>
      <c r="I5" s="391" t="s">
        <v>228</v>
      </c>
      <c r="J5" s="9"/>
    </row>
    <row r="6" spans="1:9" ht="18.75" customHeight="1">
      <c r="A6" s="392" t="s">
        <v>101</v>
      </c>
      <c r="B6" s="393"/>
      <c r="C6" s="394"/>
      <c r="D6" s="261">
        <f>SUM(D7:D13)</f>
        <v>57016</v>
      </c>
      <c r="E6" s="261">
        <f>SUM(E7:E13)</f>
        <v>2391639308</v>
      </c>
      <c r="F6" s="395">
        <f>ROUND(D6/$D$30/11,3)</f>
        <v>0.809</v>
      </c>
      <c r="G6" s="261">
        <f>ROUND(E6/D6,0)</f>
        <v>41947</v>
      </c>
      <c r="H6" s="261">
        <f aca="true" t="shared" si="0" ref="H6:H29">ROUND(E6/$D$30,0)</f>
        <v>373460</v>
      </c>
      <c r="I6" s="262">
        <f aca="true" t="shared" si="1" ref="I6:I29">ROUND(E6/$D$31,0)</f>
        <v>37601</v>
      </c>
    </row>
    <row r="7" spans="1:9" ht="18.75" customHeight="1">
      <c r="A7" s="396"/>
      <c r="B7" s="308" t="s">
        <v>52</v>
      </c>
      <c r="C7" s="394"/>
      <c r="D7" s="261">
        <v>20216</v>
      </c>
      <c r="E7" s="261">
        <v>965260276</v>
      </c>
      <c r="F7" s="395">
        <f aca="true" t="shared" si="2" ref="F7:F29">ROUND(D7/$D$30/11,3)</f>
        <v>0.287</v>
      </c>
      <c r="G7" s="261">
        <f aca="true" t="shared" si="3" ref="G7:G29">ROUND(E7/D7,0)</f>
        <v>47747</v>
      </c>
      <c r="H7" s="261">
        <f t="shared" si="0"/>
        <v>150728</v>
      </c>
      <c r="I7" s="262">
        <f t="shared" si="1"/>
        <v>15176</v>
      </c>
    </row>
    <row r="8" spans="1:9" ht="18.75" customHeight="1">
      <c r="A8" s="396"/>
      <c r="B8" s="308" t="s">
        <v>53</v>
      </c>
      <c r="C8" s="394"/>
      <c r="D8" s="261">
        <v>1878</v>
      </c>
      <c r="E8" s="261">
        <v>74507824</v>
      </c>
      <c r="F8" s="395">
        <f t="shared" si="2"/>
        <v>0.027</v>
      </c>
      <c r="G8" s="261">
        <f t="shared" si="3"/>
        <v>39674</v>
      </c>
      <c r="H8" s="261">
        <f t="shared" si="0"/>
        <v>11635</v>
      </c>
      <c r="I8" s="262">
        <f t="shared" si="1"/>
        <v>1171</v>
      </c>
    </row>
    <row r="9" spans="1:9" ht="18.75" customHeight="1">
      <c r="A9" s="396"/>
      <c r="B9" s="308" t="s">
        <v>54</v>
      </c>
      <c r="C9" s="394"/>
      <c r="D9" s="261">
        <v>8307</v>
      </c>
      <c r="E9" s="261">
        <v>375363756</v>
      </c>
      <c r="F9" s="395">
        <f t="shared" si="2"/>
        <v>0.118</v>
      </c>
      <c r="G9" s="261">
        <f t="shared" si="3"/>
        <v>45186</v>
      </c>
      <c r="H9" s="261">
        <f t="shared" si="0"/>
        <v>58614</v>
      </c>
      <c r="I9" s="262">
        <f t="shared" si="1"/>
        <v>5901</v>
      </c>
    </row>
    <row r="10" spans="1:9" ht="18.75" customHeight="1">
      <c r="A10" s="396"/>
      <c r="B10" s="308" t="s">
        <v>55</v>
      </c>
      <c r="C10" s="394"/>
      <c r="D10" s="261">
        <v>485</v>
      </c>
      <c r="E10" s="261">
        <v>6418518</v>
      </c>
      <c r="F10" s="395">
        <f t="shared" si="2"/>
        <v>0.007</v>
      </c>
      <c r="G10" s="261">
        <f t="shared" si="3"/>
        <v>13234</v>
      </c>
      <c r="H10" s="261">
        <f t="shared" si="0"/>
        <v>1002</v>
      </c>
      <c r="I10" s="262">
        <f t="shared" si="1"/>
        <v>101</v>
      </c>
    </row>
    <row r="11" spans="1:9" ht="18.75" customHeight="1">
      <c r="A11" s="396"/>
      <c r="B11" s="308" t="s">
        <v>56</v>
      </c>
      <c r="C11" s="394"/>
      <c r="D11" s="261">
        <v>14881</v>
      </c>
      <c r="E11" s="261">
        <v>652168389</v>
      </c>
      <c r="F11" s="395">
        <f t="shared" si="2"/>
        <v>0.211</v>
      </c>
      <c r="G11" s="261">
        <f t="shared" si="3"/>
        <v>43826</v>
      </c>
      <c r="H11" s="261">
        <f t="shared" si="0"/>
        <v>101838</v>
      </c>
      <c r="I11" s="262">
        <f t="shared" si="1"/>
        <v>10253</v>
      </c>
    </row>
    <row r="12" spans="1:9" ht="18.75" customHeight="1">
      <c r="A12" s="396"/>
      <c r="B12" s="308" t="s">
        <v>57</v>
      </c>
      <c r="C12" s="394"/>
      <c r="D12" s="261">
        <v>4570</v>
      </c>
      <c r="E12" s="261">
        <v>242386974</v>
      </c>
      <c r="F12" s="395">
        <f t="shared" si="2"/>
        <v>0.065</v>
      </c>
      <c r="G12" s="261">
        <f t="shared" si="3"/>
        <v>53039</v>
      </c>
      <c r="H12" s="261">
        <f t="shared" si="0"/>
        <v>37849</v>
      </c>
      <c r="I12" s="262">
        <f t="shared" si="1"/>
        <v>3811</v>
      </c>
    </row>
    <row r="13" spans="1:9" ht="18.75" customHeight="1">
      <c r="A13" s="397"/>
      <c r="B13" s="308" t="s">
        <v>58</v>
      </c>
      <c r="C13" s="394"/>
      <c r="D13" s="261">
        <v>6679</v>
      </c>
      <c r="E13" s="261">
        <v>75533571</v>
      </c>
      <c r="F13" s="395">
        <f t="shared" si="2"/>
        <v>0.095</v>
      </c>
      <c r="G13" s="261">
        <f t="shared" si="3"/>
        <v>11309</v>
      </c>
      <c r="H13" s="261">
        <f t="shared" si="0"/>
        <v>11795</v>
      </c>
      <c r="I13" s="262">
        <f t="shared" si="1"/>
        <v>1188</v>
      </c>
    </row>
    <row r="14" spans="1:9" ht="18.75" customHeight="1">
      <c r="A14" s="398" t="s">
        <v>100</v>
      </c>
      <c r="B14" s="393"/>
      <c r="C14" s="394"/>
      <c r="D14" s="261">
        <f>D15+D16</f>
        <v>3992</v>
      </c>
      <c r="E14" s="261">
        <f>E15+E16</f>
        <v>243922329</v>
      </c>
      <c r="F14" s="395">
        <f t="shared" si="2"/>
        <v>0.057</v>
      </c>
      <c r="G14" s="261">
        <f t="shared" si="3"/>
        <v>61103</v>
      </c>
      <c r="H14" s="261">
        <f t="shared" si="0"/>
        <v>38089</v>
      </c>
      <c r="I14" s="262">
        <f t="shared" si="1"/>
        <v>3835</v>
      </c>
    </row>
    <row r="15" spans="1:9" ht="18.75" customHeight="1">
      <c r="A15" s="396"/>
      <c r="B15" s="308" t="s">
        <v>59</v>
      </c>
      <c r="C15" s="394"/>
      <c r="D15" s="261">
        <v>3088</v>
      </c>
      <c r="E15" s="261">
        <v>181951083</v>
      </c>
      <c r="F15" s="395">
        <f t="shared" si="2"/>
        <v>0.044</v>
      </c>
      <c r="G15" s="261">
        <f t="shared" si="3"/>
        <v>58922</v>
      </c>
      <c r="H15" s="261">
        <f t="shared" si="0"/>
        <v>28412</v>
      </c>
      <c r="I15" s="262">
        <f t="shared" si="1"/>
        <v>2861</v>
      </c>
    </row>
    <row r="16" spans="1:9" ht="18.75" customHeight="1">
      <c r="A16" s="397"/>
      <c r="B16" s="308" t="s">
        <v>60</v>
      </c>
      <c r="C16" s="394"/>
      <c r="D16" s="261">
        <v>904</v>
      </c>
      <c r="E16" s="261">
        <v>61971246</v>
      </c>
      <c r="F16" s="395">
        <f t="shared" si="2"/>
        <v>0.013</v>
      </c>
      <c r="G16" s="261">
        <f t="shared" si="3"/>
        <v>68552</v>
      </c>
      <c r="H16" s="261">
        <f t="shared" si="0"/>
        <v>9677</v>
      </c>
      <c r="I16" s="262">
        <f t="shared" si="1"/>
        <v>974</v>
      </c>
    </row>
    <row r="17" spans="1:9" ht="18.75" customHeight="1">
      <c r="A17" s="398" t="s">
        <v>99</v>
      </c>
      <c r="B17" s="393"/>
      <c r="C17" s="394"/>
      <c r="D17" s="261">
        <f>SUM(D18:D21)</f>
        <v>42384</v>
      </c>
      <c r="E17" s="261">
        <f>SUM(E18:E21)</f>
        <v>389535429</v>
      </c>
      <c r="F17" s="395">
        <f t="shared" si="2"/>
        <v>0.602</v>
      </c>
      <c r="G17" s="261">
        <f t="shared" si="3"/>
        <v>9191</v>
      </c>
      <c r="H17" s="261">
        <f t="shared" si="0"/>
        <v>60827</v>
      </c>
      <c r="I17" s="262">
        <f t="shared" si="1"/>
        <v>6124</v>
      </c>
    </row>
    <row r="18" spans="1:9" ht="18.75" customHeight="1">
      <c r="A18" s="396"/>
      <c r="B18" s="308" t="s">
        <v>61</v>
      </c>
      <c r="C18" s="394"/>
      <c r="D18" s="261">
        <v>4925</v>
      </c>
      <c r="E18" s="261">
        <v>33872589</v>
      </c>
      <c r="F18" s="395">
        <f t="shared" si="2"/>
        <v>0.07</v>
      </c>
      <c r="G18" s="261">
        <f t="shared" si="3"/>
        <v>6878</v>
      </c>
      <c r="H18" s="261">
        <f t="shared" si="0"/>
        <v>5289</v>
      </c>
      <c r="I18" s="262">
        <f t="shared" si="1"/>
        <v>533</v>
      </c>
    </row>
    <row r="19" spans="1:9" ht="18.75" customHeight="1">
      <c r="A19" s="396"/>
      <c r="B19" s="308" t="s">
        <v>62</v>
      </c>
      <c r="C19" s="394"/>
      <c r="D19" s="261">
        <v>127</v>
      </c>
      <c r="E19" s="261">
        <v>29198811</v>
      </c>
      <c r="F19" s="395">
        <f t="shared" si="2"/>
        <v>0.002</v>
      </c>
      <c r="G19" s="261">
        <f t="shared" si="3"/>
        <v>229912</v>
      </c>
      <c r="H19" s="261">
        <f t="shared" si="0"/>
        <v>4559</v>
      </c>
      <c r="I19" s="262">
        <f t="shared" si="1"/>
        <v>459</v>
      </c>
    </row>
    <row r="20" spans="1:9" ht="18.75" customHeight="1">
      <c r="A20" s="396"/>
      <c r="B20" s="308" t="s">
        <v>63</v>
      </c>
      <c r="C20" s="394"/>
      <c r="D20" s="261">
        <v>285</v>
      </c>
      <c r="E20" s="261">
        <v>48357999</v>
      </c>
      <c r="F20" s="395">
        <f t="shared" si="2"/>
        <v>0.004</v>
      </c>
      <c r="G20" s="261">
        <f t="shared" si="3"/>
        <v>169677</v>
      </c>
      <c r="H20" s="261">
        <f t="shared" si="0"/>
        <v>7551</v>
      </c>
      <c r="I20" s="262">
        <f t="shared" si="1"/>
        <v>760</v>
      </c>
    </row>
    <row r="21" spans="1:9" ht="18.75" customHeight="1">
      <c r="A21" s="397"/>
      <c r="B21" s="308" t="s">
        <v>64</v>
      </c>
      <c r="C21" s="394"/>
      <c r="D21" s="261">
        <v>37047</v>
      </c>
      <c r="E21" s="261">
        <v>278106030</v>
      </c>
      <c r="F21" s="395">
        <f t="shared" si="2"/>
        <v>0.526</v>
      </c>
      <c r="G21" s="261">
        <f t="shared" si="3"/>
        <v>7507</v>
      </c>
      <c r="H21" s="261">
        <f t="shared" si="0"/>
        <v>43427</v>
      </c>
      <c r="I21" s="262">
        <f t="shared" si="1"/>
        <v>4372</v>
      </c>
    </row>
    <row r="22" spans="1:9" ht="18.75" customHeight="1">
      <c r="A22" s="399" t="s">
        <v>97</v>
      </c>
      <c r="B22" s="393"/>
      <c r="C22" s="394"/>
      <c r="D22" s="261">
        <v>701</v>
      </c>
      <c r="E22" s="261">
        <v>17974670</v>
      </c>
      <c r="F22" s="395">
        <f t="shared" si="2"/>
        <v>0.01</v>
      </c>
      <c r="G22" s="261">
        <f t="shared" si="3"/>
        <v>25641</v>
      </c>
      <c r="H22" s="261">
        <f t="shared" si="0"/>
        <v>2807</v>
      </c>
      <c r="I22" s="262">
        <f t="shared" si="1"/>
        <v>283</v>
      </c>
    </row>
    <row r="23" spans="1:9" ht="18.75" customHeight="1">
      <c r="A23" s="399" t="s">
        <v>98</v>
      </c>
      <c r="B23" s="393"/>
      <c r="C23" s="394"/>
      <c r="D23" s="261">
        <v>470</v>
      </c>
      <c r="E23" s="261">
        <v>50787449</v>
      </c>
      <c r="F23" s="395">
        <f t="shared" si="2"/>
        <v>0.007</v>
      </c>
      <c r="G23" s="261">
        <f t="shared" si="3"/>
        <v>108058</v>
      </c>
      <c r="H23" s="261">
        <f t="shared" si="0"/>
        <v>7931</v>
      </c>
      <c r="I23" s="262">
        <f t="shared" si="1"/>
        <v>798</v>
      </c>
    </row>
    <row r="24" spans="1:9" ht="18.75" customHeight="1">
      <c r="A24" s="481" t="s">
        <v>86</v>
      </c>
      <c r="B24" s="482"/>
      <c r="C24" s="483"/>
      <c r="D24" s="261">
        <f>D6+D14+D17+D22+D23</f>
        <v>104563</v>
      </c>
      <c r="E24" s="261">
        <f>E6+E14+E17+E22+E23</f>
        <v>3093859185</v>
      </c>
      <c r="F24" s="395">
        <f t="shared" si="2"/>
        <v>1.484</v>
      </c>
      <c r="G24" s="261">
        <f t="shared" si="3"/>
        <v>29588</v>
      </c>
      <c r="H24" s="261">
        <f t="shared" si="0"/>
        <v>483114</v>
      </c>
      <c r="I24" s="262">
        <f t="shared" si="1"/>
        <v>48642</v>
      </c>
    </row>
    <row r="25" spans="1:9" ht="18.75" customHeight="1">
      <c r="A25" s="398" t="s">
        <v>96</v>
      </c>
      <c r="B25" s="393"/>
      <c r="C25" s="394"/>
      <c r="D25" s="261">
        <f>SUM(D26:D28)</f>
        <v>16901</v>
      </c>
      <c r="E25" s="261">
        <f>SUM(E26:E28)</f>
        <v>5299146972</v>
      </c>
      <c r="F25" s="395">
        <f t="shared" si="2"/>
        <v>0.24</v>
      </c>
      <c r="G25" s="261">
        <f t="shared" si="3"/>
        <v>313540</v>
      </c>
      <c r="H25" s="261">
        <f t="shared" si="0"/>
        <v>827475</v>
      </c>
      <c r="I25" s="262">
        <f t="shared" si="1"/>
        <v>83313</v>
      </c>
    </row>
    <row r="26" spans="1:9" ht="18.75" customHeight="1">
      <c r="A26" s="396"/>
      <c r="B26" s="308" t="s">
        <v>23</v>
      </c>
      <c r="C26" s="394"/>
      <c r="D26" s="261">
        <v>6939</v>
      </c>
      <c r="E26" s="261">
        <v>2103449633</v>
      </c>
      <c r="F26" s="395">
        <f t="shared" si="2"/>
        <v>0.099</v>
      </c>
      <c r="G26" s="261">
        <f t="shared" si="3"/>
        <v>303134</v>
      </c>
      <c r="H26" s="261">
        <f t="shared" si="0"/>
        <v>328459</v>
      </c>
      <c r="I26" s="262">
        <f t="shared" si="1"/>
        <v>33071</v>
      </c>
    </row>
    <row r="27" spans="1:9" ht="18.75" customHeight="1">
      <c r="A27" s="396"/>
      <c r="B27" s="308" t="s">
        <v>24</v>
      </c>
      <c r="C27" s="394"/>
      <c r="D27" s="261">
        <v>6578</v>
      </c>
      <c r="E27" s="261">
        <v>1872922139</v>
      </c>
      <c r="F27" s="395">
        <f t="shared" si="2"/>
        <v>0.093</v>
      </c>
      <c r="G27" s="261">
        <f t="shared" si="3"/>
        <v>284725</v>
      </c>
      <c r="H27" s="261">
        <f t="shared" si="0"/>
        <v>292461</v>
      </c>
      <c r="I27" s="262">
        <f t="shared" si="1"/>
        <v>29446</v>
      </c>
    </row>
    <row r="28" spans="1:9" ht="18.75" customHeight="1">
      <c r="A28" s="397"/>
      <c r="B28" s="308" t="s">
        <v>25</v>
      </c>
      <c r="C28" s="394"/>
      <c r="D28" s="261">
        <v>3384</v>
      </c>
      <c r="E28" s="261">
        <v>1322775200</v>
      </c>
      <c r="F28" s="395">
        <f t="shared" si="2"/>
        <v>0.048</v>
      </c>
      <c r="G28" s="261">
        <f t="shared" si="3"/>
        <v>390891</v>
      </c>
      <c r="H28" s="261">
        <f t="shared" si="0"/>
        <v>206555</v>
      </c>
      <c r="I28" s="262">
        <f t="shared" si="1"/>
        <v>20797</v>
      </c>
    </row>
    <row r="29" spans="1:9" ht="18.75" customHeight="1">
      <c r="A29" s="475" t="s">
        <v>47</v>
      </c>
      <c r="B29" s="476"/>
      <c r="C29" s="477"/>
      <c r="D29" s="263">
        <f>D24+D25</f>
        <v>121464</v>
      </c>
      <c r="E29" s="263">
        <f>E24+E25</f>
        <v>8393006157</v>
      </c>
      <c r="F29" s="400">
        <f t="shared" si="2"/>
        <v>1.724</v>
      </c>
      <c r="G29" s="263">
        <f t="shared" si="3"/>
        <v>69099</v>
      </c>
      <c r="H29" s="263">
        <f t="shared" si="0"/>
        <v>1310588</v>
      </c>
      <c r="I29" s="264">
        <f t="shared" si="1"/>
        <v>131955</v>
      </c>
    </row>
    <row r="30" spans="1:6" ht="18.75" customHeight="1">
      <c r="A30" s="254" t="s">
        <v>102</v>
      </c>
      <c r="B30" s="254"/>
      <c r="C30" s="254"/>
      <c r="D30" s="265">
        <v>6404</v>
      </c>
      <c r="E30" s="254" t="s">
        <v>91</v>
      </c>
      <c r="F30" s="76"/>
    </row>
    <row r="31" spans="1:5" ht="18.75" customHeight="1">
      <c r="A31" s="254" t="s">
        <v>103</v>
      </c>
      <c r="B31" s="254"/>
      <c r="C31" s="254"/>
      <c r="D31" s="265">
        <v>63605</v>
      </c>
      <c r="E31" s="254" t="s">
        <v>92</v>
      </c>
    </row>
    <row r="32" ht="18.75" customHeight="1">
      <c r="B32" s="9"/>
    </row>
    <row r="33" ht="18.75" customHeight="1">
      <c r="A33" s="9" t="s">
        <v>338</v>
      </c>
    </row>
    <row r="34" ht="12.75" customHeight="1">
      <c r="H34" s="259" t="s">
        <v>42</v>
      </c>
    </row>
    <row r="35" spans="1:8" ht="27.75" customHeight="1">
      <c r="A35" s="478" t="s">
        <v>89</v>
      </c>
      <c r="B35" s="479"/>
      <c r="C35" s="480"/>
      <c r="D35" s="248" t="s">
        <v>43</v>
      </c>
      <c r="E35" s="248" t="s">
        <v>65</v>
      </c>
      <c r="F35" s="249" t="s">
        <v>66</v>
      </c>
      <c r="G35" s="249" t="s">
        <v>68</v>
      </c>
      <c r="H35" s="250" t="s">
        <v>67</v>
      </c>
    </row>
    <row r="36" spans="1:8" ht="13.5" customHeight="1">
      <c r="A36" s="244"/>
      <c r="B36" s="245"/>
      <c r="C36" s="246"/>
      <c r="D36" s="251" t="s">
        <v>229</v>
      </c>
      <c r="E36" s="251" t="s">
        <v>230</v>
      </c>
      <c r="F36" s="252" t="s">
        <v>231</v>
      </c>
      <c r="G36" s="252" t="s">
        <v>232</v>
      </c>
      <c r="H36" s="253" t="s">
        <v>233</v>
      </c>
    </row>
    <row r="37" spans="1:8" ht="18.75" customHeight="1">
      <c r="A37" s="255" t="s">
        <v>94</v>
      </c>
      <c r="B37" s="256"/>
      <c r="C37" s="256"/>
      <c r="D37" s="266">
        <v>5676</v>
      </c>
      <c r="E37" s="266">
        <v>43113234</v>
      </c>
      <c r="F37" s="260">
        <f>ROUND(E37/D37,0)</f>
        <v>7596</v>
      </c>
      <c r="G37" s="267"/>
      <c r="H37" s="268"/>
    </row>
    <row r="38" spans="1:8" ht="18.75" customHeight="1">
      <c r="A38" s="257" t="s">
        <v>95</v>
      </c>
      <c r="B38" s="258"/>
      <c r="C38" s="258"/>
      <c r="D38" s="260">
        <v>32</v>
      </c>
      <c r="E38" s="260">
        <v>19620</v>
      </c>
      <c r="F38" s="260">
        <f>ROUND(E38/D38,0)</f>
        <v>613</v>
      </c>
      <c r="G38" s="267"/>
      <c r="H38" s="268"/>
    </row>
    <row r="39" spans="1:8" ht="18.75" customHeight="1">
      <c r="A39" s="475" t="s">
        <v>47</v>
      </c>
      <c r="B39" s="476"/>
      <c r="C39" s="477"/>
      <c r="D39" s="269">
        <f>D37+D38</f>
        <v>5708</v>
      </c>
      <c r="E39" s="269">
        <f>E37+E38</f>
        <v>43132854</v>
      </c>
      <c r="F39" s="270">
        <f>ROUND(E39/D39,0)</f>
        <v>7557</v>
      </c>
      <c r="G39" s="270">
        <f>ROUND(E39/D30,0)</f>
        <v>6735</v>
      </c>
      <c r="H39" s="271">
        <f>ROUND(E39/D31,0)</f>
        <v>678</v>
      </c>
    </row>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sheetData>
  <mergeCells count="5">
    <mergeCell ref="A29:C29"/>
    <mergeCell ref="A4:C4"/>
    <mergeCell ref="A39:C39"/>
    <mergeCell ref="A35:C35"/>
    <mergeCell ref="A24:C24"/>
  </mergeCells>
  <printOptions/>
  <pageMargins left="0.75" right="0.67" top="1" bottom="1" header="0.512" footer="0.512"/>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A1:I37"/>
  <sheetViews>
    <sheetView workbookViewId="0" topLeftCell="A19">
      <selection activeCell="B1" sqref="B1"/>
    </sheetView>
  </sheetViews>
  <sheetFormatPr defaultColWidth="9.00390625" defaultRowHeight="13.5"/>
  <cols>
    <col min="1" max="1" width="3.125" style="0" customWidth="1"/>
    <col min="2" max="2" width="8.875" style="0" customWidth="1"/>
    <col min="3" max="7" width="14.125" style="0" customWidth="1"/>
    <col min="8" max="9" width="12.625" style="0" customWidth="1"/>
  </cols>
  <sheetData>
    <row r="1" ht="22.5" customHeight="1">
      <c r="A1" s="1" t="s">
        <v>416</v>
      </c>
    </row>
    <row r="2" ht="22.5" customHeight="1"/>
    <row r="3" ht="22.5" customHeight="1">
      <c r="A3" s="9" t="s">
        <v>70</v>
      </c>
    </row>
    <row r="4" ht="22.5" customHeight="1">
      <c r="I4" s="13" t="s">
        <v>42</v>
      </c>
    </row>
    <row r="5" spans="1:9" ht="22.5" customHeight="1">
      <c r="A5" s="498"/>
      <c r="B5" s="499"/>
      <c r="C5" s="48" t="s">
        <v>71</v>
      </c>
      <c r="D5" s="48" t="s">
        <v>72</v>
      </c>
      <c r="E5" s="48" t="s">
        <v>73</v>
      </c>
      <c r="F5" s="48" t="s">
        <v>74</v>
      </c>
      <c r="G5" s="48" t="s">
        <v>75</v>
      </c>
      <c r="H5" s="496" t="s">
        <v>80</v>
      </c>
      <c r="I5" s="497"/>
    </row>
    <row r="6" spans="1:9" ht="22.5" customHeight="1">
      <c r="A6" s="486" t="s">
        <v>76</v>
      </c>
      <c r="B6" s="487"/>
      <c r="C6" s="4">
        <v>4400</v>
      </c>
      <c r="D6" s="4">
        <v>6600</v>
      </c>
      <c r="E6" s="4">
        <v>8800</v>
      </c>
      <c r="F6" s="4">
        <v>11000</v>
      </c>
      <c r="G6" s="4">
        <v>13200</v>
      </c>
      <c r="H6" s="8" t="s">
        <v>87</v>
      </c>
      <c r="I6" s="54"/>
    </row>
    <row r="7" spans="1:9" ht="22.5" customHeight="1">
      <c r="A7" s="486" t="s">
        <v>77</v>
      </c>
      <c r="B7" s="487"/>
      <c r="C7" s="4">
        <v>13200</v>
      </c>
      <c r="D7" s="4">
        <v>19800</v>
      </c>
      <c r="E7" s="4">
        <v>26400</v>
      </c>
      <c r="F7" s="4">
        <v>33000</v>
      </c>
      <c r="G7" s="4">
        <v>39600</v>
      </c>
      <c r="H7" s="8" t="s">
        <v>88</v>
      </c>
      <c r="I7" s="54"/>
    </row>
    <row r="8" spans="1:9" ht="22.5" customHeight="1">
      <c r="A8" s="488" t="s">
        <v>78</v>
      </c>
      <c r="B8" s="489"/>
      <c r="C8" s="50">
        <v>17600</v>
      </c>
      <c r="D8" s="50">
        <v>26400</v>
      </c>
      <c r="E8" s="50">
        <v>35200</v>
      </c>
      <c r="F8" s="50">
        <v>44000</v>
      </c>
      <c r="G8" s="50">
        <v>52800</v>
      </c>
      <c r="H8" s="55" t="s">
        <v>79</v>
      </c>
      <c r="I8" s="56"/>
    </row>
    <row r="9" ht="22.5" customHeight="1"/>
    <row r="10" ht="22.5" customHeight="1">
      <c r="A10" s="9" t="s">
        <v>69</v>
      </c>
    </row>
    <row r="11" ht="22.5" customHeight="1">
      <c r="H11" s="13" t="s">
        <v>42</v>
      </c>
    </row>
    <row r="12" spans="1:8" ht="22.5" customHeight="1">
      <c r="A12" s="490" t="s">
        <v>36</v>
      </c>
      <c r="B12" s="491"/>
      <c r="C12" s="48" t="s">
        <v>31</v>
      </c>
      <c r="D12" s="48" t="s">
        <v>19</v>
      </c>
      <c r="E12" s="48" t="s">
        <v>32</v>
      </c>
      <c r="F12" s="48" t="s">
        <v>33</v>
      </c>
      <c r="G12" s="48" t="s">
        <v>34</v>
      </c>
      <c r="H12" s="49" t="s">
        <v>35</v>
      </c>
    </row>
    <row r="13" spans="1:8" ht="22.5" customHeight="1">
      <c r="A13" s="492" t="s">
        <v>26</v>
      </c>
      <c r="B13" s="493"/>
      <c r="C13" s="4">
        <v>1332</v>
      </c>
      <c r="D13" s="19">
        <f aca="true" t="shared" si="0" ref="D13:D18">ROUND(C13/$C$18,4)</f>
        <v>0.0202</v>
      </c>
      <c r="E13" s="4">
        <v>5415940</v>
      </c>
      <c r="F13" s="4">
        <v>5385260</v>
      </c>
      <c r="G13" s="4">
        <f>E13-F13</f>
        <v>30680</v>
      </c>
      <c r="H13" s="57">
        <f aca="true" t="shared" si="1" ref="H13:H18">ROUND(F13/E13,4)</f>
        <v>0.9943</v>
      </c>
    </row>
    <row r="14" spans="1:8" ht="22.5" customHeight="1">
      <c r="A14" s="492" t="s">
        <v>27</v>
      </c>
      <c r="B14" s="493"/>
      <c r="C14" s="4">
        <v>20952</v>
      </c>
      <c r="D14" s="19">
        <f t="shared" si="0"/>
        <v>0.3182</v>
      </c>
      <c r="E14" s="4">
        <v>135250850</v>
      </c>
      <c r="F14" s="4">
        <v>133307300</v>
      </c>
      <c r="G14" s="4">
        <f>E14-F14</f>
        <v>1943550</v>
      </c>
      <c r="H14" s="57">
        <f t="shared" si="1"/>
        <v>0.9856</v>
      </c>
    </row>
    <row r="15" spans="1:8" ht="22.5" customHeight="1">
      <c r="A15" s="492" t="s">
        <v>28</v>
      </c>
      <c r="B15" s="493"/>
      <c r="C15" s="4">
        <v>19725</v>
      </c>
      <c r="D15" s="19">
        <f t="shared" si="0"/>
        <v>0.2996</v>
      </c>
      <c r="E15" s="4">
        <v>169566520</v>
      </c>
      <c r="F15" s="4">
        <v>168258440</v>
      </c>
      <c r="G15" s="4">
        <f>E15-F15</f>
        <v>1308080</v>
      </c>
      <c r="H15" s="57">
        <f t="shared" si="1"/>
        <v>0.9923</v>
      </c>
    </row>
    <row r="16" spans="1:8" ht="22.5" customHeight="1">
      <c r="A16" s="492" t="s">
        <v>29</v>
      </c>
      <c r="B16" s="493"/>
      <c r="C16" s="4">
        <v>13206</v>
      </c>
      <c r="D16" s="19">
        <f t="shared" si="0"/>
        <v>0.2006</v>
      </c>
      <c r="E16" s="4">
        <v>140946550</v>
      </c>
      <c r="F16" s="4">
        <v>140057780</v>
      </c>
      <c r="G16" s="4">
        <f>E16-F16</f>
        <v>888770</v>
      </c>
      <c r="H16" s="57">
        <f t="shared" si="1"/>
        <v>0.9937</v>
      </c>
    </row>
    <row r="17" spans="1:8" ht="22.5" customHeight="1">
      <c r="A17" s="492" t="s">
        <v>30</v>
      </c>
      <c r="B17" s="493"/>
      <c r="C17" s="4">
        <v>10622</v>
      </c>
      <c r="D17" s="19">
        <f t="shared" si="0"/>
        <v>0.1613</v>
      </c>
      <c r="E17" s="4">
        <v>136241290</v>
      </c>
      <c r="F17" s="4">
        <v>135526060</v>
      </c>
      <c r="G17" s="4">
        <f>E17-F17</f>
        <v>715230</v>
      </c>
      <c r="H17" s="57">
        <f t="shared" si="1"/>
        <v>0.9948</v>
      </c>
    </row>
    <row r="18" spans="1:8" ht="22.5" customHeight="1">
      <c r="A18" s="484" t="s">
        <v>11</v>
      </c>
      <c r="B18" s="485"/>
      <c r="C18" s="50">
        <f>SUM(C13:C17)</f>
        <v>65837</v>
      </c>
      <c r="D18" s="58">
        <f t="shared" si="0"/>
        <v>1</v>
      </c>
      <c r="E18" s="50">
        <f>SUM(E13:E17)</f>
        <v>587421150</v>
      </c>
      <c r="F18" s="50">
        <f>SUM(F13:F17)</f>
        <v>582534840</v>
      </c>
      <c r="G18" s="50">
        <f>SUM(G13:G17)</f>
        <v>4886310</v>
      </c>
      <c r="H18" s="59">
        <f t="shared" si="1"/>
        <v>0.9917</v>
      </c>
    </row>
    <row r="19" ht="22.5" customHeight="1"/>
    <row r="20" ht="22.5" customHeight="1">
      <c r="A20" s="9" t="s">
        <v>81</v>
      </c>
    </row>
    <row r="21" ht="22.5" customHeight="1">
      <c r="I21" s="13" t="s">
        <v>42</v>
      </c>
    </row>
    <row r="22" spans="1:9" ht="22.5" customHeight="1">
      <c r="A22" s="60"/>
      <c r="B22" s="61"/>
      <c r="C22" s="48" t="s">
        <v>31</v>
      </c>
      <c r="D22" s="48" t="s">
        <v>41</v>
      </c>
      <c r="E22" s="48" t="s">
        <v>32</v>
      </c>
      <c r="F22" s="48" t="s">
        <v>41</v>
      </c>
      <c r="G22" s="48" t="s">
        <v>33</v>
      </c>
      <c r="H22" s="48" t="s">
        <v>34</v>
      </c>
      <c r="I22" s="49" t="s">
        <v>35</v>
      </c>
    </row>
    <row r="23" spans="1:9" ht="22.5" customHeight="1">
      <c r="A23" s="486" t="s">
        <v>37</v>
      </c>
      <c r="B23" s="487"/>
      <c r="C23" s="4">
        <v>50527</v>
      </c>
      <c r="D23" s="19">
        <v>0.7635</v>
      </c>
      <c r="E23" s="4">
        <v>465412060</v>
      </c>
      <c r="F23" s="19">
        <v>0.7923</v>
      </c>
      <c r="G23" s="4">
        <v>465412060</v>
      </c>
      <c r="H23" s="20">
        <f>E23-G23</f>
        <v>0</v>
      </c>
      <c r="I23" s="57">
        <v>1</v>
      </c>
    </row>
    <row r="24" spans="1:9" ht="22.5" customHeight="1">
      <c r="A24" s="505" t="s">
        <v>38</v>
      </c>
      <c r="B24" s="487"/>
      <c r="C24" s="4">
        <v>15649</v>
      </c>
      <c r="D24" s="19">
        <v>0.2365</v>
      </c>
      <c r="E24" s="4">
        <v>122009090</v>
      </c>
      <c r="F24" s="19">
        <v>0.2077</v>
      </c>
      <c r="G24" s="4">
        <v>117122780</v>
      </c>
      <c r="H24" s="20">
        <f>E24-G24</f>
        <v>4886310</v>
      </c>
      <c r="I24" s="57">
        <f>ROUND(G24/E24,4)</f>
        <v>0.96</v>
      </c>
    </row>
    <row r="25" spans="1:9" ht="22.5" customHeight="1">
      <c r="A25" s="62"/>
      <c r="B25" s="11" t="s">
        <v>39</v>
      </c>
      <c r="C25" s="15">
        <v>7226</v>
      </c>
      <c r="D25" s="494"/>
      <c r="E25" s="15">
        <v>59827690</v>
      </c>
      <c r="F25" s="494"/>
      <c r="G25" s="15">
        <v>59675830</v>
      </c>
      <c r="H25" s="21">
        <f>E25-G25</f>
        <v>151860</v>
      </c>
      <c r="I25" s="63">
        <f>ROUND(G25/E25,4)</f>
        <v>0.9975</v>
      </c>
    </row>
    <row r="26" spans="1:9" ht="22.5" customHeight="1">
      <c r="A26" s="62"/>
      <c r="B26" s="14" t="s">
        <v>9</v>
      </c>
      <c r="C26" s="22">
        <f>ROUND(C25/C24,4)</f>
        <v>0.4618</v>
      </c>
      <c r="D26" s="495"/>
      <c r="E26" s="22">
        <f>ROUND(E25/E24,4)</f>
        <v>0.4904</v>
      </c>
      <c r="F26" s="495"/>
      <c r="G26" s="23"/>
      <c r="H26" s="24"/>
      <c r="I26" s="64"/>
    </row>
    <row r="27" spans="1:9" ht="22.5" customHeight="1">
      <c r="A27" s="62"/>
      <c r="B27" s="11" t="s">
        <v>40</v>
      </c>
      <c r="C27" s="15">
        <v>8423</v>
      </c>
      <c r="D27" s="494"/>
      <c r="E27" s="15">
        <v>62181400</v>
      </c>
      <c r="F27" s="494"/>
      <c r="G27" s="15">
        <v>57446950</v>
      </c>
      <c r="H27" s="21">
        <f>E27-G27</f>
        <v>4734450</v>
      </c>
      <c r="I27" s="63">
        <f>ROUND(G27/E27,4)</f>
        <v>0.9239</v>
      </c>
    </row>
    <row r="28" spans="1:9" ht="22.5" customHeight="1">
      <c r="A28" s="65"/>
      <c r="B28" s="14" t="s">
        <v>9</v>
      </c>
      <c r="C28" s="22">
        <f>ROUND(C27/C24,4)</f>
        <v>0.5382</v>
      </c>
      <c r="D28" s="495"/>
      <c r="E28" s="22">
        <f>ROUND(E27/E24,4)</f>
        <v>0.5096</v>
      </c>
      <c r="F28" s="495"/>
      <c r="G28" s="6"/>
      <c r="H28" s="6"/>
      <c r="I28" s="66"/>
    </row>
    <row r="29" spans="1:9" ht="22.5" customHeight="1">
      <c r="A29" s="67"/>
      <c r="B29" s="68" t="s">
        <v>11</v>
      </c>
      <c r="C29" s="50">
        <f aca="true" t="shared" si="2" ref="C29:H29">C23+C24</f>
        <v>66176</v>
      </c>
      <c r="D29" s="69">
        <f t="shared" si="2"/>
        <v>1</v>
      </c>
      <c r="E29" s="50">
        <f t="shared" si="2"/>
        <v>587421150</v>
      </c>
      <c r="F29" s="58">
        <f t="shared" si="2"/>
        <v>1</v>
      </c>
      <c r="G29" s="50">
        <f t="shared" si="2"/>
        <v>582534840</v>
      </c>
      <c r="H29" s="50">
        <f t="shared" si="2"/>
        <v>4886310</v>
      </c>
      <c r="I29" s="59">
        <f>ROUND(G29/E29,4)</f>
        <v>0.9917</v>
      </c>
    </row>
    <row r="30" ht="22.5" customHeight="1">
      <c r="B30" s="26" t="s">
        <v>51</v>
      </c>
    </row>
    <row r="31" ht="22.5" customHeight="1"/>
    <row r="32" ht="22.5" customHeight="1">
      <c r="A32" s="9" t="s">
        <v>82</v>
      </c>
    </row>
    <row r="33" ht="22.5" customHeight="1">
      <c r="H33" s="13" t="s">
        <v>42</v>
      </c>
    </row>
    <row r="34" spans="1:8" ht="22.5" customHeight="1">
      <c r="A34" s="70"/>
      <c r="B34" s="71"/>
      <c r="C34" s="32" t="s">
        <v>49</v>
      </c>
      <c r="D34" s="500" t="s">
        <v>48</v>
      </c>
      <c r="E34" s="501"/>
      <c r="F34" s="501"/>
      <c r="G34" s="502"/>
      <c r="H34" s="503" t="s">
        <v>47</v>
      </c>
    </row>
    <row r="35" spans="1:8" ht="22.5" customHeight="1">
      <c r="A35" s="72"/>
      <c r="B35" s="25"/>
      <c r="C35" s="14" t="s">
        <v>84</v>
      </c>
      <c r="D35" s="7" t="s">
        <v>50</v>
      </c>
      <c r="E35" s="7" t="s">
        <v>83</v>
      </c>
      <c r="F35" s="28" t="s">
        <v>85</v>
      </c>
      <c r="G35" s="28" t="s">
        <v>46</v>
      </c>
      <c r="H35" s="504"/>
    </row>
    <row r="36" spans="1:8" ht="30" customHeight="1">
      <c r="A36" s="492" t="s">
        <v>45</v>
      </c>
      <c r="B36" s="493"/>
      <c r="C36" s="4">
        <v>47</v>
      </c>
      <c r="D36" s="4">
        <v>135</v>
      </c>
      <c r="E36" s="4">
        <v>29</v>
      </c>
      <c r="F36" s="27">
        <v>1</v>
      </c>
      <c r="G36" s="27">
        <v>0</v>
      </c>
      <c r="H36" s="38">
        <f>SUM(C36:G36)</f>
        <v>212</v>
      </c>
    </row>
    <row r="37" spans="1:8" ht="30" customHeight="1">
      <c r="A37" s="484" t="s">
        <v>44</v>
      </c>
      <c r="B37" s="485"/>
      <c r="C37" s="50">
        <v>172710</v>
      </c>
      <c r="D37" s="50">
        <v>280140</v>
      </c>
      <c r="E37" s="50">
        <v>123940</v>
      </c>
      <c r="F37" s="73">
        <v>1100</v>
      </c>
      <c r="G37" s="73">
        <v>0</v>
      </c>
      <c r="H37" s="74">
        <f>SUM(C37:G37)</f>
        <v>577890</v>
      </c>
    </row>
  </sheetData>
  <mergeCells count="22">
    <mergeCell ref="H5:I5"/>
    <mergeCell ref="A5:B5"/>
    <mergeCell ref="D34:G34"/>
    <mergeCell ref="H34:H35"/>
    <mergeCell ref="F25:F26"/>
    <mergeCell ref="F27:F28"/>
    <mergeCell ref="A23:B23"/>
    <mergeCell ref="A24:B24"/>
    <mergeCell ref="A16:B16"/>
    <mergeCell ref="A17:B17"/>
    <mergeCell ref="A36:B36"/>
    <mergeCell ref="A37:B37"/>
    <mergeCell ref="D25:D26"/>
    <mergeCell ref="D27:D28"/>
    <mergeCell ref="A18:B18"/>
    <mergeCell ref="A6:B6"/>
    <mergeCell ref="A7:B7"/>
    <mergeCell ref="A8:B8"/>
    <mergeCell ref="A12:B12"/>
    <mergeCell ref="A13:B13"/>
    <mergeCell ref="A14:B14"/>
    <mergeCell ref="A15:B15"/>
  </mergeCells>
  <printOptions/>
  <pageMargins left="0.75" right="0.75" top="1" bottom="1" header="0.512"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dc:creator>
  <cp:keywords/>
  <dc:description/>
  <cp:lastModifiedBy>西宮市</cp:lastModifiedBy>
  <cp:lastPrinted>2002-03-15T01:54:49Z</cp:lastPrinted>
  <dcterms:created xsi:type="dcterms:W3CDTF">2002-02-26T01:43:09Z</dcterms:created>
  <dcterms:modified xsi:type="dcterms:W3CDTF">2006-12-21T05:43:39Z</dcterms:modified>
  <cp:category/>
  <cp:version/>
  <cp:contentType/>
  <cp:contentStatus/>
</cp:coreProperties>
</file>