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<sst xmlns="http://schemas.openxmlformats.org/spreadsheetml/2006/main" count="434" uniqueCount="189">
  <si>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</si>
  <si>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</si>
  <si>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</si>
  <si>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</si>
  <si>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</si>
  <si>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</si>
  <si>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</si>
  <si>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</si>
  <si>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</si>
  <si>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</si>
  <si>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</si>
  <si>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</si>
  <si>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</si>
  <si>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</si>
  <si>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</si>
  <si>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</si>
  <si>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</si>
  <si>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</si>
  <si>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</si>
  <si>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</si>
  <si>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</si>
  <si>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</si>
  <si>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</si>
  <si>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</si>
  <si>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</si>
  <si>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</si>
  <si>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</si>
  <si>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</si>
  <si>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</si>
  <si>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</si>
  <si>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</si>
  <si>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</si>
  <si>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</si>
  <si>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</si>
  <si>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</si>
  <si>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</si>
  <si>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</si>
  <si>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</si>
  <si>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</si>
  <si>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</si>
  <si>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</si>
  <si>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</si>
  <si>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</si>
  <si>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</si>
  <si>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</si>
  <si>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</si>
  <si>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</si>
  <si>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</si>
  <si>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</si>
  <si>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</si>
  <si>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</si>
  <si>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</si>
  <si>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</si>
  <si>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</si>
  <si>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</si>
  <si>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</si>
  <si>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</si>
  <si>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</si>
  <si>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</si>
  <si>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</si>
  <si>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</si>
  <si>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</si>
  <si>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</si>
  <si>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</si>
  <si>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</si>
  <si>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</si>
  <si>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</si>
  <si>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</si>
  <si>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</si>
  <si>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</si>
  <si>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</si>
  <si>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</si>
  <si>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</si>
  <si>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</si>
  <si>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</si>
  <si>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</si>
  <si>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</si>
  <si>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</si>
  <si>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</si>
  <si>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</si>
  <si>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</si>
  <si>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</si>
  <si>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</si>
  <si>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</si>
  <si>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</si>
  <si>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</si>
  <si>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</si>
  <si>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</si>
  <si>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</si>
  <si>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</si>
  <si>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</si>
  <si>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</si>
  <si>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</si>
  <si>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</si>
  <si>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</si>
  <si>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</si>
  <si>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</si>
  <si>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</si>
  <si>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</si>
  <si>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</si>
  <si>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</si>
  <si>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</si>
  <si>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</si>
  <si>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</si>
  <si>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</si>
  <si>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</si>
  <si>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</si>
  <si>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</si>
  <si>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</si>
  <si>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</si>
  <si>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</si>
  <si>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</si>
  <si>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</si>
  <si>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</si>
  <si>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</si>
  <si>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</si>
  <si>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</si>
  <si>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</si>
  <si>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</si>
  <si>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平成２９年３月月報</t>
  </si>
  <si>
    <t>① 総数</t>
  </si>
  <si>
    <t>平成２９年３月月報（報告用）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</si>
  <si>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</si>
  <si>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</si>
  <si>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</si>
  <si>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</si>
  <si>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</si>
  <si>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</si>
  <si>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（介護老人保健施設）</t>
  </si>
  <si>
    <t>短期入所療養介護
（介護療養型医療施設等）</t>
  </si>
  <si>
    <t>介護予防支援・居宅介護支援</t>
  </si>
  <si>
    <t>地域密着型通所介護</t>
  </si>
  <si>
    <t>施設サービス</t>
  </si>
  <si>
    <t>総計</t>
  </si>
  <si>
    <t>イ 単位数</t>
  </si>
  <si>
    <t>ア 件数</t>
  </si>
  <si>
    <t>要支援１</t>
  </si>
  <si>
    <t>訪問入浴介護</t>
  </si>
  <si>
    <t>居宅療養管理指導</t>
  </si>
  <si>
    <t>短期入所生活介護</t>
  </si>
  <si>
    <t>福祉用具貸与</t>
  </si>
  <si>
    <t>複合型サービス</t>
  </si>
  <si>
    <t>① 総数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</si>
  <si>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</si>
  <si>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</si>
  <si>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</si>
  <si>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</si>
  <si>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</si>
  <si>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</si>
  <si>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</si>
  <si>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</si>
  <si>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</si>
  <si>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</si>
  <si>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</si>
  <si>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</si>
  <si>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</si>
  <si>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</si>
  <si>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</si>
  <si>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</si>
  <si>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</si>
  <si>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</si>
  <si>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</si>
  <si>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</si>
  <si>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</si>
  <si>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</si>
  <si>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</si>
  <si>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</si>
  <si>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</si>
  <si>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</si>
  <si>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</si>
  <si>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介護予防支援・居宅介護支援</t>
  </si>
  <si>
    <t>施設サービス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</si>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</sst>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9&#24180;3&#26376;&#26376;&#22577;&#65288;&#32102;&#20184;&#65289;&#20462;&#27491;&#24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11">
          <cell r="G11">
            <v>4</v>
          </cell>
        </row>
        <row r="25">
          <cell r="F25">
            <v>28</v>
          </cell>
          <cell r="G25">
            <v>28</v>
          </cell>
          <cell r="J25">
            <v>30</v>
          </cell>
          <cell r="K25">
            <v>26</v>
          </cell>
          <cell r="L25">
            <v>15</v>
          </cell>
          <cell r="M25">
            <v>11</v>
          </cell>
          <cell r="N25">
            <v>8</v>
          </cell>
        </row>
        <row r="26">
          <cell r="F26">
            <v>48</v>
          </cell>
          <cell r="G26">
            <v>27</v>
          </cell>
          <cell r="J26">
            <v>27</v>
          </cell>
          <cell r="K26">
            <v>18</v>
          </cell>
          <cell r="L26">
            <v>11</v>
          </cell>
          <cell r="M26">
            <v>6</v>
          </cell>
          <cell r="N26">
            <v>1</v>
          </cell>
        </row>
        <row r="28">
          <cell r="G28">
            <v>4</v>
          </cell>
        </row>
        <row r="41">
          <cell r="F41">
            <v>0</v>
          </cell>
          <cell r="G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55">
          <cell r="G55">
            <v>5290</v>
          </cell>
        </row>
        <row r="70">
          <cell r="G70">
            <v>2020</v>
          </cell>
        </row>
        <row r="83">
          <cell r="F83">
            <v>0</v>
          </cell>
          <cell r="G83">
            <v>0</v>
          </cell>
          <cell r="J83">
            <v>0</v>
          </cell>
          <cell r="K83">
            <v>0</v>
          </cell>
          <cell r="L83">
            <v>30277</v>
          </cell>
          <cell r="M83">
            <v>0</v>
          </cell>
          <cell r="N83">
            <v>0</v>
          </cell>
        </row>
        <row r="97">
          <cell r="G97">
            <v>58453</v>
          </cell>
        </row>
        <row r="111">
          <cell r="F111">
            <v>791604</v>
          </cell>
          <cell r="G111">
            <v>918820</v>
          </cell>
          <cell r="J111">
            <v>1101032</v>
          </cell>
          <cell r="K111">
            <v>1005358</v>
          </cell>
          <cell r="L111">
            <v>668420</v>
          </cell>
          <cell r="M111">
            <v>287629</v>
          </cell>
          <cell r="N111">
            <v>298052</v>
          </cell>
        </row>
        <row r="112">
          <cell r="F112">
            <v>5554003</v>
          </cell>
          <cell r="G112">
            <v>2455876</v>
          </cell>
          <cell r="J112">
            <v>2488121</v>
          </cell>
          <cell r="K112">
            <v>2120514</v>
          </cell>
          <cell r="L112">
            <v>1102516</v>
          </cell>
          <cell r="M112">
            <v>800520</v>
          </cell>
          <cell r="N112">
            <v>48000</v>
          </cell>
        </row>
        <row r="114">
          <cell r="G114">
            <v>22319</v>
          </cell>
        </row>
        <row r="127">
          <cell r="F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323358</v>
          </cell>
          <cell r="M127">
            <v>0</v>
          </cell>
          <cell r="N127">
            <v>0</v>
          </cell>
        </row>
        <row r="141">
          <cell r="G141">
            <v>40915</v>
          </cell>
        </row>
        <row r="155">
          <cell r="F155">
            <v>708462</v>
          </cell>
          <cell r="G155">
            <v>820833</v>
          </cell>
          <cell r="J155">
            <v>973441</v>
          </cell>
          <cell r="K155">
            <v>889211</v>
          </cell>
          <cell r="L155">
            <v>593089</v>
          </cell>
          <cell r="M155">
            <v>258864</v>
          </cell>
          <cell r="N155">
            <v>257299</v>
          </cell>
        </row>
        <row r="156">
          <cell r="F156">
            <v>4878884</v>
          </cell>
          <cell r="G156">
            <v>2133418</v>
          </cell>
          <cell r="J156">
            <v>2199689</v>
          </cell>
          <cell r="K156">
            <v>1873562</v>
          </cell>
          <cell r="L156">
            <v>948364</v>
          </cell>
          <cell r="M156">
            <v>712268</v>
          </cell>
          <cell r="N156">
            <v>43200</v>
          </cell>
        </row>
        <row r="158">
          <cell r="G158">
            <v>22319</v>
          </cell>
        </row>
        <row r="171">
          <cell r="F171">
            <v>0</v>
          </cell>
          <cell r="G171">
            <v>0</v>
          </cell>
          <cell r="J171">
            <v>0</v>
          </cell>
          <cell r="K171">
            <v>0</v>
          </cell>
          <cell r="L171">
            <v>291022</v>
          </cell>
          <cell r="M171">
            <v>0</v>
          </cell>
          <cell r="N171">
            <v>0</v>
          </cell>
        </row>
      </sheetData>
      <sheetData sheetId="5">
        <row r="11">
          <cell r="F11">
            <v>1419</v>
          </cell>
          <cell r="G11">
            <v>1087</v>
          </cell>
          <cell r="I11">
            <v>0</v>
          </cell>
          <cell r="J11">
            <v>1489</v>
          </cell>
          <cell r="K11">
            <v>937</v>
          </cell>
          <cell r="L11">
            <v>823</v>
          </cell>
          <cell r="M11">
            <v>486</v>
          </cell>
          <cell r="N11">
            <v>560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7</v>
          </cell>
          <cell r="K12">
            <v>9</v>
          </cell>
          <cell r="L12">
            <v>31</v>
          </cell>
          <cell r="M12">
            <v>62</v>
          </cell>
          <cell r="N12">
            <v>173</v>
          </cell>
        </row>
        <row r="13">
          <cell r="F13">
            <v>156</v>
          </cell>
          <cell r="G13">
            <v>341</v>
          </cell>
          <cell r="I13">
            <v>0</v>
          </cell>
          <cell r="J13">
            <v>629</v>
          </cell>
          <cell r="K13">
            <v>455</v>
          </cell>
          <cell r="L13">
            <v>455</v>
          </cell>
          <cell r="M13">
            <v>323</v>
          </cell>
          <cell r="N13">
            <v>367</v>
          </cell>
        </row>
        <row r="14">
          <cell r="F14">
            <v>14</v>
          </cell>
          <cell r="G14">
            <v>31</v>
          </cell>
          <cell r="I14">
            <v>0</v>
          </cell>
          <cell r="J14">
            <v>54</v>
          </cell>
          <cell r="K14">
            <v>35</v>
          </cell>
          <cell r="L14">
            <v>38</v>
          </cell>
          <cell r="M14">
            <v>18</v>
          </cell>
          <cell r="N14">
            <v>25</v>
          </cell>
        </row>
        <row r="15">
          <cell r="F15">
            <v>237</v>
          </cell>
          <cell r="G15">
            <v>398</v>
          </cell>
          <cell r="I15">
            <v>0</v>
          </cell>
          <cell r="J15">
            <v>1005</v>
          </cell>
          <cell r="K15">
            <v>898</v>
          </cell>
          <cell r="L15">
            <v>998</v>
          </cell>
          <cell r="M15">
            <v>676</v>
          </cell>
          <cell r="N15">
            <v>747</v>
          </cell>
        </row>
        <row r="17">
          <cell r="F17">
            <v>1077</v>
          </cell>
          <cell r="G17">
            <v>1114</v>
          </cell>
          <cell r="I17">
            <v>0</v>
          </cell>
          <cell r="J17">
            <v>1060</v>
          </cell>
          <cell r="K17">
            <v>687</v>
          </cell>
          <cell r="L17">
            <v>488</v>
          </cell>
          <cell r="M17">
            <v>210</v>
          </cell>
          <cell r="N17">
            <v>164</v>
          </cell>
        </row>
        <row r="18">
          <cell r="F18">
            <v>185</v>
          </cell>
          <cell r="G18">
            <v>234</v>
          </cell>
          <cell r="I18">
            <v>0</v>
          </cell>
          <cell r="J18">
            <v>347</v>
          </cell>
          <cell r="K18">
            <v>239</v>
          </cell>
          <cell r="L18">
            <v>185</v>
          </cell>
          <cell r="M18">
            <v>88</v>
          </cell>
          <cell r="N18">
            <v>46</v>
          </cell>
        </row>
        <row r="20">
          <cell r="F20">
            <v>8</v>
          </cell>
          <cell r="G20">
            <v>25</v>
          </cell>
          <cell r="I20">
            <v>0</v>
          </cell>
          <cell r="J20">
            <v>139</v>
          </cell>
          <cell r="K20">
            <v>167</v>
          </cell>
          <cell r="L20">
            <v>264</v>
          </cell>
          <cell r="M20">
            <v>111</v>
          </cell>
          <cell r="N20">
            <v>100</v>
          </cell>
        </row>
        <row r="21">
          <cell r="F21">
            <v>0</v>
          </cell>
          <cell r="G21">
            <v>2</v>
          </cell>
          <cell r="I21">
            <v>0</v>
          </cell>
          <cell r="J21">
            <v>12</v>
          </cell>
          <cell r="K21">
            <v>24</v>
          </cell>
          <cell r="L21">
            <v>34</v>
          </cell>
          <cell r="M21">
            <v>24</v>
          </cell>
          <cell r="N21">
            <v>31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1</v>
          </cell>
          <cell r="L22">
            <v>0</v>
          </cell>
          <cell r="M22">
            <v>0</v>
          </cell>
          <cell r="N22">
            <v>3</v>
          </cell>
        </row>
        <row r="24">
          <cell r="F24">
            <v>862</v>
          </cell>
          <cell r="G24">
            <v>1108</v>
          </cell>
          <cell r="I24">
            <v>0</v>
          </cell>
          <cell r="J24">
            <v>1613</v>
          </cell>
          <cell r="K24">
            <v>1205</v>
          </cell>
          <cell r="L24">
            <v>1082</v>
          </cell>
          <cell r="M24">
            <v>592</v>
          </cell>
          <cell r="N24">
            <v>611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110</v>
          </cell>
          <cell r="G27">
            <v>145</v>
          </cell>
          <cell r="I27">
            <v>0</v>
          </cell>
          <cell r="J27">
            <v>224</v>
          </cell>
          <cell r="K27">
            <v>179</v>
          </cell>
          <cell r="L27">
            <v>195</v>
          </cell>
          <cell r="M27">
            <v>138</v>
          </cell>
          <cell r="N27">
            <v>102</v>
          </cell>
        </row>
        <row r="28">
          <cell r="F28">
            <v>2625</v>
          </cell>
          <cell r="G28">
            <v>2337</v>
          </cell>
          <cell r="I28">
            <v>0</v>
          </cell>
          <cell r="J28">
            <v>2811</v>
          </cell>
          <cell r="K28">
            <v>1651</v>
          </cell>
          <cell r="L28">
            <v>1333</v>
          </cell>
          <cell r="M28">
            <v>659</v>
          </cell>
          <cell r="N28">
            <v>618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8</v>
          </cell>
          <cell r="K30">
            <v>3</v>
          </cell>
          <cell r="L30">
            <v>2</v>
          </cell>
          <cell r="M30">
            <v>9</v>
          </cell>
          <cell r="N30">
            <v>-1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712</v>
          </cell>
          <cell r="K32">
            <v>353</v>
          </cell>
          <cell r="L32">
            <v>311</v>
          </cell>
          <cell r="M32">
            <v>112</v>
          </cell>
          <cell r="N32">
            <v>93</v>
          </cell>
        </row>
        <row r="33">
          <cell r="F33">
            <v>1</v>
          </cell>
          <cell r="G33">
            <v>8</v>
          </cell>
          <cell r="I33">
            <v>0</v>
          </cell>
          <cell r="J33">
            <v>31</v>
          </cell>
          <cell r="K33">
            <v>33</v>
          </cell>
          <cell r="L33">
            <v>74</v>
          </cell>
          <cell r="M33">
            <v>34</v>
          </cell>
          <cell r="N33">
            <v>26</v>
          </cell>
        </row>
        <row r="34">
          <cell r="F34">
            <v>3</v>
          </cell>
          <cell r="G34">
            <v>7</v>
          </cell>
          <cell r="I34">
            <v>0</v>
          </cell>
          <cell r="J34">
            <v>20</v>
          </cell>
          <cell r="K34">
            <v>18</v>
          </cell>
          <cell r="L34">
            <v>16</v>
          </cell>
          <cell r="M34">
            <v>9</v>
          </cell>
          <cell r="N34">
            <v>6</v>
          </cell>
        </row>
        <row r="35">
          <cell r="F35">
            <v>0</v>
          </cell>
          <cell r="G35">
            <v>8</v>
          </cell>
          <cell r="I35">
            <v>0</v>
          </cell>
          <cell r="J35">
            <v>76</v>
          </cell>
          <cell r="K35">
            <v>101</v>
          </cell>
          <cell r="L35">
            <v>90</v>
          </cell>
          <cell r="M35">
            <v>37</v>
          </cell>
          <cell r="N35">
            <v>34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18</v>
          </cell>
          <cell r="M37">
            <v>10</v>
          </cell>
          <cell r="N37">
            <v>23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21</v>
          </cell>
          <cell r="K40">
            <v>84</v>
          </cell>
          <cell r="L40">
            <v>556</v>
          </cell>
          <cell r="M40">
            <v>483</v>
          </cell>
          <cell r="N40">
            <v>452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118</v>
          </cell>
          <cell r="K41">
            <v>200</v>
          </cell>
          <cell r="L41">
            <v>264</v>
          </cell>
          <cell r="M41">
            <v>165</v>
          </cell>
          <cell r="N41">
            <v>168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22</v>
          </cell>
          <cell r="N42">
            <v>72</v>
          </cell>
        </row>
        <row r="55">
          <cell r="F55">
            <v>2382126</v>
          </cell>
          <cell r="G55">
            <v>2567027</v>
          </cell>
          <cell r="I55">
            <v>0</v>
          </cell>
          <cell r="J55">
            <v>5587770</v>
          </cell>
          <cell r="K55">
            <v>5224450</v>
          </cell>
          <cell r="L55">
            <v>7386332</v>
          </cell>
          <cell r="M55">
            <v>5241502</v>
          </cell>
          <cell r="N55">
            <v>6846662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25520</v>
          </cell>
          <cell r="K56">
            <v>27143</v>
          </cell>
          <cell r="L56">
            <v>165850</v>
          </cell>
          <cell r="M56">
            <v>312940</v>
          </cell>
          <cell r="N56">
            <v>943196</v>
          </cell>
        </row>
        <row r="57">
          <cell r="F57">
            <v>352584</v>
          </cell>
          <cell r="G57">
            <v>1037319</v>
          </cell>
          <cell r="I57">
            <v>0</v>
          </cell>
          <cell r="J57">
            <v>2338484</v>
          </cell>
          <cell r="K57">
            <v>1784027</v>
          </cell>
          <cell r="L57">
            <v>1923691</v>
          </cell>
          <cell r="M57">
            <v>1473503</v>
          </cell>
          <cell r="N57">
            <v>1937277</v>
          </cell>
        </row>
        <row r="58">
          <cell r="F58">
            <v>32204</v>
          </cell>
          <cell r="G58">
            <v>110488</v>
          </cell>
          <cell r="I58">
            <v>0</v>
          </cell>
          <cell r="J58">
            <v>219340</v>
          </cell>
          <cell r="K58">
            <v>111614</v>
          </cell>
          <cell r="L58">
            <v>102757</v>
          </cell>
          <cell r="M58">
            <v>56026</v>
          </cell>
          <cell r="N58">
            <v>85200</v>
          </cell>
        </row>
        <row r="59">
          <cell r="F59">
            <v>177012</v>
          </cell>
          <cell r="G59">
            <v>307936</v>
          </cell>
          <cell r="I59">
            <v>0</v>
          </cell>
          <cell r="J59">
            <v>813940</v>
          </cell>
          <cell r="K59">
            <v>728672</v>
          </cell>
          <cell r="L59">
            <v>816069</v>
          </cell>
          <cell r="M59">
            <v>584082</v>
          </cell>
          <cell r="N59">
            <v>645797</v>
          </cell>
        </row>
        <row r="61">
          <cell r="F61">
            <v>2127773</v>
          </cell>
          <cell r="G61">
            <v>4191822</v>
          </cell>
          <cell r="I61">
            <v>0</v>
          </cell>
          <cell r="J61">
            <v>5477428</v>
          </cell>
          <cell r="K61">
            <v>4232347</v>
          </cell>
          <cell r="L61">
            <v>3844834</v>
          </cell>
          <cell r="M61">
            <v>1765110</v>
          </cell>
          <cell r="N61">
            <v>1364571</v>
          </cell>
        </row>
        <row r="62">
          <cell r="F62">
            <v>404710</v>
          </cell>
          <cell r="G62">
            <v>982555</v>
          </cell>
          <cell r="I62">
            <v>0</v>
          </cell>
          <cell r="J62">
            <v>1636161</v>
          </cell>
          <cell r="K62">
            <v>1384990</v>
          </cell>
          <cell r="L62">
            <v>1239585</v>
          </cell>
          <cell r="M62">
            <v>715597</v>
          </cell>
          <cell r="N62">
            <v>387670</v>
          </cell>
        </row>
        <row r="64">
          <cell r="F64">
            <v>22009</v>
          </cell>
          <cell r="G64">
            <v>92220</v>
          </cell>
          <cell r="I64">
            <v>0</v>
          </cell>
          <cell r="J64">
            <v>738886</v>
          </cell>
          <cell r="K64">
            <v>1120798</v>
          </cell>
          <cell r="L64">
            <v>2253388</v>
          </cell>
          <cell r="M64">
            <v>1066240</v>
          </cell>
          <cell r="N64">
            <v>870328</v>
          </cell>
        </row>
        <row r="65">
          <cell r="F65">
            <v>0</v>
          </cell>
          <cell r="G65">
            <v>6507</v>
          </cell>
          <cell r="I65">
            <v>0</v>
          </cell>
          <cell r="J65">
            <v>65070</v>
          </cell>
          <cell r="K65">
            <v>184190</v>
          </cell>
          <cell r="L65">
            <v>266379</v>
          </cell>
          <cell r="M65">
            <v>194025</v>
          </cell>
          <cell r="N65">
            <v>286968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2696</v>
          </cell>
          <cell r="K66">
            <v>5896</v>
          </cell>
          <cell r="L66">
            <v>0</v>
          </cell>
          <cell r="M66">
            <v>0</v>
          </cell>
          <cell r="N66">
            <v>41241</v>
          </cell>
        </row>
        <row r="68">
          <cell r="F68">
            <v>559487</v>
          </cell>
          <cell r="G68">
            <v>937975</v>
          </cell>
          <cell r="I68">
            <v>0</v>
          </cell>
          <cell r="J68">
            <v>1839249</v>
          </cell>
          <cell r="K68">
            <v>1715685</v>
          </cell>
          <cell r="L68">
            <v>1824157</v>
          </cell>
          <cell r="M68">
            <v>1233377</v>
          </cell>
          <cell r="N68">
            <v>1425864</v>
          </cell>
        </row>
        <row r="69">
          <cell r="F69">
            <v>658603</v>
          </cell>
          <cell r="G69">
            <v>1434393</v>
          </cell>
          <cell r="I69">
            <v>0</v>
          </cell>
          <cell r="J69">
            <v>3809796</v>
          </cell>
          <cell r="K69">
            <v>3338705</v>
          </cell>
          <cell r="L69">
            <v>4173565</v>
          </cell>
          <cell r="M69">
            <v>3104265</v>
          </cell>
          <cell r="N69">
            <v>2589193</v>
          </cell>
        </row>
        <row r="70">
          <cell r="F70">
            <v>1153950</v>
          </cell>
          <cell r="G70">
            <v>1027694</v>
          </cell>
          <cell r="I70">
            <v>0</v>
          </cell>
          <cell r="J70">
            <v>3574877</v>
          </cell>
          <cell r="K70">
            <v>2089816</v>
          </cell>
          <cell r="L70">
            <v>2096273</v>
          </cell>
          <cell r="M70">
            <v>1045381</v>
          </cell>
          <cell r="N70">
            <v>993558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70983</v>
          </cell>
          <cell r="K72">
            <v>38048</v>
          </cell>
          <cell r="L72">
            <v>42880</v>
          </cell>
          <cell r="M72">
            <v>207704</v>
          </cell>
          <cell r="N72">
            <v>-10578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3129392</v>
          </cell>
          <cell r="K74">
            <v>2028232</v>
          </cell>
          <cell r="L74">
            <v>2576936</v>
          </cell>
          <cell r="M74">
            <v>1121911</v>
          </cell>
          <cell r="N74">
            <v>1022222</v>
          </cell>
        </row>
        <row r="75">
          <cell r="F75">
            <v>1918</v>
          </cell>
          <cell r="G75">
            <v>50423</v>
          </cell>
          <cell r="I75">
            <v>0</v>
          </cell>
          <cell r="J75">
            <v>233205</v>
          </cell>
          <cell r="K75">
            <v>289331</v>
          </cell>
          <cell r="L75">
            <v>743837</v>
          </cell>
          <cell r="M75">
            <v>432919</v>
          </cell>
          <cell r="N75">
            <v>307451</v>
          </cell>
        </row>
        <row r="76">
          <cell r="F76">
            <v>14139</v>
          </cell>
          <cell r="G76">
            <v>53357</v>
          </cell>
          <cell r="I76">
            <v>0</v>
          </cell>
          <cell r="J76">
            <v>241204</v>
          </cell>
          <cell r="K76">
            <v>329670</v>
          </cell>
          <cell r="L76">
            <v>383296</v>
          </cell>
          <cell r="M76">
            <v>255735</v>
          </cell>
          <cell r="N76">
            <v>174368</v>
          </cell>
        </row>
        <row r="77">
          <cell r="F77">
            <v>0</v>
          </cell>
          <cell r="G77">
            <v>184621</v>
          </cell>
          <cell r="I77">
            <v>0</v>
          </cell>
          <cell r="J77">
            <v>1954876</v>
          </cell>
          <cell r="K77">
            <v>2722913</v>
          </cell>
          <cell r="L77">
            <v>2495243</v>
          </cell>
          <cell r="M77">
            <v>963579</v>
          </cell>
          <cell r="N77">
            <v>1015287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23703</v>
          </cell>
          <cell r="K79">
            <v>52755</v>
          </cell>
          <cell r="L79">
            <v>497946</v>
          </cell>
          <cell r="M79">
            <v>311915</v>
          </cell>
          <cell r="N79">
            <v>677037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442659</v>
          </cell>
          <cell r="K82">
            <v>1937248</v>
          </cell>
          <cell r="L82">
            <v>13826144</v>
          </cell>
          <cell r="M82">
            <v>12907880</v>
          </cell>
          <cell r="N82">
            <v>12998592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2907441</v>
          </cell>
          <cell r="K83">
            <v>5259570</v>
          </cell>
          <cell r="L83">
            <v>7504228</v>
          </cell>
          <cell r="M83">
            <v>5018524</v>
          </cell>
          <cell r="N83">
            <v>5135271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124084</v>
          </cell>
          <cell r="M84">
            <v>733370</v>
          </cell>
          <cell r="N84">
            <v>2777679</v>
          </cell>
        </row>
        <row r="97">
          <cell r="F97">
            <v>26306661</v>
          </cell>
          <cell r="G97">
            <v>28333991</v>
          </cell>
          <cell r="I97">
            <v>0</v>
          </cell>
          <cell r="J97">
            <v>61560003</v>
          </cell>
          <cell r="K97">
            <v>57443151</v>
          </cell>
          <cell r="L97">
            <v>81229777</v>
          </cell>
          <cell r="M97">
            <v>57525421</v>
          </cell>
          <cell r="N97">
            <v>75240125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281993</v>
          </cell>
          <cell r="K98">
            <v>299166</v>
          </cell>
          <cell r="L98">
            <v>1830753</v>
          </cell>
          <cell r="M98">
            <v>3456174</v>
          </cell>
          <cell r="N98">
            <v>10397791</v>
          </cell>
        </row>
        <row r="99">
          <cell r="F99">
            <v>3893072</v>
          </cell>
          <cell r="G99">
            <v>11450046</v>
          </cell>
          <cell r="I99">
            <v>0</v>
          </cell>
          <cell r="J99">
            <v>25801740</v>
          </cell>
          <cell r="K99">
            <v>19691916</v>
          </cell>
          <cell r="L99">
            <v>21211786</v>
          </cell>
          <cell r="M99">
            <v>16257212</v>
          </cell>
          <cell r="N99">
            <v>21371754</v>
          </cell>
        </row>
        <row r="100">
          <cell r="F100">
            <v>348763</v>
          </cell>
          <cell r="G100">
            <v>1191763</v>
          </cell>
          <cell r="I100">
            <v>0</v>
          </cell>
          <cell r="J100">
            <v>2366165</v>
          </cell>
          <cell r="K100">
            <v>1193741</v>
          </cell>
          <cell r="L100">
            <v>1104733</v>
          </cell>
          <cell r="M100">
            <v>602073</v>
          </cell>
          <cell r="N100">
            <v>909124</v>
          </cell>
        </row>
        <row r="101">
          <cell r="F101">
            <v>1770120</v>
          </cell>
          <cell r="G101">
            <v>3079360</v>
          </cell>
          <cell r="I101">
            <v>0</v>
          </cell>
          <cell r="J101">
            <v>8139400</v>
          </cell>
          <cell r="K101">
            <v>7286720</v>
          </cell>
          <cell r="L101">
            <v>8160690</v>
          </cell>
          <cell r="M101">
            <v>5840820</v>
          </cell>
          <cell r="N101">
            <v>6457970</v>
          </cell>
        </row>
        <row r="103">
          <cell r="F103">
            <v>22703000</v>
          </cell>
          <cell r="G103">
            <v>44725777</v>
          </cell>
          <cell r="I103">
            <v>0</v>
          </cell>
          <cell r="J103">
            <v>58402152</v>
          </cell>
          <cell r="K103">
            <v>45079866</v>
          </cell>
          <cell r="L103">
            <v>40971779</v>
          </cell>
          <cell r="M103">
            <v>18783656</v>
          </cell>
          <cell r="N103">
            <v>14534524</v>
          </cell>
        </row>
        <row r="104">
          <cell r="F104">
            <v>4380873</v>
          </cell>
          <cell r="G104">
            <v>10620075</v>
          </cell>
          <cell r="I104">
            <v>0</v>
          </cell>
          <cell r="J104">
            <v>17688766</v>
          </cell>
          <cell r="K104">
            <v>14968295</v>
          </cell>
          <cell r="L104">
            <v>13394877</v>
          </cell>
          <cell r="M104">
            <v>7743290</v>
          </cell>
          <cell r="N104">
            <v>4175883</v>
          </cell>
        </row>
        <row r="106">
          <cell r="F106">
            <v>238354</v>
          </cell>
          <cell r="G106">
            <v>993921</v>
          </cell>
          <cell r="I106">
            <v>0</v>
          </cell>
          <cell r="J106">
            <v>7998412</v>
          </cell>
          <cell r="K106">
            <v>12114638</v>
          </cell>
          <cell r="L106">
            <v>24371202</v>
          </cell>
          <cell r="M106">
            <v>11500881</v>
          </cell>
          <cell r="N106">
            <v>9405619</v>
          </cell>
        </row>
        <row r="107">
          <cell r="F107">
            <v>0</v>
          </cell>
          <cell r="G107">
            <v>68520</v>
          </cell>
          <cell r="I107">
            <v>0</v>
          </cell>
          <cell r="J107">
            <v>690966</v>
          </cell>
          <cell r="K107">
            <v>1958436</v>
          </cell>
          <cell r="L107">
            <v>2835077</v>
          </cell>
          <cell r="M107">
            <v>2043116</v>
          </cell>
          <cell r="N107">
            <v>3045727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28407</v>
          </cell>
          <cell r="K108">
            <v>61098</v>
          </cell>
          <cell r="L108">
            <v>0</v>
          </cell>
          <cell r="M108">
            <v>0</v>
          </cell>
          <cell r="N108">
            <v>429115</v>
          </cell>
        </row>
        <row r="110">
          <cell r="F110">
            <v>5594870</v>
          </cell>
          <cell r="G110">
            <v>9379750</v>
          </cell>
          <cell r="I110">
            <v>0</v>
          </cell>
          <cell r="J110">
            <v>18392490</v>
          </cell>
          <cell r="K110">
            <v>17156850</v>
          </cell>
          <cell r="L110">
            <v>18241570</v>
          </cell>
          <cell r="M110">
            <v>12333770</v>
          </cell>
          <cell r="N110">
            <v>14258640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6985182</v>
          </cell>
          <cell r="G113">
            <v>15205524</v>
          </cell>
          <cell r="I113">
            <v>0</v>
          </cell>
          <cell r="J113">
            <v>40429483</v>
          </cell>
          <cell r="K113">
            <v>35443765</v>
          </cell>
          <cell r="L113">
            <v>44271894</v>
          </cell>
          <cell r="M113">
            <v>32916298</v>
          </cell>
          <cell r="N113">
            <v>27482795</v>
          </cell>
        </row>
        <row r="114">
          <cell r="F114">
            <v>12747645</v>
          </cell>
          <cell r="G114">
            <v>11351488</v>
          </cell>
          <cell r="I114">
            <v>0</v>
          </cell>
          <cell r="J114">
            <v>39490248</v>
          </cell>
          <cell r="K114">
            <v>23049735</v>
          </cell>
          <cell r="L114">
            <v>23145926</v>
          </cell>
          <cell r="M114">
            <v>11525523</v>
          </cell>
          <cell r="N114">
            <v>10952242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761857</v>
          </cell>
          <cell r="K116">
            <v>415245</v>
          </cell>
          <cell r="L116">
            <v>458815</v>
          </cell>
          <cell r="M116">
            <v>2275282</v>
          </cell>
          <cell r="N116">
            <v>-116886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33389360</v>
          </cell>
          <cell r="K118">
            <v>21622495</v>
          </cell>
          <cell r="L118">
            <v>27449429</v>
          </cell>
          <cell r="M118">
            <v>11958480</v>
          </cell>
          <cell r="N118">
            <v>10878038</v>
          </cell>
        </row>
        <row r="119">
          <cell r="F119">
            <v>20771</v>
          </cell>
          <cell r="G119">
            <v>546077</v>
          </cell>
          <cell r="I119">
            <v>0</v>
          </cell>
          <cell r="J119">
            <v>2522604</v>
          </cell>
          <cell r="K119">
            <v>3133436</v>
          </cell>
          <cell r="L119">
            <v>8055717</v>
          </cell>
          <cell r="M119">
            <v>4688493</v>
          </cell>
          <cell r="N119">
            <v>3329681</v>
          </cell>
        </row>
        <row r="120">
          <cell r="F120">
            <v>153124</v>
          </cell>
          <cell r="G120">
            <v>569275</v>
          </cell>
          <cell r="I120">
            <v>0</v>
          </cell>
          <cell r="J120">
            <v>2606025</v>
          </cell>
          <cell r="K120">
            <v>3551807</v>
          </cell>
          <cell r="L120">
            <v>4144606</v>
          </cell>
          <cell r="M120">
            <v>2764521</v>
          </cell>
          <cell r="N120">
            <v>1888402</v>
          </cell>
        </row>
        <row r="121">
          <cell r="F121">
            <v>0</v>
          </cell>
          <cell r="G121">
            <v>1971748</v>
          </cell>
          <cell r="I121">
            <v>0</v>
          </cell>
          <cell r="J121">
            <v>20878039</v>
          </cell>
          <cell r="K121">
            <v>29074649</v>
          </cell>
          <cell r="L121">
            <v>26642360</v>
          </cell>
          <cell r="M121">
            <v>10275399</v>
          </cell>
          <cell r="N121">
            <v>10810286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253148</v>
          </cell>
          <cell r="K123">
            <v>563422</v>
          </cell>
          <cell r="L123">
            <v>5313793</v>
          </cell>
          <cell r="M123">
            <v>3331248</v>
          </cell>
          <cell r="N123">
            <v>7200427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4701562</v>
          </cell>
          <cell r="K126">
            <v>20620349</v>
          </cell>
          <cell r="L126">
            <v>147445619</v>
          </cell>
          <cell r="M126">
            <v>137450830</v>
          </cell>
          <cell r="N126">
            <v>138518320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30882648</v>
          </cell>
          <cell r="K127">
            <v>55850060</v>
          </cell>
          <cell r="L127">
            <v>79703447</v>
          </cell>
          <cell r="M127">
            <v>53340585</v>
          </cell>
          <cell r="N127">
            <v>54542887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1301489</v>
          </cell>
          <cell r="M128">
            <v>7776013</v>
          </cell>
          <cell r="N128">
            <v>29332894</v>
          </cell>
        </row>
        <row r="141">
          <cell r="F141">
            <v>23307528</v>
          </cell>
          <cell r="G141">
            <v>25152113</v>
          </cell>
          <cell r="I141">
            <v>0</v>
          </cell>
          <cell r="J141">
            <v>54704168</v>
          </cell>
          <cell r="K141">
            <v>50785419</v>
          </cell>
          <cell r="L141">
            <v>72050315</v>
          </cell>
          <cell r="M141">
            <v>50964099</v>
          </cell>
          <cell r="N141">
            <v>66954119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253793</v>
          </cell>
          <cell r="K142">
            <v>267884</v>
          </cell>
          <cell r="L142">
            <v>1641087</v>
          </cell>
          <cell r="M142">
            <v>3058604</v>
          </cell>
          <cell r="N142">
            <v>9206311</v>
          </cell>
        </row>
        <row r="143">
          <cell r="F143">
            <v>3400338</v>
          </cell>
          <cell r="G143">
            <v>10109636</v>
          </cell>
          <cell r="I143">
            <v>0</v>
          </cell>
          <cell r="J143">
            <v>22716308</v>
          </cell>
          <cell r="K143">
            <v>17295353</v>
          </cell>
          <cell r="L143">
            <v>18812735</v>
          </cell>
          <cell r="M143">
            <v>14353393</v>
          </cell>
          <cell r="N143">
            <v>18976602</v>
          </cell>
        </row>
        <row r="144">
          <cell r="F144">
            <v>305992</v>
          </cell>
          <cell r="G144">
            <v>1049380</v>
          </cell>
          <cell r="I144">
            <v>0</v>
          </cell>
          <cell r="J144">
            <v>2070739</v>
          </cell>
          <cell r="K144">
            <v>1052111</v>
          </cell>
          <cell r="L144">
            <v>959010</v>
          </cell>
          <cell r="M144">
            <v>536551</v>
          </cell>
          <cell r="N144">
            <v>815480</v>
          </cell>
        </row>
        <row r="145">
          <cell r="F145">
            <v>1552290</v>
          </cell>
          <cell r="G145">
            <v>2713548</v>
          </cell>
          <cell r="I145">
            <v>0</v>
          </cell>
          <cell r="J145">
            <v>7176425</v>
          </cell>
          <cell r="K145">
            <v>6412707</v>
          </cell>
          <cell r="L145">
            <v>7197182</v>
          </cell>
          <cell r="M145">
            <v>5155499</v>
          </cell>
          <cell r="N145">
            <v>5711131</v>
          </cell>
        </row>
        <row r="147">
          <cell r="F147">
            <v>20083123</v>
          </cell>
          <cell r="G147">
            <v>39570227</v>
          </cell>
          <cell r="I147">
            <v>0</v>
          </cell>
          <cell r="J147">
            <v>51811484</v>
          </cell>
          <cell r="K147">
            <v>39924533</v>
          </cell>
          <cell r="L147">
            <v>36309011</v>
          </cell>
          <cell r="M147">
            <v>16718081</v>
          </cell>
          <cell r="N147">
            <v>12977862</v>
          </cell>
        </row>
        <row r="148">
          <cell r="F148">
            <v>3884075</v>
          </cell>
          <cell r="G148">
            <v>9395675</v>
          </cell>
          <cell r="I148">
            <v>0</v>
          </cell>
          <cell r="J148">
            <v>15527725</v>
          </cell>
          <cell r="K148">
            <v>13168853</v>
          </cell>
          <cell r="L148">
            <v>11894719</v>
          </cell>
          <cell r="M148">
            <v>6844756</v>
          </cell>
          <cell r="N148">
            <v>3686672</v>
          </cell>
        </row>
        <row r="150">
          <cell r="F150">
            <v>207810</v>
          </cell>
          <cell r="G150">
            <v>873856</v>
          </cell>
          <cell r="I150">
            <v>0</v>
          </cell>
          <cell r="J150">
            <v>7053077</v>
          </cell>
          <cell r="K150">
            <v>10707597</v>
          </cell>
          <cell r="L150">
            <v>21690869</v>
          </cell>
          <cell r="M150">
            <v>10227497</v>
          </cell>
          <cell r="N150">
            <v>8316989</v>
          </cell>
        </row>
        <row r="151">
          <cell r="F151">
            <v>0</v>
          </cell>
          <cell r="G151">
            <v>57246</v>
          </cell>
          <cell r="I151">
            <v>0</v>
          </cell>
          <cell r="J151">
            <v>614449</v>
          </cell>
          <cell r="K151">
            <v>1748749</v>
          </cell>
          <cell r="L151">
            <v>2455592</v>
          </cell>
          <cell r="M151">
            <v>1779130</v>
          </cell>
          <cell r="N151">
            <v>2675378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25566</v>
          </cell>
          <cell r="K152">
            <v>54988</v>
          </cell>
          <cell r="L152">
            <v>0</v>
          </cell>
          <cell r="M152">
            <v>0</v>
          </cell>
          <cell r="N152">
            <v>373092</v>
          </cell>
        </row>
        <row r="154">
          <cell r="F154">
            <v>4968481</v>
          </cell>
          <cell r="G154">
            <v>8345809</v>
          </cell>
          <cell r="I154">
            <v>0</v>
          </cell>
          <cell r="J154">
            <v>16320532</v>
          </cell>
          <cell r="K154">
            <v>15115558</v>
          </cell>
          <cell r="L154">
            <v>16153044</v>
          </cell>
          <cell r="M154">
            <v>10927246</v>
          </cell>
          <cell r="N154">
            <v>12667692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6083486</v>
          </cell>
          <cell r="G157">
            <v>13330965</v>
          </cell>
          <cell r="I157">
            <v>0</v>
          </cell>
          <cell r="J157">
            <v>35450478</v>
          </cell>
          <cell r="K157">
            <v>31160619</v>
          </cell>
          <cell r="L157">
            <v>38527966</v>
          </cell>
          <cell r="M157">
            <v>28843702</v>
          </cell>
          <cell r="N157">
            <v>24181042</v>
          </cell>
        </row>
        <row r="158">
          <cell r="F158">
            <v>12747645</v>
          </cell>
          <cell r="G158">
            <v>11351488</v>
          </cell>
          <cell r="I158">
            <v>0</v>
          </cell>
          <cell r="J158">
            <v>39490248</v>
          </cell>
          <cell r="K158">
            <v>23049735</v>
          </cell>
          <cell r="L158">
            <v>23145926</v>
          </cell>
          <cell r="M158">
            <v>11525523</v>
          </cell>
          <cell r="N158">
            <v>10952242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664544</v>
          </cell>
          <cell r="K160">
            <v>360112</v>
          </cell>
          <cell r="L160">
            <v>367052</v>
          </cell>
          <cell r="M160">
            <v>2020326</v>
          </cell>
          <cell r="N160">
            <v>-105197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29591488</v>
          </cell>
          <cell r="K162">
            <v>19151745</v>
          </cell>
          <cell r="L162">
            <v>24332930</v>
          </cell>
          <cell r="M162">
            <v>10660461</v>
          </cell>
          <cell r="N162">
            <v>9695381</v>
          </cell>
        </row>
        <row r="163">
          <cell r="F163">
            <v>16616</v>
          </cell>
          <cell r="G163">
            <v>481945</v>
          </cell>
          <cell r="I163">
            <v>0</v>
          </cell>
          <cell r="J163">
            <v>2222841</v>
          </cell>
          <cell r="K163">
            <v>2761075</v>
          </cell>
          <cell r="L163">
            <v>7073548</v>
          </cell>
          <cell r="M163">
            <v>4180583</v>
          </cell>
          <cell r="N163">
            <v>2965624</v>
          </cell>
        </row>
        <row r="164">
          <cell r="F164">
            <v>132272</v>
          </cell>
          <cell r="G164">
            <v>504190</v>
          </cell>
          <cell r="I164">
            <v>0</v>
          </cell>
          <cell r="J164">
            <v>2302912</v>
          </cell>
          <cell r="K164">
            <v>3179969</v>
          </cell>
          <cell r="L164">
            <v>3701923</v>
          </cell>
          <cell r="M164">
            <v>2458273</v>
          </cell>
          <cell r="N164">
            <v>1699560</v>
          </cell>
        </row>
        <row r="165">
          <cell r="F165">
            <v>0</v>
          </cell>
          <cell r="G165">
            <v>1762629</v>
          </cell>
          <cell r="I165">
            <v>0</v>
          </cell>
          <cell r="J165">
            <v>18416606</v>
          </cell>
          <cell r="K165">
            <v>25636008</v>
          </cell>
          <cell r="L165">
            <v>23637750</v>
          </cell>
          <cell r="M165">
            <v>9163030</v>
          </cell>
          <cell r="N165">
            <v>9603492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227833</v>
          </cell>
          <cell r="K167">
            <v>507079</v>
          </cell>
          <cell r="L167">
            <v>4687781</v>
          </cell>
          <cell r="M167">
            <v>2998123</v>
          </cell>
          <cell r="N167">
            <v>6423165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4184842</v>
          </cell>
          <cell r="K170">
            <v>18558460</v>
          </cell>
          <cell r="L170">
            <v>131714668</v>
          </cell>
          <cell r="M170">
            <v>122549791</v>
          </cell>
          <cell r="N170">
            <v>123864776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27499007</v>
          </cell>
          <cell r="K171">
            <v>49774976</v>
          </cell>
          <cell r="L171">
            <v>71036586</v>
          </cell>
          <cell r="M171">
            <v>47506149</v>
          </cell>
          <cell r="N171">
            <v>48703288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1096949</v>
          </cell>
          <cell r="M172">
            <v>6874575</v>
          </cell>
          <cell r="N172">
            <v>26184571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7">
        <v>58507</v>
      </c>
      <c r="E14" s="318"/>
      <c r="F14" s="318"/>
      <c r="G14" s="318"/>
      <c r="H14" s="319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7">
        <v>58394</v>
      </c>
      <c r="T14" s="334"/>
    </row>
    <row r="15" spans="3:20" ht="21.75" customHeight="1">
      <c r="C15" s="63" t="s">
        <v>18</v>
      </c>
      <c r="D15" s="317">
        <v>53455</v>
      </c>
      <c r="E15" s="318"/>
      <c r="F15" s="318"/>
      <c r="G15" s="318"/>
      <c r="H15" s="319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7">
        <v>53744</v>
      </c>
      <c r="T15" s="334"/>
    </row>
    <row r="16" spans="3:20" ht="21.75" customHeight="1">
      <c r="C16" s="65" t="s">
        <v>19</v>
      </c>
      <c r="D16" s="317">
        <v>1143</v>
      </c>
      <c r="E16" s="318"/>
      <c r="F16" s="318"/>
      <c r="G16" s="318"/>
      <c r="H16" s="319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7">
        <v>1149</v>
      </c>
      <c r="T16" s="334"/>
    </row>
    <row r="17" spans="3:20" ht="21.75" customHeight="1">
      <c r="C17" s="65" t="s">
        <v>20</v>
      </c>
      <c r="D17" s="317">
        <v>608</v>
      </c>
      <c r="E17" s="318"/>
      <c r="F17" s="318"/>
      <c r="G17" s="318"/>
      <c r="H17" s="319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7">
        <v>626</v>
      </c>
      <c r="T17" s="334"/>
    </row>
    <row r="18" spans="3:20" ht="21.75" customHeight="1" thickBot="1">
      <c r="C18" s="66" t="s">
        <v>2</v>
      </c>
      <c r="D18" s="320">
        <f>SUM(D14:H15)</f>
        <v>111962</v>
      </c>
      <c r="E18" s="321"/>
      <c r="F18" s="321"/>
      <c r="G18" s="321"/>
      <c r="H18" s="322"/>
      <c r="I18" s="67" t="s">
        <v>21</v>
      </c>
      <c r="J18" s="68"/>
      <c r="K18" s="321">
        <v>587</v>
      </c>
      <c r="L18" s="321"/>
      <c r="M18" s="322"/>
      <c r="N18" s="67" t="s">
        <v>22</v>
      </c>
      <c r="O18" s="68"/>
      <c r="P18" s="321">
        <v>411</v>
      </c>
      <c r="Q18" s="321"/>
      <c r="R18" s="322"/>
      <c r="S18" s="320">
        <f>SUM(S14:T15)</f>
        <v>112138</v>
      </c>
      <c r="T18" s="333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7" t="s">
        <v>36</v>
      </c>
      <c r="N22" s="328"/>
      <c r="O22" s="32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4"/>
      <c r="D23" s="317">
        <v>96</v>
      </c>
      <c r="E23" s="318"/>
      <c r="F23" s="319"/>
      <c r="G23" s="317">
        <v>2</v>
      </c>
      <c r="H23" s="318"/>
      <c r="I23" s="319"/>
      <c r="J23" s="317">
        <v>477</v>
      </c>
      <c r="K23" s="318"/>
      <c r="L23" s="319"/>
      <c r="M23" s="317">
        <v>1</v>
      </c>
      <c r="N23" s="318"/>
      <c r="O23" s="319"/>
      <c r="P23" s="317">
        <v>11</v>
      </c>
      <c r="Q23" s="318"/>
      <c r="R23" s="319"/>
      <c r="S23" s="79">
        <f>SUM(D23:R23)</f>
        <v>587</v>
      </c>
      <c r="T23" s="11"/>
    </row>
    <row r="24" spans="3:20" ht="24.75" customHeight="1">
      <c r="C24" s="32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0" t="s">
        <v>37</v>
      </c>
      <c r="N24" s="331"/>
      <c r="O24" s="332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6"/>
      <c r="D25" s="320">
        <v>93</v>
      </c>
      <c r="E25" s="321"/>
      <c r="F25" s="322"/>
      <c r="G25" s="320">
        <v>0</v>
      </c>
      <c r="H25" s="321"/>
      <c r="I25" s="322"/>
      <c r="J25" s="320">
        <v>304</v>
      </c>
      <c r="K25" s="321"/>
      <c r="L25" s="322"/>
      <c r="M25" s="320">
        <v>0</v>
      </c>
      <c r="N25" s="321"/>
      <c r="O25" s="322"/>
      <c r="P25" s="320">
        <v>14</v>
      </c>
      <c r="Q25" s="321"/>
      <c r="R25" s="322"/>
      <c r="S25" s="80">
        <f>SUM(D25:R25)</f>
        <v>411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O8" sqref="O8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平成２９年３月月報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4"/>
      <c r="D11" s="295"/>
      <c r="E11" s="296"/>
      <c r="F11" s="297" t="s">
        <v>40</v>
      </c>
      <c r="G11" s="297" t="s">
        <v>41</v>
      </c>
      <c r="H11" s="298" t="s">
        <v>42</v>
      </c>
      <c r="I11" s="299" t="s">
        <v>43</v>
      </c>
      <c r="J11" s="300" t="s">
        <v>10</v>
      </c>
      <c r="K11" s="301" t="s">
        <v>11</v>
      </c>
      <c r="L11" s="301" t="s">
        <v>12</v>
      </c>
      <c r="M11" s="301" t="s">
        <v>13</v>
      </c>
      <c r="N11" s="301" t="s">
        <v>14</v>
      </c>
      <c r="O11" s="302" t="s">
        <v>2</v>
      </c>
      <c r="P11" s="303" t="s">
        <v>44</v>
      </c>
      <c r="Q11" s="3"/>
    </row>
    <row r="12" spans="3:17" s="15" customFormat="1" ht="18.75" customHeight="1">
      <c r="C12" s="304" t="s">
        <v>25</v>
      </c>
      <c r="D12" s="305"/>
      <c r="E12" s="305"/>
      <c r="F12" s="289">
        <f>SUM(F13:F14)</f>
        <v>4178</v>
      </c>
      <c r="G12" s="289">
        <f>SUM(G13:G14)</f>
        <v>3190</v>
      </c>
      <c r="H12" s="289">
        <f>SUM(H13:H14)</f>
        <v>7368</v>
      </c>
      <c r="I12" s="306"/>
      <c r="J12" s="290">
        <f aca="true" t="shared" si="0" ref="J12:O12">SUM(J13:J14)</f>
        <v>3786</v>
      </c>
      <c r="K12" s="290">
        <f t="shared" si="0"/>
        <v>2409</v>
      </c>
      <c r="L12" s="290">
        <f t="shared" si="0"/>
        <v>2654</v>
      </c>
      <c r="M12" s="290">
        <f t="shared" si="0"/>
        <v>1622</v>
      </c>
      <c r="N12" s="290">
        <f t="shared" si="0"/>
        <v>1657</v>
      </c>
      <c r="O12" s="290">
        <f t="shared" si="0"/>
        <v>12128</v>
      </c>
      <c r="P12" s="307">
        <f>H12+O12</f>
        <v>19496</v>
      </c>
      <c r="Q12" s="3"/>
    </row>
    <row r="13" spans="3:17" s="15" customFormat="1" ht="18.75" customHeight="1">
      <c r="C13" s="304"/>
      <c r="D13" s="308" t="s">
        <v>17</v>
      </c>
      <c r="E13" s="309"/>
      <c r="F13" s="289">
        <v>542</v>
      </c>
      <c r="G13" s="289">
        <v>433</v>
      </c>
      <c r="H13" s="310">
        <f>SUM(F13:G13)</f>
        <v>975</v>
      </c>
      <c r="I13" s="311"/>
      <c r="J13" s="290">
        <v>463</v>
      </c>
      <c r="K13" s="289">
        <v>298</v>
      </c>
      <c r="L13" s="289">
        <v>292</v>
      </c>
      <c r="M13" s="289">
        <v>179</v>
      </c>
      <c r="N13" s="289">
        <v>186</v>
      </c>
      <c r="O13" s="289">
        <f>SUM(I13:N13)</f>
        <v>1418</v>
      </c>
      <c r="P13" s="307">
        <f>H13+O13</f>
        <v>2393</v>
      </c>
      <c r="Q13" s="3"/>
    </row>
    <row r="14" spans="3:17" s="15" customFormat="1" ht="18.75" customHeight="1">
      <c r="C14" s="304"/>
      <c r="D14" s="309" t="s">
        <v>26</v>
      </c>
      <c r="E14" s="309"/>
      <c r="F14" s="289">
        <v>3636</v>
      </c>
      <c r="G14" s="289">
        <v>2757</v>
      </c>
      <c r="H14" s="310">
        <f>SUM(F14:G14)</f>
        <v>6393</v>
      </c>
      <c r="I14" s="311"/>
      <c r="J14" s="290">
        <v>3323</v>
      </c>
      <c r="K14" s="289">
        <v>2111</v>
      </c>
      <c r="L14" s="289">
        <v>2362</v>
      </c>
      <c r="M14" s="289">
        <v>1443</v>
      </c>
      <c r="N14" s="289">
        <v>1471</v>
      </c>
      <c r="O14" s="289">
        <f>SUM(I14:N14)</f>
        <v>10710</v>
      </c>
      <c r="P14" s="307">
        <f>H14+O14</f>
        <v>17103</v>
      </c>
      <c r="Q14" s="3"/>
    </row>
    <row r="15" spans="3:17" s="15" customFormat="1" ht="18.75" customHeight="1">
      <c r="C15" s="304" t="s">
        <v>27</v>
      </c>
      <c r="D15" s="305"/>
      <c r="E15" s="305"/>
      <c r="F15" s="289">
        <v>54</v>
      </c>
      <c r="G15" s="289">
        <v>66</v>
      </c>
      <c r="H15" s="310">
        <f>SUM(F15:G15)</f>
        <v>120</v>
      </c>
      <c r="I15" s="311"/>
      <c r="J15" s="290">
        <v>116</v>
      </c>
      <c r="K15" s="289">
        <v>49</v>
      </c>
      <c r="L15" s="289">
        <v>49</v>
      </c>
      <c r="M15" s="289">
        <v>36</v>
      </c>
      <c r="N15" s="289">
        <v>63</v>
      </c>
      <c r="O15" s="289">
        <f>SUM(I15:N15)</f>
        <v>313</v>
      </c>
      <c r="P15" s="307">
        <f>H15+O15</f>
        <v>433</v>
      </c>
      <c r="Q15" s="3"/>
    </row>
    <row r="16" spans="3:17" s="15" customFormat="1" ht="18.75" customHeight="1" thickBot="1">
      <c r="C16" s="312" t="s">
        <v>28</v>
      </c>
      <c r="D16" s="313"/>
      <c r="E16" s="313"/>
      <c r="F16" s="291">
        <f>F12+F15</f>
        <v>4232</v>
      </c>
      <c r="G16" s="291">
        <f>G12+G15</f>
        <v>3256</v>
      </c>
      <c r="H16" s="314">
        <f>SUM(F16:G16)</f>
        <v>7488</v>
      </c>
      <c r="I16" s="315"/>
      <c r="J16" s="292">
        <f>J12+J15</f>
        <v>3902</v>
      </c>
      <c r="K16" s="291">
        <f>K12+K15</f>
        <v>2458</v>
      </c>
      <c r="L16" s="291">
        <f>L12+L15</f>
        <v>2703</v>
      </c>
      <c r="M16" s="291">
        <f>M12+M15</f>
        <v>1658</v>
      </c>
      <c r="N16" s="291">
        <f>N12+N15</f>
        <v>1720</v>
      </c>
      <c r="O16" s="291">
        <f>SUM(I16:N16)</f>
        <v>12441</v>
      </c>
      <c r="P16" s="316">
        <f>H16+O16</f>
        <v>19929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2704</v>
      </c>
      <c r="G21" s="81">
        <v>2420</v>
      </c>
      <c r="H21" s="82">
        <f>SUM(F21:G21)</f>
        <v>5124</v>
      </c>
      <c r="I21" s="83">
        <v>0</v>
      </c>
      <c r="J21" s="85">
        <v>2986</v>
      </c>
      <c r="K21" s="81">
        <v>1860</v>
      </c>
      <c r="L21" s="81">
        <v>1539</v>
      </c>
      <c r="M21" s="81">
        <v>800</v>
      </c>
      <c r="N21" s="81">
        <v>719</v>
      </c>
      <c r="O21" s="91">
        <f>SUM(I21:N21)</f>
        <v>7904</v>
      </c>
      <c r="P21" s="84">
        <f>O21+H21</f>
        <v>13028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37</v>
      </c>
      <c r="G22" s="81">
        <v>47</v>
      </c>
      <c r="H22" s="82">
        <f>SUM(F22:G22)</f>
        <v>84</v>
      </c>
      <c r="I22" s="83">
        <v>0</v>
      </c>
      <c r="J22" s="85">
        <v>89</v>
      </c>
      <c r="K22" s="81">
        <v>29</v>
      </c>
      <c r="L22" s="81">
        <v>30</v>
      </c>
      <c r="M22" s="81">
        <v>30</v>
      </c>
      <c r="N22" s="81">
        <v>36</v>
      </c>
      <c r="O22" s="91">
        <f>SUM(I22:N22)</f>
        <v>214</v>
      </c>
      <c r="P22" s="84">
        <f>O22+H22</f>
        <v>298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2741</v>
      </c>
      <c r="G23" s="86">
        <f aca="true" t="shared" si="1" ref="G23:N23">SUM(G21:G22)</f>
        <v>2467</v>
      </c>
      <c r="H23" s="87">
        <f>SUM(F23:G23)</f>
        <v>5208</v>
      </c>
      <c r="I23" s="88">
        <f t="shared" si="1"/>
        <v>0</v>
      </c>
      <c r="J23" s="90">
        <f t="shared" si="1"/>
        <v>3075</v>
      </c>
      <c r="K23" s="90">
        <f t="shared" si="1"/>
        <v>1889</v>
      </c>
      <c r="L23" s="86">
        <f t="shared" si="1"/>
        <v>1569</v>
      </c>
      <c r="M23" s="86">
        <f t="shared" si="1"/>
        <v>830</v>
      </c>
      <c r="N23" s="86">
        <f t="shared" si="1"/>
        <v>755</v>
      </c>
      <c r="O23" s="92">
        <f>SUM(I23:N23)</f>
        <v>8118</v>
      </c>
      <c r="P23" s="89">
        <f>O23+H23</f>
        <v>13326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22</v>
      </c>
      <c r="H28" s="82">
        <f>SUM(F28:G28)</f>
        <v>26</v>
      </c>
      <c r="I28" s="83">
        <v>0</v>
      </c>
      <c r="J28" s="85">
        <v>754</v>
      </c>
      <c r="K28" s="81">
        <v>470</v>
      </c>
      <c r="L28" s="81">
        <v>447</v>
      </c>
      <c r="M28" s="81">
        <v>184</v>
      </c>
      <c r="N28" s="81">
        <v>166</v>
      </c>
      <c r="O28" s="91">
        <f>SUM(I28:N28)</f>
        <v>2021</v>
      </c>
      <c r="P28" s="84">
        <f>O28+H28</f>
        <v>2047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20</v>
      </c>
      <c r="K29" s="81">
        <v>4</v>
      </c>
      <c r="L29" s="81">
        <v>11</v>
      </c>
      <c r="M29" s="81">
        <v>9</v>
      </c>
      <c r="N29" s="81">
        <v>4</v>
      </c>
      <c r="O29" s="91">
        <f>SUM(I29:N29)</f>
        <v>48</v>
      </c>
      <c r="P29" s="84">
        <f>O29+H29</f>
        <v>48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22</v>
      </c>
      <c r="H30" s="87">
        <f>SUM(F30:G30)</f>
        <v>26</v>
      </c>
      <c r="I30" s="88">
        <f aca="true" t="shared" si="2" ref="I30:N30">SUM(I28:I29)</f>
        <v>0</v>
      </c>
      <c r="J30" s="90">
        <f t="shared" si="2"/>
        <v>774</v>
      </c>
      <c r="K30" s="86">
        <f t="shared" si="2"/>
        <v>474</v>
      </c>
      <c r="L30" s="86">
        <f t="shared" si="2"/>
        <v>458</v>
      </c>
      <c r="M30" s="86">
        <f t="shared" si="2"/>
        <v>193</v>
      </c>
      <c r="N30" s="86">
        <f t="shared" si="2"/>
        <v>170</v>
      </c>
      <c r="O30" s="92">
        <f>SUM(I30:N30)</f>
        <v>2069</v>
      </c>
      <c r="P30" s="89">
        <f>O30+H30</f>
        <v>2095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3">
        <f aca="true" t="shared" si="4" ref="I35:N35">I36+I37</f>
        <v>21</v>
      </c>
      <c r="J35" s="293">
        <f t="shared" si="4"/>
        <v>85</v>
      </c>
      <c r="K35" s="293">
        <f t="shared" si="4"/>
        <v>539</v>
      </c>
      <c r="L35" s="293">
        <f t="shared" si="4"/>
        <v>478</v>
      </c>
      <c r="M35" s="293">
        <f t="shared" si="4"/>
        <v>456</v>
      </c>
      <c r="N35" s="93">
        <f t="shared" si="4"/>
        <v>1579</v>
      </c>
      <c r="O35" s="96">
        <f aca="true" t="shared" si="5" ref="O35:O43">SUM(H35+N35)</f>
        <v>1579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90">
        <v>21</v>
      </c>
      <c r="J36" s="289">
        <v>84</v>
      </c>
      <c r="K36" s="289">
        <v>537</v>
      </c>
      <c r="L36" s="289">
        <v>476</v>
      </c>
      <c r="M36" s="289">
        <v>447</v>
      </c>
      <c r="N36" s="91">
        <f>SUM(I36:M36)</f>
        <v>1565</v>
      </c>
      <c r="O36" s="84">
        <f t="shared" si="5"/>
        <v>1565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2">
        <v>0</v>
      </c>
      <c r="J37" s="291">
        <v>1</v>
      </c>
      <c r="K37" s="291">
        <v>2</v>
      </c>
      <c r="L37" s="291">
        <v>2</v>
      </c>
      <c r="M37" s="291">
        <v>9</v>
      </c>
      <c r="N37" s="91">
        <f>SUM(I37:M37)</f>
        <v>14</v>
      </c>
      <c r="O37" s="89">
        <f t="shared" si="5"/>
        <v>14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3">
        <f aca="true" t="shared" si="6" ref="I38:N38">I39+I40</f>
        <v>126</v>
      </c>
      <c r="J38" s="293">
        <f t="shared" si="6"/>
        <v>200</v>
      </c>
      <c r="K38" s="293">
        <f t="shared" si="6"/>
        <v>272</v>
      </c>
      <c r="L38" s="293">
        <f t="shared" si="6"/>
        <v>168</v>
      </c>
      <c r="M38" s="293">
        <f t="shared" si="6"/>
        <v>165</v>
      </c>
      <c r="N38" s="93">
        <f t="shared" si="6"/>
        <v>931</v>
      </c>
      <c r="O38" s="96">
        <f t="shared" si="5"/>
        <v>931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90">
        <v>124</v>
      </c>
      <c r="J39" s="289">
        <v>197</v>
      </c>
      <c r="K39" s="289">
        <v>268</v>
      </c>
      <c r="L39" s="289">
        <v>162</v>
      </c>
      <c r="M39" s="289">
        <v>160</v>
      </c>
      <c r="N39" s="91">
        <f aca="true" t="shared" si="7" ref="N39:N44">SUM(I39:M39)</f>
        <v>911</v>
      </c>
      <c r="O39" s="84">
        <f t="shared" si="5"/>
        <v>911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2">
        <v>2</v>
      </c>
      <c r="J40" s="291">
        <v>3</v>
      </c>
      <c r="K40" s="291">
        <v>4</v>
      </c>
      <c r="L40" s="291">
        <v>6</v>
      </c>
      <c r="M40" s="291">
        <v>5</v>
      </c>
      <c r="N40" s="92">
        <f t="shared" si="7"/>
        <v>20</v>
      </c>
      <c r="O40" s="89">
        <f t="shared" si="5"/>
        <v>20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3">
        <f aca="true" t="shared" si="8" ref="I41:N41">I42+I43</f>
        <v>0</v>
      </c>
      <c r="J41" s="293">
        <f>J42+J43</f>
        <v>0</v>
      </c>
      <c r="K41" s="293">
        <f>K42+K43</f>
        <v>3</v>
      </c>
      <c r="L41" s="293">
        <f t="shared" si="8"/>
        <v>21</v>
      </c>
      <c r="M41" s="293">
        <f t="shared" si="8"/>
        <v>70</v>
      </c>
      <c r="N41" s="93">
        <f t="shared" si="8"/>
        <v>94</v>
      </c>
      <c r="O41" s="96">
        <f t="shared" si="5"/>
        <v>94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90">
        <v>0</v>
      </c>
      <c r="J42" s="289">
        <v>0</v>
      </c>
      <c r="K42" s="289">
        <v>3</v>
      </c>
      <c r="L42" s="289">
        <v>19</v>
      </c>
      <c r="M42" s="289">
        <v>67</v>
      </c>
      <c r="N42" s="91">
        <f t="shared" si="7"/>
        <v>89</v>
      </c>
      <c r="O42" s="84">
        <f t="shared" si="5"/>
        <v>89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2">
        <v>0</v>
      </c>
      <c r="J43" s="291">
        <v>0</v>
      </c>
      <c r="K43" s="291">
        <v>0</v>
      </c>
      <c r="L43" s="291">
        <v>2</v>
      </c>
      <c r="M43" s="291">
        <v>3</v>
      </c>
      <c r="N43" s="272">
        <f t="shared" si="7"/>
        <v>5</v>
      </c>
      <c r="O43" s="89">
        <f t="shared" si="5"/>
        <v>5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147</v>
      </c>
      <c r="J44" s="275">
        <v>285</v>
      </c>
      <c r="K44" s="275">
        <v>810</v>
      </c>
      <c r="L44" s="275">
        <v>665</v>
      </c>
      <c r="M44" s="275">
        <v>689</v>
      </c>
      <c r="N44" s="276">
        <f t="shared" si="7"/>
        <v>2596</v>
      </c>
      <c r="O44" s="276">
        <f>SUM(N44)</f>
        <v>2596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G1">
      <selection activeCell="Q8" sqref="Q8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120</v>
      </c>
      <c r="H4" s="261" t="s">
        <v>121</v>
      </c>
      <c r="I4" s="270"/>
    </row>
    <row r="5" ht="13.5">
      <c r="C5" s="177" t="s">
        <v>135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136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6769</v>
      </c>
      <c r="G9" s="197">
        <f aca="true" t="shared" si="0" ref="G9:P9">G10+G16+G19+G23+G27+G28</f>
        <v>6885</v>
      </c>
      <c r="H9" s="198">
        <f t="shared" si="0"/>
        <v>13654</v>
      </c>
      <c r="I9" s="199">
        <f t="shared" si="0"/>
        <v>0</v>
      </c>
      <c r="J9" s="197">
        <f t="shared" si="0"/>
        <v>9448</v>
      </c>
      <c r="K9" s="196">
        <f t="shared" si="0"/>
        <v>6531</v>
      </c>
      <c r="L9" s="196">
        <f t="shared" si="0"/>
        <v>5952</v>
      </c>
      <c r="M9" s="196">
        <f t="shared" si="0"/>
        <v>3404</v>
      </c>
      <c r="N9" s="197">
        <f t="shared" si="0"/>
        <v>3556</v>
      </c>
      <c r="O9" s="196">
        <f t="shared" si="0"/>
        <v>28891</v>
      </c>
      <c r="P9" s="200">
        <f t="shared" si="0"/>
        <v>42545</v>
      </c>
    </row>
    <row r="10" spans="3:16" ht="17.25" customHeight="1">
      <c r="C10" s="201"/>
      <c r="D10" s="202" t="s">
        <v>122</v>
      </c>
      <c r="E10" s="203"/>
      <c r="F10" s="204">
        <f>SUM(F11:F15)</f>
        <v>1826</v>
      </c>
      <c r="G10" s="205">
        <f aca="true" t="shared" si="1" ref="G10:P10">SUM(G11:G15)</f>
        <v>1861</v>
      </c>
      <c r="H10" s="206">
        <f t="shared" si="1"/>
        <v>3687</v>
      </c>
      <c r="I10" s="207">
        <f t="shared" si="1"/>
        <v>0</v>
      </c>
      <c r="J10" s="205">
        <f t="shared" si="1"/>
        <v>3184</v>
      </c>
      <c r="K10" s="204">
        <f t="shared" si="1"/>
        <v>2334</v>
      </c>
      <c r="L10" s="204">
        <f t="shared" si="1"/>
        <v>2345</v>
      </c>
      <c r="M10" s="204">
        <f t="shared" si="1"/>
        <v>1565</v>
      </c>
      <c r="N10" s="205">
        <f t="shared" si="1"/>
        <v>1872</v>
      </c>
      <c r="O10" s="204">
        <f t="shared" si="1"/>
        <v>11300</v>
      </c>
      <c r="P10" s="208">
        <f t="shared" si="1"/>
        <v>14987</v>
      </c>
    </row>
    <row r="11" spans="3:16" ht="17.25" customHeight="1">
      <c r="C11" s="201"/>
      <c r="D11" s="209"/>
      <c r="E11" s="210" t="s">
        <v>123</v>
      </c>
      <c r="F11" s="211">
        <f>SUM('[2]様式２償還'!F11,'[2]様式2現物'!F11)</f>
        <v>1419</v>
      </c>
      <c r="G11" s="212">
        <f>SUM('[2]様式２償還'!G11,'[2]様式2現物'!G11)</f>
        <v>1091</v>
      </c>
      <c r="H11" s="206">
        <f aca="true" t="shared" si="2" ref="H11:H38">SUM(F11:G11)</f>
        <v>2510</v>
      </c>
      <c r="I11" s="213">
        <f>SUM('[2]様式２償還'!I11,'[2]様式2現物'!I11)</f>
        <v>0</v>
      </c>
      <c r="J11" s="212">
        <f>SUM('[2]様式２償還'!J11,'[2]様式2現物'!J11)</f>
        <v>1489</v>
      </c>
      <c r="K11" s="211">
        <f>SUM('[2]様式２償還'!K11,'[2]様式2現物'!K11)</f>
        <v>937</v>
      </c>
      <c r="L11" s="211">
        <f>SUM('[2]様式２償還'!L11,'[2]様式2現物'!L11)</f>
        <v>823</v>
      </c>
      <c r="M11" s="211">
        <f>SUM('[2]様式２償還'!M11,'[2]様式2現物'!M11)</f>
        <v>486</v>
      </c>
      <c r="N11" s="212">
        <f>SUM('[2]様式２償還'!N11,'[2]様式2現物'!N11)</f>
        <v>560</v>
      </c>
      <c r="O11" s="204">
        <f aca="true" t="shared" si="3" ref="O11:O42">SUM(I11:N11)</f>
        <v>4295</v>
      </c>
      <c r="P11" s="208">
        <f aca="true" t="shared" si="4" ref="P11:P42">H11+O11</f>
        <v>6805</v>
      </c>
    </row>
    <row r="12" spans="3:16" ht="17.25" customHeight="1">
      <c r="C12" s="201"/>
      <c r="D12" s="209"/>
      <c r="E12" s="210" t="s">
        <v>137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7</v>
      </c>
      <c r="K12" s="211">
        <f>SUM('[2]様式２償還'!K12,'[2]様式2現物'!K12)</f>
        <v>9</v>
      </c>
      <c r="L12" s="211">
        <f>SUM('[2]様式２償還'!L12,'[2]様式2現物'!L12)</f>
        <v>31</v>
      </c>
      <c r="M12" s="211">
        <f>SUM('[2]様式２償還'!M12,'[2]様式2現物'!M12)</f>
        <v>62</v>
      </c>
      <c r="N12" s="212">
        <f>SUM('[2]様式２償還'!N12,'[2]様式2現物'!N12)</f>
        <v>173</v>
      </c>
      <c r="O12" s="204">
        <f t="shared" si="3"/>
        <v>282</v>
      </c>
      <c r="P12" s="208">
        <f t="shared" si="4"/>
        <v>282</v>
      </c>
    </row>
    <row r="13" spans="3:16" ht="17.25" customHeight="1">
      <c r="C13" s="201"/>
      <c r="D13" s="209"/>
      <c r="E13" s="210" t="s">
        <v>124</v>
      </c>
      <c r="F13" s="211">
        <f>SUM('[2]様式２償還'!F13,'[2]様式2現物'!F13)</f>
        <v>156</v>
      </c>
      <c r="G13" s="212">
        <f>SUM('[2]様式２償還'!G13,'[2]様式2現物'!G13)</f>
        <v>341</v>
      </c>
      <c r="H13" s="206">
        <f t="shared" si="2"/>
        <v>497</v>
      </c>
      <c r="I13" s="213">
        <f>SUM('[2]様式２償還'!I13,'[2]様式2現物'!I13)</f>
        <v>0</v>
      </c>
      <c r="J13" s="212">
        <f>SUM('[2]様式２償還'!J13,'[2]様式2現物'!J13)</f>
        <v>629</v>
      </c>
      <c r="K13" s="211">
        <f>SUM('[2]様式２償還'!K13,'[2]様式2現物'!K13)</f>
        <v>455</v>
      </c>
      <c r="L13" s="211">
        <f>SUM('[2]様式２償還'!L13,'[2]様式2現物'!L13)</f>
        <v>455</v>
      </c>
      <c r="M13" s="211">
        <f>SUM('[2]様式２償還'!M13,'[2]様式2現物'!M13)</f>
        <v>323</v>
      </c>
      <c r="N13" s="212">
        <f>SUM('[2]様式２償還'!N13,'[2]様式2現物'!N13)</f>
        <v>367</v>
      </c>
      <c r="O13" s="204">
        <f t="shared" si="3"/>
        <v>2229</v>
      </c>
      <c r="P13" s="208">
        <f t="shared" si="4"/>
        <v>2726</v>
      </c>
    </row>
    <row r="14" spans="3:16" ht="17.25" customHeight="1">
      <c r="C14" s="201"/>
      <c r="D14" s="209"/>
      <c r="E14" s="210" t="s">
        <v>125</v>
      </c>
      <c r="F14" s="211">
        <f>SUM('[2]様式２償還'!F14,'[2]様式2現物'!F14)</f>
        <v>14</v>
      </c>
      <c r="G14" s="212">
        <f>SUM('[2]様式２償還'!G14,'[2]様式2現物'!G14)</f>
        <v>31</v>
      </c>
      <c r="H14" s="206">
        <f t="shared" si="2"/>
        <v>45</v>
      </c>
      <c r="I14" s="213">
        <f>SUM('[2]様式２償還'!I14,'[2]様式2現物'!I14)</f>
        <v>0</v>
      </c>
      <c r="J14" s="212">
        <f>SUM('[2]様式２償還'!J14,'[2]様式2現物'!J14)</f>
        <v>54</v>
      </c>
      <c r="K14" s="211">
        <f>SUM('[2]様式２償還'!K14,'[2]様式2現物'!K14)</f>
        <v>35</v>
      </c>
      <c r="L14" s="211">
        <f>SUM('[2]様式２償還'!L14,'[2]様式2現物'!L14)</f>
        <v>38</v>
      </c>
      <c r="M14" s="211">
        <f>SUM('[2]様式２償還'!M14,'[2]様式2現物'!M14)</f>
        <v>18</v>
      </c>
      <c r="N14" s="212">
        <f>SUM('[2]様式２償還'!N14,'[2]様式2現物'!N14)</f>
        <v>25</v>
      </c>
      <c r="O14" s="204">
        <f t="shared" si="3"/>
        <v>170</v>
      </c>
      <c r="P14" s="208">
        <f t="shared" si="4"/>
        <v>215</v>
      </c>
    </row>
    <row r="15" spans="3:16" ht="17.25" customHeight="1">
      <c r="C15" s="201"/>
      <c r="D15" s="209"/>
      <c r="E15" s="210" t="s">
        <v>138</v>
      </c>
      <c r="F15" s="211">
        <f>SUM('[2]様式２償還'!F15,'[2]様式2現物'!F15)</f>
        <v>237</v>
      </c>
      <c r="G15" s="212">
        <f>SUM('[2]様式２償還'!G15,'[2]様式2現物'!G15)</f>
        <v>398</v>
      </c>
      <c r="H15" s="206">
        <f t="shared" si="2"/>
        <v>635</v>
      </c>
      <c r="I15" s="213">
        <f>SUM('[2]様式２償還'!I15,'[2]様式2現物'!I15)</f>
        <v>0</v>
      </c>
      <c r="J15" s="212">
        <f>SUM('[2]様式２償還'!J15,'[2]様式2現物'!J15)</f>
        <v>1005</v>
      </c>
      <c r="K15" s="211">
        <f>SUM('[2]様式２償還'!K15,'[2]様式2現物'!K15)</f>
        <v>898</v>
      </c>
      <c r="L15" s="211">
        <f>SUM('[2]様式２償還'!L15,'[2]様式2現物'!L15)</f>
        <v>998</v>
      </c>
      <c r="M15" s="211">
        <f>SUM('[2]様式２償還'!M15,'[2]様式2現物'!M15)</f>
        <v>676</v>
      </c>
      <c r="N15" s="212">
        <f>SUM('[2]様式２償還'!N15,'[2]様式2現物'!N15)</f>
        <v>747</v>
      </c>
      <c r="O15" s="204">
        <f t="shared" si="3"/>
        <v>4324</v>
      </c>
      <c r="P15" s="208">
        <f t="shared" si="4"/>
        <v>4959</v>
      </c>
    </row>
    <row r="16" spans="3:16" ht="17.25" customHeight="1">
      <c r="C16" s="201"/>
      <c r="D16" s="202" t="s">
        <v>94</v>
      </c>
      <c r="E16" s="214"/>
      <c r="F16" s="204">
        <f>SUM(F17:F18)</f>
        <v>1262</v>
      </c>
      <c r="G16" s="205">
        <f aca="true" t="shared" si="5" ref="G16:O16">SUM(G17:G18)</f>
        <v>1348</v>
      </c>
      <c r="H16" s="206">
        <f t="shared" si="5"/>
        <v>2610</v>
      </c>
      <c r="I16" s="207">
        <f t="shared" si="5"/>
        <v>0</v>
      </c>
      <c r="J16" s="205">
        <f t="shared" si="5"/>
        <v>1407</v>
      </c>
      <c r="K16" s="204">
        <f t="shared" si="5"/>
        <v>926</v>
      </c>
      <c r="L16" s="204">
        <f t="shared" si="5"/>
        <v>673</v>
      </c>
      <c r="M16" s="204">
        <f t="shared" si="5"/>
        <v>298</v>
      </c>
      <c r="N16" s="205">
        <f t="shared" si="5"/>
        <v>210</v>
      </c>
      <c r="O16" s="204">
        <f t="shared" si="5"/>
        <v>3514</v>
      </c>
      <c r="P16" s="208">
        <f>SUM(P17:P18)</f>
        <v>6124</v>
      </c>
    </row>
    <row r="17" spans="3:16" ht="17.25" customHeight="1">
      <c r="C17" s="201"/>
      <c r="D17" s="209"/>
      <c r="E17" s="215" t="s">
        <v>126</v>
      </c>
      <c r="F17" s="211">
        <f>SUM('[2]様式２償還'!F17,'[2]様式2現物'!F17)</f>
        <v>1077</v>
      </c>
      <c r="G17" s="212">
        <f>SUM('[2]様式２償還'!G17,'[2]様式2現物'!G17)</f>
        <v>1114</v>
      </c>
      <c r="H17" s="206">
        <f t="shared" si="2"/>
        <v>2191</v>
      </c>
      <c r="I17" s="213">
        <f>SUM('[2]様式２償還'!I17,'[2]様式2現物'!I17)</f>
        <v>0</v>
      </c>
      <c r="J17" s="212">
        <f>SUM('[2]様式２償還'!J17,'[2]様式2現物'!J17)</f>
        <v>1060</v>
      </c>
      <c r="K17" s="211">
        <f>SUM('[2]様式２償還'!K17,'[2]様式2現物'!K17)</f>
        <v>687</v>
      </c>
      <c r="L17" s="211">
        <f>SUM('[2]様式２償還'!L17,'[2]様式2現物'!L17)</f>
        <v>488</v>
      </c>
      <c r="M17" s="211">
        <f>SUM('[2]様式２償還'!M17,'[2]様式2現物'!M17)</f>
        <v>210</v>
      </c>
      <c r="N17" s="212">
        <f>SUM('[2]様式２償還'!N17,'[2]様式2現物'!N17)</f>
        <v>164</v>
      </c>
      <c r="O17" s="204">
        <f t="shared" si="3"/>
        <v>2609</v>
      </c>
      <c r="P17" s="208">
        <f t="shared" si="4"/>
        <v>4800</v>
      </c>
    </row>
    <row r="18" spans="3:16" ht="17.25" customHeight="1">
      <c r="C18" s="201"/>
      <c r="D18" s="209"/>
      <c r="E18" s="215" t="s">
        <v>127</v>
      </c>
      <c r="F18" s="211">
        <f>SUM('[2]様式２償還'!F18,'[2]様式2現物'!F18)</f>
        <v>185</v>
      </c>
      <c r="G18" s="212">
        <f>SUM('[2]様式２償還'!G18,'[2]様式2現物'!G18)</f>
        <v>234</v>
      </c>
      <c r="H18" s="206">
        <f t="shared" si="2"/>
        <v>419</v>
      </c>
      <c r="I18" s="213">
        <f>SUM('[2]様式２償還'!I18,'[2]様式2現物'!I18)</f>
        <v>0</v>
      </c>
      <c r="J18" s="212">
        <f>SUM('[2]様式２償還'!J18,'[2]様式2現物'!J18)</f>
        <v>347</v>
      </c>
      <c r="K18" s="211">
        <f>SUM('[2]様式２償還'!K18,'[2]様式2現物'!K18)</f>
        <v>239</v>
      </c>
      <c r="L18" s="211">
        <f>SUM('[2]様式２償還'!L18,'[2]様式2現物'!L18)</f>
        <v>185</v>
      </c>
      <c r="M18" s="211">
        <f>SUM('[2]様式２償還'!M18,'[2]様式2現物'!M18)</f>
        <v>88</v>
      </c>
      <c r="N18" s="212">
        <f>SUM('[2]様式２償還'!N18,'[2]様式2現物'!N18)</f>
        <v>46</v>
      </c>
      <c r="O18" s="204">
        <f t="shared" si="3"/>
        <v>905</v>
      </c>
      <c r="P18" s="208">
        <f t="shared" si="4"/>
        <v>1324</v>
      </c>
    </row>
    <row r="19" spans="3:16" ht="17.25" customHeight="1">
      <c r="C19" s="201"/>
      <c r="D19" s="202" t="s">
        <v>95</v>
      </c>
      <c r="E19" s="203"/>
      <c r="F19" s="204">
        <f>SUM(F20:F22)</f>
        <v>8</v>
      </c>
      <c r="G19" s="205">
        <f aca="true" t="shared" si="6" ref="G19:P19">SUM(G20:G22)</f>
        <v>27</v>
      </c>
      <c r="H19" s="206">
        <f t="shared" si="6"/>
        <v>35</v>
      </c>
      <c r="I19" s="207">
        <f t="shared" si="6"/>
        <v>0</v>
      </c>
      <c r="J19" s="205">
        <f t="shared" si="6"/>
        <v>152</v>
      </c>
      <c r="K19" s="204">
        <f t="shared" si="6"/>
        <v>192</v>
      </c>
      <c r="L19" s="204">
        <f t="shared" si="6"/>
        <v>298</v>
      </c>
      <c r="M19" s="204">
        <f t="shared" si="6"/>
        <v>135</v>
      </c>
      <c r="N19" s="205">
        <f t="shared" si="6"/>
        <v>134</v>
      </c>
      <c r="O19" s="204">
        <f t="shared" si="6"/>
        <v>911</v>
      </c>
      <c r="P19" s="208">
        <f t="shared" si="6"/>
        <v>946</v>
      </c>
    </row>
    <row r="20" spans="3:16" ht="17.25" customHeight="1">
      <c r="C20" s="201"/>
      <c r="D20" s="209"/>
      <c r="E20" s="210" t="s">
        <v>139</v>
      </c>
      <c r="F20" s="211">
        <f>SUM('[2]様式２償還'!F20,'[2]様式2現物'!F20)</f>
        <v>8</v>
      </c>
      <c r="G20" s="212">
        <f>SUM('[2]様式２償還'!G20,'[2]様式2現物'!G20)</f>
        <v>25</v>
      </c>
      <c r="H20" s="206">
        <f t="shared" si="2"/>
        <v>33</v>
      </c>
      <c r="I20" s="213">
        <f>SUM('[2]様式２償還'!I20,'[2]様式2現物'!I20)</f>
        <v>0</v>
      </c>
      <c r="J20" s="212">
        <f>SUM('[2]様式２償還'!J20,'[2]様式2現物'!J20)</f>
        <v>139</v>
      </c>
      <c r="K20" s="211">
        <f>SUM('[2]様式２償還'!K20,'[2]様式2現物'!K20)</f>
        <v>167</v>
      </c>
      <c r="L20" s="211">
        <f>SUM('[2]様式２償還'!L20,'[2]様式2現物'!L20)</f>
        <v>264</v>
      </c>
      <c r="M20" s="211">
        <f>SUM('[2]様式２償還'!M20,'[2]様式2現物'!M20)</f>
        <v>111</v>
      </c>
      <c r="N20" s="212">
        <f>SUM('[2]様式２償還'!N20,'[2]様式2現物'!N20)</f>
        <v>100</v>
      </c>
      <c r="O20" s="204">
        <f t="shared" si="3"/>
        <v>781</v>
      </c>
      <c r="P20" s="208">
        <f t="shared" si="4"/>
        <v>814</v>
      </c>
    </row>
    <row r="21" spans="3:16" ht="24.75" customHeight="1">
      <c r="C21" s="201"/>
      <c r="D21" s="209"/>
      <c r="E21" s="216" t="s">
        <v>128</v>
      </c>
      <c r="F21" s="211">
        <f>SUM('[2]様式２償還'!F21,'[2]様式2現物'!F21)</f>
        <v>0</v>
      </c>
      <c r="G21" s="212">
        <f>SUM('[2]様式２償還'!G21,'[2]様式2現物'!G21)</f>
        <v>2</v>
      </c>
      <c r="H21" s="206">
        <f t="shared" si="2"/>
        <v>2</v>
      </c>
      <c r="I21" s="213">
        <f>SUM('[2]様式２償還'!I21,'[2]様式2現物'!I21)</f>
        <v>0</v>
      </c>
      <c r="J21" s="212">
        <f>SUM('[2]様式２償還'!J21,'[2]様式2現物'!J21)</f>
        <v>12</v>
      </c>
      <c r="K21" s="211">
        <f>SUM('[2]様式２償還'!K21,'[2]様式2現物'!K21)</f>
        <v>24</v>
      </c>
      <c r="L21" s="211">
        <f>SUM('[2]様式２償還'!L21,'[2]様式2現物'!L21)</f>
        <v>34</v>
      </c>
      <c r="M21" s="211">
        <f>SUM('[2]様式２償還'!M21,'[2]様式2現物'!M21)</f>
        <v>24</v>
      </c>
      <c r="N21" s="212">
        <f>SUM('[2]様式２償還'!N21,'[2]様式2現物'!N21)</f>
        <v>31</v>
      </c>
      <c r="O21" s="204">
        <f t="shared" si="3"/>
        <v>125</v>
      </c>
      <c r="P21" s="208">
        <f t="shared" si="4"/>
        <v>127</v>
      </c>
    </row>
    <row r="22" spans="3:16" ht="24.75" customHeight="1">
      <c r="C22" s="201"/>
      <c r="D22" s="215"/>
      <c r="E22" s="216" t="s">
        <v>129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1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3</v>
      </c>
      <c r="O22" s="204">
        <f t="shared" si="3"/>
        <v>5</v>
      </c>
      <c r="P22" s="208">
        <f t="shared" si="4"/>
        <v>5</v>
      </c>
    </row>
    <row r="23" spans="3:16" ht="17.25" customHeight="1">
      <c r="C23" s="201"/>
      <c r="D23" s="202" t="s">
        <v>96</v>
      </c>
      <c r="E23" s="203"/>
      <c r="F23" s="204">
        <f>SUM(F24:F26)</f>
        <v>938</v>
      </c>
      <c r="G23" s="205">
        <f aca="true" t="shared" si="7" ref="G23:P23">SUM(G24:G26)</f>
        <v>1163</v>
      </c>
      <c r="H23" s="206">
        <f t="shared" si="7"/>
        <v>2101</v>
      </c>
      <c r="I23" s="207">
        <f t="shared" si="7"/>
        <v>0</v>
      </c>
      <c r="J23" s="205">
        <f t="shared" si="7"/>
        <v>1670</v>
      </c>
      <c r="K23" s="204">
        <f t="shared" si="7"/>
        <v>1249</v>
      </c>
      <c r="L23" s="204">
        <f t="shared" si="7"/>
        <v>1108</v>
      </c>
      <c r="M23" s="204">
        <f t="shared" si="7"/>
        <v>609</v>
      </c>
      <c r="N23" s="205">
        <f t="shared" si="7"/>
        <v>620</v>
      </c>
      <c r="O23" s="204">
        <f t="shared" si="7"/>
        <v>5256</v>
      </c>
      <c r="P23" s="208">
        <f t="shared" si="7"/>
        <v>7357</v>
      </c>
    </row>
    <row r="24" spans="3:16" ht="17.25" customHeight="1">
      <c r="C24" s="201"/>
      <c r="D24" s="209"/>
      <c r="E24" s="217" t="s">
        <v>140</v>
      </c>
      <c r="F24" s="211">
        <f>SUM('[2]様式２償還'!F24,'[2]様式2現物'!F24)</f>
        <v>862</v>
      </c>
      <c r="G24" s="212">
        <f>SUM('[2]様式２償還'!G24,'[2]様式2現物'!G24)</f>
        <v>1108</v>
      </c>
      <c r="H24" s="206">
        <f t="shared" si="2"/>
        <v>1970</v>
      </c>
      <c r="I24" s="213">
        <f>SUM('[2]様式２償還'!I24,'[2]様式2現物'!I24)</f>
        <v>0</v>
      </c>
      <c r="J24" s="212">
        <f>SUM('[2]様式２償還'!J24,'[2]様式2現物'!J24)</f>
        <v>1613</v>
      </c>
      <c r="K24" s="211">
        <f>SUM('[2]様式２償還'!K24,'[2]様式2現物'!K24)</f>
        <v>1205</v>
      </c>
      <c r="L24" s="211">
        <f>SUM('[2]様式２償還'!L24,'[2]様式2現物'!L24)</f>
        <v>1082</v>
      </c>
      <c r="M24" s="211">
        <f>SUM('[2]様式２償還'!M24,'[2]様式2現物'!M24)</f>
        <v>592</v>
      </c>
      <c r="N24" s="212">
        <f>SUM('[2]様式２償還'!N24,'[2]様式2現物'!N24)</f>
        <v>611</v>
      </c>
      <c r="O24" s="204">
        <f t="shared" si="3"/>
        <v>5103</v>
      </c>
      <c r="P24" s="208">
        <f t="shared" si="4"/>
        <v>7073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28</v>
      </c>
      <c r="G25" s="212">
        <f>SUM('[2]様式２償還'!G25,'[2]様式2現物'!G25)</f>
        <v>28</v>
      </c>
      <c r="H25" s="206">
        <f t="shared" si="2"/>
        <v>56</v>
      </c>
      <c r="I25" s="213">
        <f>SUM('[2]様式２償還'!I25,'[2]様式2現物'!I25)</f>
        <v>0</v>
      </c>
      <c r="J25" s="212">
        <f>SUM('[2]様式２償還'!J25,'[2]様式2現物'!J25)</f>
        <v>30</v>
      </c>
      <c r="K25" s="211">
        <f>SUM('[2]様式２償還'!K25,'[2]様式2現物'!K25)</f>
        <v>26</v>
      </c>
      <c r="L25" s="211">
        <f>SUM('[2]様式２償還'!L25,'[2]様式2現物'!L25)</f>
        <v>15</v>
      </c>
      <c r="M25" s="211">
        <f>SUM('[2]様式２償還'!M25,'[2]様式2現物'!M25)</f>
        <v>11</v>
      </c>
      <c r="N25" s="212">
        <f>SUM('[2]様式２償還'!N25,'[2]様式2現物'!N25)</f>
        <v>8</v>
      </c>
      <c r="O25" s="204">
        <f t="shared" si="3"/>
        <v>90</v>
      </c>
      <c r="P25" s="208">
        <f t="shared" si="4"/>
        <v>146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48</v>
      </c>
      <c r="G26" s="212">
        <f>SUM('[2]様式２償還'!G26,'[2]様式2現物'!G26)</f>
        <v>27</v>
      </c>
      <c r="H26" s="206">
        <f t="shared" si="2"/>
        <v>75</v>
      </c>
      <c r="I26" s="213">
        <f>SUM('[2]様式２償還'!I26,'[2]様式2現物'!I26)</f>
        <v>0</v>
      </c>
      <c r="J26" s="212">
        <f>SUM('[2]様式２償還'!J26,'[2]様式2現物'!J26)</f>
        <v>27</v>
      </c>
      <c r="K26" s="211">
        <f>SUM('[2]様式２償還'!K26,'[2]様式2現物'!K26)</f>
        <v>18</v>
      </c>
      <c r="L26" s="211">
        <f>SUM('[2]様式２償還'!L26,'[2]様式2現物'!L26)</f>
        <v>11</v>
      </c>
      <c r="M26" s="211">
        <f>SUM('[2]様式２償還'!M26,'[2]様式2現物'!M26)</f>
        <v>6</v>
      </c>
      <c r="N26" s="212">
        <f>SUM('[2]様式２償還'!N26,'[2]様式2現物'!N26)</f>
        <v>1</v>
      </c>
      <c r="O26" s="204">
        <f t="shared" si="3"/>
        <v>63</v>
      </c>
      <c r="P26" s="208">
        <f t="shared" si="4"/>
        <v>138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110</v>
      </c>
      <c r="G27" s="212">
        <f>SUM('[2]様式２償還'!G27,'[2]様式2現物'!G27)</f>
        <v>145</v>
      </c>
      <c r="H27" s="206">
        <f t="shared" si="2"/>
        <v>255</v>
      </c>
      <c r="I27" s="213">
        <f>SUM('[2]様式２償還'!I27,'[2]様式2現物'!I27)</f>
        <v>0</v>
      </c>
      <c r="J27" s="212">
        <f>SUM('[2]様式２償還'!J27,'[2]様式2現物'!J27)</f>
        <v>224</v>
      </c>
      <c r="K27" s="211">
        <f>SUM('[2]様式２償還'!K27,'[2]様式2現物'!K27)</f>
        <v>179</v>
      </c>
      <c r="L27" s="211">
        <f>SUM('[2]様式２償還'!L27,'[2]様式2現物'!L27)</f>
        <v>195</v>
      </c>
      <c r="M27" s="211">
        <f>SUM('[2]様式２償還'!M27,'[2]様式2現物'!M27)</f>
        <v>138</v>
      </c>
      <c r="N27" s="212">
        <f>SUM('[2]様式２償還'!N27,'[2]様式2現物'!N27)</f>
        <v>102</v>
      </c>
      <c r="O27" s="204">
        <f t="shared" si="3"/>
        <v>838</v>
      </c>
      <c r="P27" s="208">
        <f t="shared" si="4"/>
        <v>1093</v>
      </c>
    </row>
    <row r="28" spans="3:16" ht="17.25" customHeight="1">
      <c r="C28" s="221"/>
      <c r="D28" s="222" t="s">
        <v>130</v>
      </c>
      <c r="E28" s="223"/>
      <c r="F28" s="224">
        <f>SUM('[2]様式２償還'!F28,'[2]様式2現物'!F28)</f>
        <v>2625</v>
      </c>
      <c r="G28" s="225">
        <f>SUM('[2]様式２償還'!G28,'[2]様式2現物'!G28)</f>
        <v>2341</v>
      </c>
      <c r="H28" s="226">
        <f t="shared" si="2"/>
        <v>4966</v>
      </c>
      <c r="I28" s="227">
        <f>SUM('[2]様式２償還'!I28,'[2]様式2現物'!I28)</f>
        <v>0</v>
      </c>
      <c r="J28" s="225">
        <f>SUM('[2]様式２償還'!J28,'[2]様式2現物'!J28)</f>
        <v>2811</v>
      </c>
      <c r="K28" s="224">
        <f>SUM('[2]様式２償還'!K28,'[2]様式2現物'!K28)</f>
        <v>1651</v>
      </c>
      <c r="L28" s="224">
        <f>SUM('[2]様式２償還'!L28,'[2]様式2現物'!L28)</f>
        <v>1333</v>
      </c>
      <c r="M28" s="224">
        <f>SUM('[2]様式２償還'!M28,'[2]様式2現物'!M28)</f>
        <v>659</v>
      </c>
      <c r="N28" s="225">
        <f>SUM('[2]様式２償還'!N28,'[2]様式2現物'!N28)</f>
        <v>618</v>
      </c>
      <c r="O28" s="226">
        <f t="shared" si="3"/>
        <v>7072</v>
      </c>
      <c r="P28" s="228">
        <f t="shared" si="4"/>
        <v>12038</v>
      </c>
    </row>
    <row r="29" spans="3:16" ht="17.25" customHeight="1">
      <c r="C29" s="194" t="s">
        <v>100</v>
      </c>
      <c r="D29" s="229"/>
      <c r="E29" s="230"/>
      <c r="F29" s="196">
        <f>SUM(F30:F38)</f>
        <v>4</v>
      </c>
      <c r="G29" s="197">
        <f aca="true" t="shared" si="8" ref="G29:N29">SUM(G30:G38)</f>
        <v>23</v>
      </c>
      <c r="H29" s="198">
        <f t="shared" si="8"/>
        <v>27</v>
      </c>
      <c r="I29" s="199">
        <f t="shared" si="8"/>
        <v>0</v>
      </c>
      <c r="J29" s="197">
        <f t="shared" si="8"/>
        <v>848</v>
      </c>
      <c r="K29" s="196">
        <f t="shared" si="8"/>
        <v>510</v>
      </c>
      <c r="L29" s="196">
        <f t="shared" si="8"/>
        <v>511</v>
      </c>
      <c r="M29" s="196">
        <f t="shared" si="8"/>
        <v>211</v>
      </c>
      <c r="N29" s="197">
        <f t="shared" si="8"/>
        <v>181</v>
      </c>
      <c r="O29" s="196">
        <f>SUM(O30:O38)</f>
        <v>2261</v>
      </c>
      <c r="P29" s="200">
        <f>SUM(P30:P38)</f>
        <v>2288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8</v>
      </c>
      <c r="K30" s="211">
        <f>SUM('[2]様式２償還'!K30,'[2]様式2現物'!K30)</f>
        <v>3</v>
      </c>
      <c r="L30" s="211">
        <f>SUM('[2]様式２償還'!L30,'[2]様式2現物'!L30)</f>
        <v>2</v>
      </c>
      <c r="M30" s="211">
        <f>SUM('[2]様式２償還'!M30,'[2]様式2現物'!M30)</f>
        <v>9</v>
      </c>
      <c r="N30" s="212">
        <f>SUM('[2]様式２償還'!N30,'[2]様式2現物'!N30)</f>
        <v>-1</v>
      </c>
      <c r="O30" s="204">
        <f t="shared" si="3"/>
        <v>21</v>
      </c>
      <c r="P30" s="208">
        <f t="shared" si="4"/>
        <v>21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131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712</v>
      </c>
      <c r="K32" s="211">
        <f>SUM('[2]様式２償還'!K32,'[2]様式2現物'!K32)</f>
        <v>353</v>
      </c>
      <c r="L32" s="211">
        <f>SUM('[2]様式２償還'!L32,'[2]様式2現物'!L32)</f>
        <v>311</v>
      </c>
      <c r="M32" s="211">
        <f>SUM('[2]様式２償還'!M32,'[2]様式2現物'!M32)</f>
        <v>112</v>
      </c>
      <c r="N32" s="212">
        <f>SUM('[2]様式２償還'!N32,'[2]様式2現物'!N32)</f>
        <v>93</v>
      </c>
      <c r="O32" s="204">
        <f t="shared" si="3"/>
        <v>1581</v>
      </c>
      <c r="P32" s="208">
        <f t="shared" si="4"/>
        <v>1581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1</v>
      </c>
      <c r="G33" s="212">
        <f>SUM('[2]様式２償還'!G33,'[2]様式2現物'!G33)</f>
        <v>8</v>
      </c>
      <c r="H33" s="206">
        <f t="shared" si="2"/>
        <v>9</v>
      </c>
      <c r="I33" s="213">
        <f>SUM('[2]様式２償還'!I33,'[2]様式2現物'!I33)</f>
        <v>0</v>
      </c>
      <c r="J33" s="212">
        <f>SUM('[2]様式２償還'!J33,'[2]様式2現物'!J33)</f>
        <v>31</v>
      </c>
      <c r="K33" s="211">
        <f>SUM('[2]様式２償還'!K33,'[2]様式2現物'!K33)</f>
        <v>33</v>
      </c>
      <c r="L33" s="211">
        <f>SUM('[2]様式２償還'!L33,'[2]様式2現物'!L33)</f>
        <v>74</v>
      </c>
      <c r="M33" s="211">
        <f>SUM('[2]様式２償還'!M33,'[2]様式2現物'!M33)</f>
        <v>34</v>
      </c>
      <c r="N33" s="212">
        <f>SUM('[2]様式２償還'!N33,'[2]様式2現物'!N33)</f>
        <v>26</v>
      </c>
      <c r="O33" s="204">
        <f t="shared" si="3"/>
        <v>198</v>
      </c>
      <c r="P33" s="208">
        <f t="shared" si="4"/>
        <v>207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3</v>
      </c>
      <c r="G34" s="212">
        <f>SUM('[2]様式２償還'!G34,'[2]様式2現物'!G34)</f>
        <v>7</v>
      </c>
      <c r="H34" s="206">
        <f t="shared" si="2"/>
        <v>10</v>
      </c>
      <c r="I34" s="213">
        <f>SUM('[2]様式２償還'!I34,'[2]様式2現物'!I34)</f>
        <v>0</v>
      </c>
      <c r="J34" s="212">
        <f>SUM('[2]様式２償還'!J34,'[2]様式2現物'!J34)</f>
        <v>20</v>
      </c>
      <c r="K34" s="211">
        <f>SUM('[2]様式２償還'!K34,'[2]様式2現物'!K34)</f>
        <v>18</v>
      </c>
      <c r="L34" s="211">
        <f>SUM('[2]様式２償還'!L34,'[2]様式2現物'!L34)</f>
        <v>16</v>
      </c>
      <c r="M34" s="211">
        <f>SUM('[2]様式２償還'!M34,'[2]様式2現物'!M34)</f>
        <v>9</v>
      </c>
      <c r="N34" s="212">
        <f>SUM('[2]様式２償還'!N34,'[2]様式2現物'!N34)</f>
        <v>6</v>
      </c>
      <c r="O34" s="204">
        <f t="shared" si="3"/>
        <v>69</v>
      </c>
      <c r="P34" s="208">
        <f t="shared" si="4"/>
        <v>79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8</v>
      </c>
      <c r="H35" s="206">
        <f t="shared" si="2"/>
        <v>8</v>
      </c>
      <c r="I35" s="213">
        <f>SUM('[2]様式２償還'!I35,'[2]様式2現物'!I35)</f>
        <v>0</v>
      </c>
      <c r="J35" s="212">
        <f>SUM('[2]様式２償還'!J35,'[2]様式2現物'!J35)</f>
        <v>76</v>
      </c>
      <c r="K35" s="211">
        <f>SUM('[2]様式２償還'!K35,'[2]様式2現物'!K35)</f>
        <v>101</v>
      </c>
      <c r="L35" s="211">
        <f>SUM('[2]様式２償還'!L35,'[2]様式2現物'!L35)</f>
        <v>90</v>
      </c>
      <c r="M35" s="211">
        <f>SUM('[2]様式２償還'!M35,'[2]様式2現物'!M35)</f>
        <v>37</v>
      </c>
      <c r="N35" s="212">
        <f>SUM('[2]様式２償還'!N35,'[2]様式2現物'!N35)</f>
        <v>34</v>
      </c>
      <c r="O35" s="204">
        <f t="shared" si="3"/>
        <v>338</v>
      </c>
      <c r="P35" s="208">
        <f t="shared" si="4"/>
        <v>346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18</v>
      </c>
      <c r="M37" s="211">
        <f>SUM('[2]様式２償還'!M37,'[2]様式2現物'!M37)</f>
        <v>10</v>
      </c>
      <c r="N37" s="212">
        <f>SUM('[2]様式２償還'!N37,'[2]様式2現物'!N37)</f>
        <v>23</v>
      </c>
      <c r="O37" s="204">
        <f t="shared" si="3"/>
        <v>54</v>
      </c>
      <c r="P37" s="208">
        <f t="shared" si="4"/>
        <v>54</v>
      </c>
    </row>
    <row r="38" spans="3:16" ht="17.25" customHeight="1">
      <c r="C38" s="231"/>
      <c r="D38" s="232" t="s">
        <v>141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132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139</v>
      </c>
      <c r="K39" s="196">
        <f t="shared" si="9"/>
        <v>284</v>
      </c>
      <c r="L39" s="196">
        <f t="shared" si="9"/>
        <v>825</v>
      </c>
      <c r="M39" s="196">
        <f t="shared" si="9"/>
        <v>670</v>
      </c>
      <c r="N39" s="197">
        <f t="shared" si="9"/>
        <v>692</v>
      </c>
      <c r="O39" s="196">
        <f t="shared" si="9"/>
        <v>2610</v>
      </c>
      <c r="P39" s="200">
        <f t="shared" si="9"/>
        <v>2610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21</v>
      </c>
      <c r="K40" s="211">
        <f>SUM('[2]様式２償還'!K40,'[2]様式2現物'!K40)</f>
        <v>84</v>
      </c>
      <c r="L40" s="211">
        <f>SUM('[2]様式２償還'!L40,'[2]様式2現物'!L40)</f>
        <v>556</v>
      </c>
      <c r="M40" s="211">
        <f>SUM('[2]様式２償還'!M40,'[2]様式2現物'!M40)</f>
        <v>483</v>
      </c>
      <c r="N40" s="212">
        <f>SUM('[2]様式２償還'!N40,'[2]様式2現物'!N40)</f>
        <v>452</v>
      </c>
      <c r="O40" s="204">
        <f t="shared" si="3"/>
        <v>1596</v>
      </c>
      <c r="P40" s="208">
        <f t="shared" si="4"/>
        <v>1596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118</v>
      </c>
      <c r="K41" s="211">
        <f>SUM('[2]様式２償還'!K41,'[2]様式2現物'!K41)</f>
        <v>200</v>
      </c>
      <c r="L41" s="211">
        <f>SUM('[2]様式２償還'!L41,'[2]様式2現物'!L41)</f>
        <v>265</v>
      </c>
      <c r="M41" s="211">
        <f>SUM('[2]様式２償還'!M41,'[2]様式2現物'!M41)</f>
        <v>165</v>
      </c>
      <c r="N41" s="212">
        <f>SUM('[2]様式２償還'!N41,'[2]様式2現物'!N41)</f>
        <v>168</v>
      </c>
      <c r="O41" s="204">
        <f t="shared" si="3"/>
        <v>916</v>
      </c>
      <c r="P41" s="208">
        <f t="shared" si="4"/>
        <v>916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4</v>
      </c>
      <c r="M42" s="239">
        <f>SUM('[2]様式２償還'!M42,'[2]様式2現物'!M42)</f>
        <v>22</v>
      </c>
      <c r="N42" s="238">
        <f>SUM('[2]様式２償還'!N42,'[2]様式2現物'!N42)</f>
        <v>72</v>
      </c>
      <c r="O42" s="240">
        <f t="shared" si="3"/>
        <v>98</v>
      </c>
      <c r="P42" s="241">
        <f t="shared" si="4"/>
        <v>98</v>
      </c>
    </row>
    <row r="43" spans="3:16" ht="17.25" customHeight="1" thickBot="1">
      <c r="C43" s="242" t="s">
        <v>133</v>
      </c>
      <c r="D43" s="243"/>
      <c r="E43" s="243"/>
      <c r="F43" s="244">
        <f>F9+F29+F39</f>
        <v>6773</v>
      </c>
      <c r="G43" s="245">
        <f aca="true" t="shared" si="10" ref="G43:P43">G9+G29+G39</f>
        <v>6908</v>
      </c>
      <c r="H43" s="246">
        <f t="shared" si="10"/>
        <v>13681</v>
      </c>
      <c r="I43" s="247">
        <f t="shared" si="10"/>
        <v>0</v>
      </c>
      <c r="J43" s="245">
        <f t="shared" si="10"/>
        <v>10435</v>
      </c>
      <c r="K43" s="244">
        <f t="shared" si="10"/>
        <v>7325</v>
      </c>
      <c r="L43" s="244">
        <f t="shared" si="10"/>
        <v>7288</v>
      </c>
      <c r="M43" s="244">
        <f t="shared" si="10"/>
        <v>4285</v>
      </c>
      <c r="N43" s="245">
        <f t="shared" si="10"/>
        <v>4429</v>
      </c>
      <c r="O43" s="244">
        <f t="shared" si="10"/>
        <v>33762</v>
      </c>
      <c r="P43" s="248">
        <f t="shared" si="10"/>
        <v>47443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142</v>
      </c>
      <c r="H48" s="179" t="str">
        <f>H4</f>
        <v>平成２９年３月月報（報告用）</v>
      </c>
      <c r="Q48" s="177"/>
    </row>
    <row r="49" spans="3:17" ht="13.5">
      <c r="C49" s="177" t="s">
        <v>134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136</v>
      </c>
      <c r="G52" s="190" t="s">
        <v>143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7870458</v>
      </c>
      <c r="G53" s="197">
        <f aca="true" t="shared" si="11" ref="G53:P53">G54+G60+G63+G67+G69+G70</f>
        <v>12703246</v>
      </c>
      <c r="H53" s="198">
        <f t="shared" si="11"/>
        <v>20573704</v>
      </c>
      <c r="I53" s="199">
        <f t="shared" si="11"/>
        <v>0</v>
      </c>
      <c r="J53" s="197">
        <f t="shared" si="11"/>
        <v>26129217</v>
      </c>
      <c r="K53" s="196">
        <f t="shared" si="11"/>
        <v>21948333</v>
      </c>
      <c r="L53" s="196">
        <f t="shared" si="11"/>
        <v>26092880</v>
      </c>
      <c r="M53" s="196">
        <f t="shared" si="11"/>
        <v>16792048</v>
      </c>
      <c r="N53" s="197">
        <f t="shared" si="11"/>
        <v>18417525</v>
      </c>
      <c r="O53" s="196">
        <f t="shared" si="11"/>
        <v>109380003</v>
      </c>
      <c r="P53" s="200">
        <f t="shared" si="11"/>
        <v>129953707</v>
      </c>
      <c r="Q53" s="177"/>
    </row>
    <row r="54" spans="3:17" ht="17.25" customHeight="1">
      <c r="C54" s="201"/>
      <c r="D54" s="202" t="s">
        <v>144</v>
      </c>
      <c r="E54" s="203"/>
      <c r="F54" s="204">
        <f>SUM(F55:F59)</f>
        <v>2943926</v>
      </c>
      <c r="G54" s="205">
        <f aca="true" t="shared" si="12" ref="G54:P54">SUM(G55:G59)</f>
        <v>4028060</v>
      </c>
      <c r="H54" s="206">
        <f t="shared" si="12"/>
        <v>6971986</v>
      </c>
      <c r="I54" s="207">
        <f t="shared" si="12"/>
        <v>0</v>
      </c>
      <c r="J54" s="205">
        <f t="shared" si="12"/>
        <v>8985054</v>
      </c>
      <c r="K54" s="204">
        <f t="shared" si="12"/>
        <v>7875906</v>
      </c>
      <c r="L54" s="204">
        <f t="shared" si="12"/>
        <v>10394699</v>
      </c>
      <c r="M54" s="204">
        <f t="shared" si="12"/>
        <v>7668053</v>
      </c>
      <c r="N54" s="205">
        <f t="shared" si="12"/>
        <v>10458132</v>
      </c>
      <c r="O54" s="204">
        <f t="shared" si="12"/>
        <v>45381844</v>
      </c>
      <c r="P54" s="208">
        <f t="shared" si="12"/>
        <v>52353830</v>
      </c>
      <c r="Q54" s="177"/>
    </row>
    <row r="55" spans="3:17" ht="17.25" customHeight="1">
      <c r="C55" s="201"/>
      <c r="D55" s="209"/>
      <c r="E55" s="210" t="s">
        <v>145</v>
      </c>
      <c r="F55" s="211">
        <f>SUM('[2]様式２償還'!F55,'[2]様式2現物'!F55)</f>
        <v>2382126</v>
      </c>
      <c r="G55" s="212">
        <f>SUM('[2]様式２償還'!G55,'[2]様式2現物'!G55)</f>
        <v>2572317</v>
      </c>
      <c r="H55" s="206">
        <f aca="true" t="shared" si="13" ref="H55:H79">SUM(F55:G55)</f>
        <v>4954443</v>
      </c>
      <c r="I55" s="213">
        <f>SUM('[2]様式２償還'!I55,'[2]様式2現物'!I55)</f>
        <v>0</v>
      </c>
      <c r="J55" s="212">
        <f>SUM('[2]様式２償還'!J55,'[2]様式2現物'!J55)</f>
        <v>5587770</v>
      </c>
      <c r="K55" s="211">
        <f>SUM('[2]様式２償還'!K55,'[2]様式2現物'!K55)</f>
        <v>5224450</v>
      </c>
      <c r="L55" s="211">
        <f>SUM('[2]様式２償還'!L55,'[2]様式2現物'!L55)</f>
        <v>7386332</v>
      </c>
      <c r="M55" s="211">
        <f>SUM('[2]様式２償還'!M55,'[2]様式2現物'!M55)</f>
        <v>5241502</v>
      </c>
      <c r="N55" s="212">
        <f>SUM('[2]様式２償還'!N55,'[2]様式2現物'!N55)</f>
        <v>6846662</v>
      </c>
      <c r="O55" s="204">
        <f aca="true" t="shared" si="14" ref="O55:O84">SUM(I55:N55)</f>
        <v>30286716</v>
      </c>
      <c r="P55" s="208">
        <f aca="true" t="shared" si="15" ref="P55:P84">H55+O55</f>
        <v>35241159</v>
      </c>
      <c r="Q55" s="177"/>
    </row>
    <row r="56" spans="3:17" ht="17.25" customHeight="1">
      <c r="C56" s="201"/>
      <c r="D56" s="209"/>
      <c r="E56" s="210" t="s">
        <v>146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25520</v>
      </c>
      <c r="K56" s="211">
        <f>SUM('[2]様式２償還'!K56,'[2]様式2現物'!K56)</f>
        <v>27143</v>
      </c>
      <c r="L56" s="211">
        <f>SUM('[2]様式２償還'!L56,'[2]様式2現物'!L56)</f>
        <v>165850</v>
      </c>
      <c r="M56" s="211">
        <f>SUM('[2]様式２償還'!M56,'[2]様式2現物'!M56)</f>
        <v>312940</v>
      </c>
      <c r="N56" s="212">
        <f>SUM('[2]様式２償還'!N56,'[2]様式2現物'!N56)</f>
        <v>943196</v>
      </c>
      <c r="O56" s="204">
        <f t="shared" si="14"/>
        <v>1474649</v>
      </c>
      <c r="P56" s="208">
        <f t="shared" si="15"/>
        <v>1474649</v>
      </c>
      <c r="Q56" s="177"/>
    </row>
    <row r="57" spans="3:17" ht="17.25" customHeight="1">
      <c r="C57" s="201"/>
      <c r="D57" s="209"/>
      <c r="E57" s="210" t="s">
        <v>147</v>
      </c>
      <c r="F57" s="211">
        <f>SUM('[2]様式２償還'!F57,'[2]様式2現物'!F57)</f>
        <v>352584</v>
      </c>
      <c r="G57" s="212">
        <f>SUM('[2]様式２償還'!G57,'[2]様式2現物'!G57)</f>
        <v>1037319</v>
      </c>
      <c r="H57" s="206">
        <f t="shared" si="13"/>
        <v>1389903</v>
      </c>
      <c r="I57" s="213">
        <f>SUM('[2]様式２償還'!I57,'[2]様式2現物'!I57)</f>
        <v>0</v>
      </c>
      <c r="J57" s="212">
        <f>SUM('[2]様式２償還'!J57,'[2]様式2現物'!J57)</f>
        <v>2338484</v>
      </c>
      <c r="K57" s="211">
        <f>SUM('[2]様式２償還'!K57,'[2]様式2現物'!K57)</f>
        <v>1784027</v>
      </c>
      <c r="L57" s="211">
        <f>SUM('[2]様式２償還'!L57,'[2]様式2現物'!L57)</f>
        <v>1923691</v>
      </c>
      <c r="M57" s="211">
        <f>SUM('[2]様式２償還'!M57,'[2]様式2現物'!M57)</f>
        <v>1473503</v>
      </c>
      <c r="N57" s="212">
        <f>SUM('[2]様式２償還'!N57,'[2]様式2現物'!N57)</f>
        <v>1937277</v>
      </c>
      <c r="O57" s="204">
        <f t="shared" si="14"/>
        <v>9456982</v>
      </c>
      <c r="P57" s="208">
        <f t="shared" si="15"/>
        <v>10846885</v>
      </c>
      <c r="Q57" s="177"/>
    </row>
    <row r="58" spans="3:17" ht="17.25" customHeight="1">
      <c r="C58" s="201"/>
      <c r="D58" s="209"/>
      <c r="E58" s="210" t="s">
        <v>148</v>
      </c>
      <c r="F58" s="211">
        <f>SUM('[2]様式２償還'!F58,'[2]様式2現物'!F58)</f>
        <v>32204</v>
      </c>
      <c r="G58" s="212">
        <f>SUM('[2]様式２償還'!G58,'[2]様式2現物'!G58)</f>
        <v>110488</v>
      </c>
      <c r="H58" s="206">
        <f t="shared" si="13"/>
        <v>142692</v>
      </c>
      <c r="I58" s="213">
        <f>SUM('[2]様式２償還'!I58,'[2]様式2現物'!I58)</f>
        <v>0</v>
      </c>
      <c r="J58" s="212">
        <f>SUM('[2]様式２償還'!J58,'[2]様式2現物'!J58)</f>
        <v>219340</v>
      </c>
      <c r="K58" s="211">
        <f>SUM('[2]様式２償還'!K58,'[2]様式2現物'!K58)</f>
        <v>111614</v>
      </c>
      <c r="L58" s="211">
        <f>SUM('[2]様式２償還'!L58,'[2]様式2現物'!L58)</f>
        <v>102757</v>
      </c>
      <c r="M58" s="211">
        <f>SUM('[2]様式２償還'!M58,'[2]様式2現物'!M58)</f>
        <v>56026</v>
      </c>
      <c r="N58" s="212">
        <f>SUM('[2]様式２償還'!N58,'[2]様式2現物'!N58)</f>
        <v>85200</v>
      </c>
      <c r="O58" s="204">
        <f t="shared" si="14"/>
        <v>574937</v>
      </c>
      <c r="P58" s="208">
        <f t="shared" si="15"/>
        <v>717629</v>
      </c>
      <c r="Q58" s="177"/>
    </row>
    <row r="59" spans="3:17" ht="17.25" customHeight="1">
      <c r="C59" s="201"/>
      <c r="D59" s="209"/>
      <c r="E59" s="210" t="s">
        <v>149</v>
      </c>
      <c r="F59" s="211">
        <f>SUM('[2]様式２償還'!F59,'[2]様式2現物'!F59)</f>
        <v>177012</v>
      </c>
      <c r="G59" s="212">
        <f>SUM('[2]様式２償還'!G59,'[2]様式2現物'!G59)</f>
        <v>307936</v>
      </c>
      <c r="H59" s="206">
        <f t="shared" si="13"/>
        <v>484948</v>
      </c>
      <c r="I59" s="213">
        <f>SUM('[2]様式２償還'!I59,'[2]様式2現物'!I59)</f>
        <v>0</v>
      </c>
      <c r="J59" s="212">
        <f>SUM('[2]様式２償還'!J59,'[2]様式2現物'!J59)</f>
        <v>813940</v>
      </c>
      <c r="K59" s="211">
        <f>SUM('[2]様式２償還'!K59,'[2]様式2現物'!K59)</f>
        <v>728672</v>
      </c>
      <c r="L59" s="211">
        <f>SUM('[2]様式２償還'!L59,'[2]様式2現物'!L59)</f>
        <v>816069</v>
      </c>
      <c r="M59" s="211">
        <f>SUM('[2]様式２償還'!M59,'[2]様式2現物'!M59)</f>
        <v>584082</v>
      </c>
      <c r="N59" s="212">
        <f>SUM('[2]様式２償還'!N59,'[2]様式2現物'!N59)</f>
        <v>645797</v>
      </c>
      <c r="O59" s="204">
        <f t="shared" si="14"/>
        <v>3588560</v>
      </c>
      <c r="P59" s="208">
        <f t="shared" si="15"/>
        <v>4073508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2532483</v>
      </c>
      <c r="G60" s="205">
        <f aca="true" t="shared" si="16" ref="G60:P60">SUM(G61:G62)</f>
        <v>5174377</v>
      </c>
      <c r="H60" s="206">
        <f t="shared" si="16"/>
        <v>7706860</v>
      </c>
      <c r="I60" s="207">
        <f t="shared" si="16"/>
        <v>0</v>
      </c>
      <c r="J60" s="205">
        <f t="shared" si="16"/>
        <v>7113589</v>
      </c>
      <c r="K60" s="204">
        <f t="shared" si="16"/>
        <v>5617337</v>
      </c>
      <c r="L60" s="204">
        <f t="shared" si="16"/>
        <v>5084419</v>
      </c>
      <c r="M60" s="204">
        <f t="shared" si="16"/>
        <v>2480707</v>
      </c>
      <c r="N60" s="205">
        <f t="shared" si="16"/>
        <v>1752241</v>
      </c>
      <c r="O60" s="204">
        <f t="shared" si="16"/>
        <v>22048293</v>
      </c>
      <c r="P60" s="208">
        <f t="shared" si="16"/>
        <v>29755153</v>
      </c>
      <c r="Q60" s="177"/>
    </row>
    <row r="61" spans="3:17" ht="17.25" customHeight="1">
      <c r="C61" s="201"/>
      <c r="D61" s="209"/>
      <c r="E61" s="215" t="s">
        <v>150</v>
      </c>
      <c r="F61" s="211">
        <f>SUM('[2]様式２償還'!F61,'[2]様式2現物'!F61)</f>
        <v>2127773</v>
      </c>
      <c r="G61" s="212">
        <f>SUM('[2]様式２償還'!G61,'[2]様式2現物'!G61)</f>
        <v>4191822</v>
      </c>
      <c r="H61" s="206">
        <f t="shared" si="13"/>
        <v>6319595</v>
      </c>
      <c r="I61" s="213">
        <f>SUM('[2]様式２償還'!I61,'[2]様式2現物'!I61)</f>
        <v>0</v>
      </c>
      <c r="J61" s="212">
        <f>SUM('[2]様式２償還'!J61,'[2]様式2現物'!J61)</f>
        <v>5477428</v>
      </c>
      <c r="K61" s="211">
        <f>SUM('[2]様式２償還'!K61,'[2]様式2現物'!K61)</f>
        <v>4232347</v>
      </c>
      <c r="L61" s="211">
        <f>SUM('[2]様式２償還'!L61,'[2]様式2現物'!L61)</f>
        <v>3844834</v>
      </c>
      <c r="M61" s="211">
        <f>SUM('[2]様式２償還'!M61,'[2]様式2現物'!M61)</f>
        <v>1765110</v>
      </c>
      <c r="N61" s="212">
        <f>SUM('[2]様式２償還'!N61,'[2]様式2現物'!N61)</f>
        <v>1364571</v>
      </c>
      <c r="O61" s="204">
        <f t="shared" si="14"/>
        <v>16684290</v>
      </c>
      <c r="P61" s="208">
        <f t="shared" si="15"/>
        <v>23003885</v>
      </c>
      <c r="Q61" s="177"/>
    </row>
    <row r="62" spans="3:17" ht="17.25" customHeight="1">
      <c r="C62" s="201"/>
      <c r="D62" s="209"/>
      <c r="E62" s="215" t="s">
        <v>151</v>
      </c>
      <c r="F62" s="211">
        <f>SUM('[2]様式２償還'!F62,'[2]様式2現物'!F62)</f>
        <v>404710</v>
      </c>
      <c r="G62" s="212">
        <f>SUM('[2]様式２償還'!G62,'[2]様式2現物'!G62)</f>
        <v>982555</v>
      </c>
      <c r="H62" s="206">
        <f t="shared" si="13"/>
        <v>1387265</v>
      </c>
      <c r="I62" s="213">
        <f>SUM('[2]様式２償還'!I62,'[2]様式2現物'!I62)</f>
        <v>0</v>
      </c>
      <c r="J62" s="212">
        <f>SUM('[2]様式２償還'!J62,'[2]様式2現物'!J62)</f>
        <v>1636161</v>
      </c>
      <c r="K62" s="211">
        <f>SUM('[2]様式２償還'!K62,'[2]様式2現物'!K62)</f>
        <v>1384990</v>
      </c>
      <c r="L62" s="211">
        <f>SUM('[2]様式２償還'!L62,'[2]様式2現物'!L62)</f>
        <v>1239585</v>
      </c>
      <c r="M62" s="211">
        <f>SUM('[2]様式２償還'!M62,'[2]様式2現物'!M62)</f>
        <v>715597</v>
      </c>
      <c r="N62" s="212">
        <f>SUM('[2]様式２償還'!N62,'[2]様式2現物'!N62)</f>
        <v>387670</v>
      </c>
      <c r="O62" s="204">
        <f t="shared" si="14"/>
        <v>5364003</v>
      </c>
      <c r="P62" s="208">
        <f t="shared" si="15"/>
        <v>6751268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22009</v>
      </c>
      <c r="G63" s="205">
        <f aca="true" t="shared" si="17" ref="G63:P63">SUM(G64:G66)</f>
        <v>98727</v>
      </c>
      <c r="H63" s="206">
        <f t="shared" si="17"/>
        <v>120736</v>
      </c>
      <c r="I63" s="207">
        <f t="shared" si="17"/>
        <v>0</v>
      </c>
      <c r="J63" s="205">
        <f t="shared" si="17"/>
        <v>806652</v>
      </c>
      <c r="K63" s="204">
        <f t="shared" si="17"/>
        <v>1310884</v>
      </c>
      <c r="L63" s="204">
        <f t="shared" si="17"/>
        <v>2519767</v>
      </c>
      <c r="M63" s="204">
        <f t="shared" si="17"/>
        <v>1260265</v>
      </c>
      <c r="N63" s="205">
        <f t="shared" si="17"/>
        <v>1198537</v>
      </c>
      <c r="O63" s="204">
        <f t="shared" si="17"/>
        <v>7096105</v>
      </c>
      <c r="P63" s="208">
        <f t="shared" si="17"/>
        <v>7216841</v>
      </c>
      <c r="Q63" s="177"/>
    </row>
    <row r="64" spans="3:17" ht="17.25" customHeight="1">
      <c r="C64" s="201"/>
      <c r="D64" s="209"/>
      <c r="E64" s="210" t="s">
        <v>152</v>
      </c>
      <c r="F64" s="211">
        <f>SUM('[2]様式２償還'!F64,'[2]様式2現物'!F64)</f>
        <v>22009</v>
      </c>
      <c r="G64" s="212">
        <f>SUM('[2]様式２償還'!G64,'[2]様式2現物'!G64)</f>
        <v>92220</v>
      </c>
      <c r="H64" s="206">
        <f t="shared" si="13"/>
        <v>114229</v>
      </c>
      <c r="I64" s="213">
        <f>SUM('[2]様式２償還'!I64,'[2]様式2現物'!I64)</f>
        <v>0</v>
      </c>
      <c r="J64" s="212">
        <f>SUM('[2]様式２償還'!J64,'[2]様式2現物'!J64)</f>
        <v>738886</v>
      </c>
      <c r="K64" s="211">
        <f>SUM('[2]様式２償還'!K64,'[2]様式2現物'!K64)</f>
        <v>1120798</v>
      </c>
      <c r="L64" s="211">
        <f>SUM('[2]様式２償還'!L64,'[2]様式2現物'!L64)</f>
        <v>2253388</v>
      </c>
      <c r="M64" s="211">
        <f>SUM('[2]様式２償還'!M64,'[2]様式2現物'!M64)</f>
        <v>1066240</v>
      </c>
      <c r="N64" s="212">
        <f>SUM('[2]様式２償還'!N64,'[2]様式2現物'!N64)</f>
        <v>870328</v>
      </c>
      <c r="O64" s="204">
        <f t="shared" si="14"/>
        <v>6049640</v>
      </c>
      <c r="P64" s="208">
        <f t="shared" si="15"/>
        <v>6163869</v>
      </c>
      <c r="Q64" s="177"/>
    </row>
    <row r="65" spans="3:17" ht="24.75" customHeight="1">
      <c r="C65" s="201"/>
      <c r="D65" s="209"/>
      <c r="E65" s="216" t="s">
        <v>153</v>
      </c>
      <c r="F65" s="211">
        <f>SUM('[2]様式２償還'!F65,'[2]様式2現物'!F65)</f>
        <v>0</v>
      </c>
      <c r="G65" s="212">
        <f>SUM('[2]様式２償還'!G65,'[2]様式2現物'!G65)</f>
        <v>6507</v>
      </c>
      <c r="H65" s="206">
        <f t="shared" si="13"/>
        <v>6507</v>
      </c>
      <c r="I65" s="213">
        <f>SUM('[2]様式２償還'!I65,'[2]様式2現物'!I65)</f>
        <v>0</v>
      </c>
      <c r="J65" s="212">
        <f>SUM('[2]様式２償還'!J65,'[2]様式2現物'!J65)</f>
        <v>65070</v>
      </c>
      <c r="K65" s="211">
        <f>SUM('[2]様式２償還'!K65,'[2]様式2現物'!K65)</f>
        <v>184190</v>
      </c>
      <c r="L65" s="211">
        <f>SUM('[2]様式２償還'!L65,'[2]様式2現物'!L65)</f>
        <v>266379</v>
      </c>
      <c r="M65" s="211">
        <f>SUM('[2]様式２償還'!M65,'[2]様式2現物'!M65)</f>
        <v>194025</v>
      </c>
      <c r="N65" s="212">
        <f>SUM('[2]様式２償還'!N65,'[2]様式2現物'!N65)</f>
        <v>286968</v>
      </c>
      <c r="O65" s="204">
        <f t="shared" si="14"/>
        <v>996632</v>
      </c>
      <c r="P65" s="208">
        <f t="shared" si="15"/>
        <v>1003139</v>
      </c>
      <c r="Q65" s="177"/>
    </row>
    <row r="66" spans="3:17" ht="24.75" customHeight="1">
      <c r="C66" s="201"/>
      <c r="D66" s="215"/>
      <c r="E66" s="216" t="s">
        <v>154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2696</v>
      </c>
      <c r="K66" s="211">
        <f>SUM('[2]様式２償還'!K66,'[2]様式2現物'!K66)</f>
        <v>5896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41241</v>
      </c>
      <c r="O66" s="204">
        <f t="shared" si="14"/>
        <v>49833</v>
      </c>
      <c r="P66" s="208">
        <f t="shared" si="15"/>
        <v>49833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559487</v>
      </c>
      <c r="G67" s="205">
        <f aca="true" t="shared" si="18" ref="G67:P67">G68</f>
        <v>937975</v>
      </c>
      <c r="H67" s="206">
        <f t="shared" si="18"/>
        <v>1497462</v>
      </c>
      <c r="I67" s="207">
        <f t="shared" si="18"/>
        <v>0</v>
      </c>
      <c r="J67" s="205">
        <f t="shared" si="18"/>
        <v>1839249</v>
      </c>
      <c r="K67" s="204">
        <f t="shared" si="18"/>
        <v>1715685</v>
      </c>
      <c r="L67" s="204">
        <f t="shared" si="18"/>
        <v>1824157</v>
      </c>
      <c r="M67" s="204">
        <f t="shared" si="18"/>
        <v>1233377</v>
      </c>
      <c r="N67" s="205">
        <f t="shared" si="18"/>
        <v>1425864</v>
      </c>
      <c r="O67" s="204">
        <f t="shared" si="18"/>
        <v>8038332</v>
      </c>
      <c r="P67" s="208">
        <f t="shared" si="18"/>
        <v>9535794</v>
      </c>
      <c r="Q67" s="177"/>
    </row>
    <row r="68" spans="3:17" ht="17.25" customHeight="1">
      <c r="C68" s="201"/>
      <c r="D68" s="209"/>
      <c r="E68" s="210" t="s">
        <v>155</v>
      </c>
      <c r="F68" s="211">
        <f>SUM('[2]様式２償還'!F68,'[2]様式2現物'!F68)</f>
        <v>559487</v>
      </c>
      <c r="G68" s="212">
        <f>SUM('[2]様式２償還'!G68,'[2]様式2現物'!G68)</f>
        <v>937975</v>
      </c>
      <c r="H68" s="206">
        <f t="shared" si="13"/>
        <v>1497462</v>
      </c>
      <c r="I68" s="213">
        <f>SUM('[2]様式２償還'!I68,'[2]様式2現物'!I68)</f>
        <v>0</v>
      </c>
      <c r="J68" s="212">
        <f>SUM('[2]様式２償還'!J68,'[2]様式2現物'!J68)</f>
        <v>1839249</v>
      </c>
      <c r="K68" s="211">
        <f>SUM('[2]様式２償還'!K68,'[2]様式2現物'!K68)</f>
        <v>1715685</v>
      </c>
      <c r="L68" s="211">
        <f>SUM('[2]様式２償還'!L68,'[2]様式2現物'!L68)</f>
        <v>1824157</v>
      </c>
      <c r="M68" s="211">
        <f>SUM('[2]様式２償還'!M68,'[2]様式2現物'!M68)</f>
        <v>1233377</v>
      </c>
      <c r="N68" s="212">
        <f>SUM('[2]様式２償還'!N68,'[2]様式2現物'!N68)</f>
        <v>1425864</v>
      </c>
      <c r="O68" s="204">
        <f t="shared" si="14"/>
        <v>8038332</v>
      </c>
      <c r="P68" s="208">
        <f t="shared" si="15"/>
        <v>9535794</v>
      </c>
      <c r="Q68" s="177"/>
    </row>
    <row r="69" spans="3:17" ht="17.25" customHeight="1">
      <c r="C69" s="249"/>
      <c r="D69" s="210" t="s">
        <v>156</v>
      </c>
      <c r="E69" s="214"/>
      <c r="F69" s="250">
        <f>SUM('[2]様式２償還'!F69,'[2]様式2現物'!F69)</f>
        <v>658603</v>
      </c>
      <c r="G69" s="250">
        <f>SUM('[2]様式２償還'!G69,'[2]様式2現物'!G69)</f>
        <v>1434393</v>
      </c>
      <c r="H69" s="251">
        <f t="shared" si="13"/>
        <v>2092996</v>
      </c>
      <c r="I69" s="252">
        <f>SUM('[2]様式２償還'!I69,'[2]様式2現物'!I69)</f>
        <v>0</v>
      </c>
      <c r="J69" s="250">
        <f>SUM('[2]様式２償還'!J69,'[2]様式2現物'!J69)</f>
        <v>3809796</v>
      </c>
      <c r="K69" s="253">
        <f>SUM('[2]様式２償還'!K69,'[2]様式2現物'!K69)</f>
        <v>3338705</v>
      </c>
      <c r="L69" s="253">
        <f>SUM('[2]様式２償還'!L69,'[2]様式2現物'!L69)</f>
        <v>4173565</v>
      </c>
      <c r="M69" s="253">
        <f>SUM('[2]様式２償還'!M69,'[2]様式2現物'!M69)</f>
        <v>3104265</v>
      </c>
      <c r="N69" s="250">
        <f>SUM('[2]様式２償還'!N69,'[2]様式2現物'!N69)</f>
        <v>2589193</v>
      </c>
      <c r="O69" s="254">
        <f t="shared" si="14"/>
        <v>17015524</v>
      </c>
      <c r="P69" s="255">
        <f t="shared" si="15"/>
        <v>19108520</v>
      </c>
      <c r="Q69" s="177"/>
    </row>
    <row r="70" spans="3:17" ht="17.25" customHeight="1">
      <c r="C70" s="221"/>
      <c r="D70" s="222" t="s">
        <v>157</v>
      </c>
      <c r="E70" s="223"/>
      <c r="F70" s="224">
        <f>SUM('[2]様式２償還'!F70,'[2]様式2現物'!F70)</f>
        <v>1153950</v>
      </c>
      <c r="G70" s="225">
        <f>SUM('[2]様式２償還'!G70,'[2]様式2現物'!G70)</f>
        <v>1029714</v>
      </c>
      <c r="H70" s="226">
        <f t="shared" si="13"/>
        <v>2183664</v>
      </c>
      <c r="I70" s="227">
        <f>SUM('[2]様式２償還'!I70,'[2]様式2現物'!I70)</f>
        <v>0</v>
      </c>
      <c r="J70" s="225">
        <f>SUM('[2]様式２償還'!J70,'[2]様式2現物'!J70)</f>
        <v>3574877</v>
      </c>
      <c r="K70" s="224">
        <f>SUM('[2]様式２償還'!K70,'[2]様式2現物'!K70)</f>
        <v>2089816</v>
      </c>
      <c r="L70" s="224">
        <f>SUM('[2]様式２償還'!L70,'[2]様式2現物'!L70)</f>
        <v>2096273</v>
      </c>
      <c r="M70" s="224">
        <f>SUM('[2]様式２償還'!M70,'[2]様式2現物'!M70)</f>
        <v>1045381</v>
      </c>
      <c r="N70" s="225">
        <f>SUM('[2]様式２償還'!N70,'[2]様式2現物'!N70)</f>
        <v>993558</v>
      </c>
      <c r="O70" s="226">
        <f t="shared" si="14"/>
        <v>9799905</v>
      </c>
      <c r="P70" s="228">
        <f t="shared" si="15"/>
        <v>11983569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16057</v>
      </c>
      <c r="G71" s="197">
        <f aca="true" t="shared" si="19" ref="G71:P71">SUM(G72:G80)</f>
        <v>288401</v>
      </c>
      <c r="H71" s="198">
        <f t="shared" si="19"/>
        <v>304458</v>
      </c>
      <c r="I71" s="199">
        <f t="shared" si="19"/>
        <v>0</v>
      </c>
      <c r="J71" s="197">
        <f t="shared" si="19"/>
        <v>5653363</v>
      </c>
      <c r="K71" s="196">
        <f t="shared" si="19"/>
        <v>5460949</v>
      </c>
      <c r="L71" s="196">
        <f t="shared" si="19"/>
        <v>6740138</v>
      </c>
      <c r="M71" s="196">
        <f t="shared" si="19"/>
        <v>3293763</v>
      </c>
      <c r="N71" s="197">
        <f t="shared" si="19"/>
        <v>3185787</v>
      </c>
      <c r="O71" s="196">
        <f t="shared" si="19"/>
        <v>24334000</v>
      </c>
      <c r="P71" s="200">
        <f t="shared" si="19"/>
        <v>24638458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70983</v>
      </c>
      <c r="K72" s="211">
        <f>SUM('[2]様式２償還'!K72,'[2]様式2現物'!K72)</f>
        <v>38048</v>
      </c>
      <c r="L72" s="211">
        <f>SUM('[2]様式２償還'!L72,'[2]様式2現物'!L72)</f>
        <v>42880</v>
      </c>
      <c r="M72" s="211">
        <f>SUM('[2]様式２償還'!M72,'[2]様式2現物'!M72)</f>
        <v>207704</v>
      </c>
      <c r="N72" s="212">
        <f>SUM('[2]様式２償還'!N72,'[2]様式2現物'!N72)</f>
        <v>-10578</v>
      </c>
      <c r="O72" s="204">
        <f t="shared" si="14"/>
        <v>349037</v>
      </c>
      <c r="P72" s="208">
        <f t="shared" si="15"/>
        <v>349037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158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3129392</v>
      </c>
      <c r="K74" s="211">
        <f>SUM('[2]様式２償還'!K74,'[2]様式2現物'!K74)</f>
        <v>2028232</v>
      </c>
      <c r="L74" s="211">
        <f>SUM('[2]様式２償還'!L74,'[2]様式2現物'!L74)</f>
        <v>2576936</v>
      </c>
      <c r="M74" s="211">
        <f>SUM('[2]様式２償還'!M74,'[2]様式2現物'!M74)</f>
        <v>1121911</v>
      </c>
      <c r="N74" s="212">
        <f>SUM('[2]様式２償還'!N74,'[2]様式2現物'!N74)</f>
        <v>1022222</v>
      </c>
      <c r="O74" s="204">
        <f t="shared" si="14"/>
        <v>9878693</v>
      </c>
      <c r="P74" s="208">
        <f t="shared" si="15"/>
        <v>9878693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1918</v>
      </c>
      <c r="G75" s="212">
        <f>SUM('[2]様式２償還'!G75,'[2]様式2現物'!G75)</f>
        <v>50423</v>
      </c>
      <c r="H75" s="206">
        <f t="shared" si="13"/>
        <v>52341</v>
      </c>
      <c r="I75" s="213">
        <f>SUM('[2]様式２償還'!I75,'[2]様式2現物'!I75)</f>
        <v>0</v>
      </c>
      <c r="J75" s="212">
        <f>SUM('[2]様式２償還'!J75,'[2]様式2現物'!J75)</f>
        <v>233205</v>
      </c>
      <c r="K75" s="211">
        <f>SUM('[2]様式２償還'!K75,'[2]様式2現物'!K75)</f>
        <v>289331</v>
      </c>
      <c r="L75" s="211">
        <f>SUM('[2]様式２償還'!L75,'[2]様式2現物'!L75)</f>
        <v>743837</v>
      </c>
      <c r="M75" s="211">
        <f>SUM('[2]様式２償還'!M75,'[2]様式2現物'!M75)</f>
        <v>432919</v>
      </c>
      <c r="N75" s="212">
        <f>SUM('[2]様式２償還'!N75,'[2]様式2現物'!N75)</f>
        <v>307451</v>
      </c>
      <c r="O75" s="204">
        <f t="shared" si="14"/>
        <v>2006743</v>
      </c>
      <c r="P75" s="208">
        <f t="shared" si="15"/>
        <v>2059084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14139</v>
      </c>
      <c r="G76" s="212">
        <f>SUM('[2]様式２償還'!G76,'[2]様式2現物'!G76)</f>
        <v>53357</v>
      </c>
      <c r="H76" s="206">
        <f t="shared" si="13"/>
        <v>67496</v>
      </c>
      <c r="I76" s="213">
        <f>SUM('[2]様式２償還'!I76,'[2]様式2現物'!I76)</f>
        <v>0</v>
      </c>
      <c r="J76" s="212">
        <f>SUM('[2]様式２償還'!J76,'[2]様式2現物'!J76)</f>
        <v>241204</v>
      </c>
      <c r="K76" s="211">
        <f>SUM('[2]様式２償還'!K76,'[2]様式2現物'!K76)</f>
        <v>329670</v>
      </c>
      <c r="L76" s="211">
        <f>SUM('[2]様式２償還'!L76,'[2]様式2現物'!L76)</f>
        <v>383296</v>
      </c>
      <c r="M76" s="211">
        <f>SUM('[2]様式２償還'!M76,'[2]様式2現物'!M76)</f>
        <v>255735</v>
      </c>
      <c r="N76" s="212">
        <f>SUM('[2]様式２償還'!N76,'[2]様式2現物'!N76)</f>
        <v>174368</v>
      </c>
      <c r="O76" s="204">
        <f t="shared" si="14"/>
        <v>1384273</v>
      </c>
      <c r="P76" s="208">
        <f t="shared" si="15"/>
        <v>1451769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184621</v>
      </c>
      <c r="H77" s="206">
        <f t="shared" si="13"/>
        <v>184621</v>
      </c>
      <c r="I77" s="213">
        <f>SUM('[2]様式２償還'!I77,'[2]様式2現物'!I77)</f>
        <v>0</v>
      </c>
      <c r="J77" s="212">
        <f>SUM('[2]様式２償還'!J77,'[2]様式2現物'!J77)</f>
        <v>1954876</v>
      </c>
      <c r="K77" s="211">
        <f>SUM('[2]様式２償還'!K77,'[2]様式2現物'!K77)</f>
        <v>2722913</v>
      </c>
      <c r="L77" s="211">
        <f>SUM('[2]様式２償還'!L77,'[2]様式2現物'!L77)</f>
        <v>2495243</v>
      </c>
      <c r="M77" s="211">
        <f>SUM('[2]様式２償還'!M77,'[2]様式2現物'!M77)</f>
        <v>963579</v>
      </c>
      <c r="N77" s="212">
        <f>SUM('[2]様式２償還'!N77,'[2]様式2現物'!N77)</f>
        <v>1015287</v>
      </c>
      <c r="O77" s="204">
        <f t="shared" si="14"/>
        <v>9151898</v>
      </c>
      <c r="P77" s="208">
        <f t="shared" si="15"/>
        <v>9336519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23703</v>
      </c>
      <c r="K79" s="211">
        <f>SUM('[2]様式２償還'!K79,'[2]様式2現物'!K79)</f>
        <v>52755</v>
      </c>
      <c r="L79" s="211">
        <f>SUM('[2]様式２償還'!L79,'[2]様式2現物'!L79)</f>
        <v>497946</v>
      </c>
      <c r="M79" s="211">
        <f>SUM('[2]様式２償還'!M79,'[2]様式2現物'!M79)</f>
        <v>311915</v>
      </c>
      <c r="N79" s="212">
        <f>SUM('[2]様式２償還'!N79,'[2]様式2現物'!N79)</f>
        <v>677037</v>
      </c>
      <c r="O79" s="204">
        <f t="shared" si="14"/>
        <v>1563356</v>
      </c>
      <c r="P79" s="208">
        <f t="shared" si="15"/>
        <v>1563356</v>
      </c>
      <c r="Q79" s="177"/>
    </row>
    <row r="80" spans="3:17" ht="17.25" customHeight="1">
      <c r="C80" s="231"/>
      <c r="D80" s="232" t="s">
        <v>159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160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3350100</v>
      </c>
      <c r="K81" s="196">
        <f t="shared" si="20"/>
        <v>7196818</v>
      </c>
      <c r="L81" s="196">
        <f t="shared" si="20"/>
        <v>21484733</v>
      </c>
      <c r="M81" s="196">
        <f t="shared" si="20"/>
        <v>18659774</v>
      </c>
      <c r="N81" s="197">
        <f t="shared" si="20"/>
        <v>20911542</v>
      </c>
      <c r="O81" s="196">
        <f t="shared" si="20"/>
        <v>71602967</v>
      </c>
      <c r="P81" s="200">
        <f t="shared" si="20"/>
        <v>71602967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442659</v>
      </c>
      <c r="K82" s="211">
        <f>SUM('[2]様式２償還'!K82,'[2]様式2現物'!K82)</f>
        <v>1937248</v>
      </c>
      <c r="L82" s="211">
        <f>SUM('[2]様式２償還'!L82,'[2]様式2現物'!L82)</f>
        <v>13826144</v>
      </c>
      <c r="M82" s="211">
        <f>SUM('[2]様式２償還'!M82,'[2]様式2現物'!M82)</f>
        <v>12907880</v>
      </c>
      <c r="N82" s="212">
        <f>SUM('[2]様式２償還'!N82,'[2]様式2現物'!N82)</f>
        <v>12998592</v>
      </c>
      <c r="O82" s="204">
        <f t="shared" si="14"/>
        <v>42112523</v>
      </c>
      <c r="P82" s="208">
        <f t="shared" si="15"/>
        <v>42112523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2907441</v>
      </c>
      <c r="K83" s="211">
        <f>SUM('[2]様式２償還'!K83,'[2]様式2現物'!K83)</f>
        <v>5259570</v>
      </c>
      <c r="L83" s="211">
        <f>SUM('[2]様式２償還'!L83,'[2]様式2現物'!L83)</f>
        <v>7534505</v>
      </c>
      <c r="M83" s="211">
        <f>SUM('[2]様式２償還'!M83,'[2]様式2現物'!M83)</f>
        <v>5018524</v>
      </c>
      <c r="N83" s="212">
        <f>SUM('[2]様式２償還'!N83,'[2]様式2現物'!N83)</f>
        <v>5135271</v>
      </c>
      <c r="O83" s="204">
        <f t="shared" si="14"/>
        <v>25855311</v>
      </c>
      <c r="P83" s="208">
        <f t="shared" si="15"/>
        <v>25855311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124084</v>
      </c>
      <c r="M84" s="239">
        <f>SUM('[2]様式２償還'!M84,'[2]様式2現物'!M84)</f>
        <v>733370</v>
      </c>
      <c r="N84" s="238">
        <f>SUM('[2]様式２償還'!N84,'[2]様式2現物'!N84)</f>
        <v>2777679</v>
      </c>
      <c r="O84" s="240">
        <f t="shared" si="14"/>
        <v>3635133</v>
      </c>
      <c r="P84" s="241">
        <f t="shared" si="15"/>
        <v>3635133</v>
      </c>
      <c r="Q84" s="177"/>
    </row>
    <row r="85" spans="3:17" ht="17.25" customHeight="1" thickBot="1">
      <c r="C85" s="242" t="s">
        <v>161</v>
      </c>
      <c r="D85" s="243"/>
      <c r="E85" s="243"/>
      <c r="F85" s="244">
        <f>F53+F71+F81</f>
        <v>7886515</v>
      </c>
      <c r="G85" s="245">
        <f aca="true" t="shared" si="21" ref="G85:P85">G53+G71+G81</f>
        <v>12991647</v>
      </c>
      <c r="H85" s="246">
        <f t="shared" si="21"/>
        <v>20878162</v>
      </c>
      <c r="I85" s="247">
        <f t="shared" si="21"/>
        <v>0</v>
      </c>
      <c r="J85" s="245">
        <f t="shared" si="21"/>
        <v>35132680</v>
      </c>
      <c r="K85" s="244">
        <f t="shared" si="21"/>
        <v>34606100</v>
      </c>
      <c r="L85" s="244">
        <f t="shared" si="21"/>
        <v>54317751</v>
      </c>
      <c r="M85" s="244">
        <f t="shared" si="21"/>
        <v>38745585</v>
      </c>
      <c r="N85" s="245">
        <f t="shared" si="21"/>
        <v>42514854</v>
      </c>
      <c r="O85" s="244">
        <f t="shared" si="21"/>
        <v>205316970</v>
      </c>
      <c r="P85" s="248">
        <f t="shared" si="21"/>
        <v>226195132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162</v>
      </c>
      <c r="H90" s="179" t="str">
        <f>H48</f>
        <v>平成２９年３月月報（報告用）</v>
      </c>
      <c r="Q90" s="177"/>
    </row>
    <row r="91" spans="3:17" ht="13.5">
      <c r="C91" s="177" t="s">
        <v>163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136</v>
      </c>
      <c r="G94" s="190" t="s">
        <v>143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91314147</v>
      </c>
      <c r="G95" s="197">
        <f aca="true" t="shared" si="22" ref="G95:P95">G96+G102+G105+G109+G113+G114</f>
        <v>139855683</v>
      </c>
      <c r="H95" s="198">
        <f t="shared" si="22"/>
        <v>231169830</v>
      </c>
      <c r="I95" s="199">
        <f t="shared" si="22"/>
        <v>0</v>
      </c>
      <c r="J95" s="256">
        <f t="shared" si="22"/>
        <v>284859378</v>
      </c>
      <c r="K95" s="196">
        <f t="shared" si="22"/>
        <v>238873249</v>
      </c>
      <c r="L95" s="196">
        <f t="shared" si="22"/>
        <v>282541000</v>
      </c>
      <c r="M95" s="196">
        <f t="shared" si="22"/>
        <v>181616383</v>
      </c>
      <c r="N95" s="197">
        <f t="shared" si="22"/>
        <v>199007361</v>
      </c>
      <c r="O95" s="196">
        <f t="shared" si="22"/>
        <v>1186897371</v>
      </c>
      <c r="P95" s="200">
        <f t="shared" si="22"/>
        <v>1418067201</v>
      </c>
      <c r="Q95" s="177"/>
    </row>
    <row r="96" spans="3:17" ht="17.25" customHeight="1">
      <c r="C96" s="201"/>
      <c r="D96" s="202" t="s">
        <v>144</v>
      </c>
      <c r="E96" s="203"/>
      <c r="F96" s="204">
        <f>SUM(F97:F101)</f>
        <v>32318616</v>
      </c>
      <c r="G96" s="205">
        <f aca="true" t="shared" si="23" ref="G96:P96">SUM(G97:G101)</f>
        <v>44113613</v>
      </c>
      <c r="H96" s="206">
        <f t="shared" si="23"/>
        <v>76432229</v>
      </c>
      <c r="I96" s="207">
        <f t="shared" si="23"/>
        <v>0</v>
      </c>
      <c r="J96" s="257">
        <f t="shared" si="23"/>
        <v>98149301</v>
      </c>
      <c r="K96" s="204">
        <f t="shared" si="23"/>
        <v>85914694</v>
      </c>
      <c r="L96" s="204">
        <f t="shared" si="23"/>
        <v>113537739</v>
      </c>
      <c r="M96" s="204">
        <f t="shared" si="23"/>
        <v>83681700</v>
      </c>
      <c r="N96" s="205">
        <f t="shared" si="23"/>
        <v>114376764</v>
      </c>
      <c r="O96" s="204">
        <f t="shared" si="23"/>
        <v>495660198</v>
      </c>
      <c r="P96" s="208">
        <f t="shared" si="23"/>
        <v>572092427</v>
      </c>
      <c r="Q96" s="177"/>
    </row>
    <row r="97" spans="3:17" ht="17.25" customHeight="1">
      <c r="C97" s="201"/>
      <c r="D97" s="209"/>
      <c r="E97" s="210" t="s">
        <v>164</v>
      </c>
      <c r="F97" s="211">
        <f>SUM('[2]様式２償還'!F97,'[2]様式2現物'!F97)</f>
        <v>26306661</v>
      </c>
      <c r="G97" s="212">
        <f>SUM('[2]様式２償還'!G97,'[2]様式2現物'!G97)</f>
        <v>28392444</v>
      </c>
      <c r="H97" s="206">
        <f aca="true" t="shared" si="24" ref="H97:H123">SUM(F97:G97)</f>
        <v>54699105</v>
      </c>
      <c r="I97" s="213">
        <f>SUM('[2]様式２償還'!I97,'[2]様式2現物'!I97)</f>
        <v>0</v>
      </c>
      <c r="J97" s="258">
        <f>SUM('[2]様式２償還'!J97,'[2]様式2現物'!J97)</f>
        <v>61560003</v>
      </c>
      <c r="K97" s="211">
        <f>SUM('[2]様式２償還'!K97,'[2]様式2現物'!K97)</f>
        <v>57443151</v>
      </c>
      <c r="L97" s="211">
        <f>SUM('[2]様式２償還'!L97,'[2]様式2現物'!L97)</f>
        <v>81229777</v>
      </c>
      <c r="M97" s="211">
        <f>SUM('[2]様式２償還'!M97,'[2]様式2現物'!M97)</f>
        <v>57525421</v>
      </c>
      <c r="N97" s="212">
        <f>SUM('[2]様式２償還'!N97,'[2]様式2現物'!N97)</f>
        <v>75240125</v>
      </c>
      <c r="O97" s="204">
        <f aca="true" t="shared" si="25" ref="O97:O128">SUM(I97:N97)</f>
        <v>332998477</v>
      </c>
      <c r="P97" s="208">
        <f aca="true" t="shared" si="26" ref="P97:P128">H97+O97</f>
        <v>387697582</v>
      </c>
      <c r="Q97" s="177"/>
    </row>
    <row r="98" spans="3:17" ht="17.25" customHeight="1">
      <c r="C98" s="201"/>
      <c r="D98" s="209"/>
      <c r="E98" s="210" t="s">
        <v>165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281993</v>
      </c>
      <c r="K98" s="211">
        <f>SUM('[2]様式２償還'!K98,'[2]様式2現物'!K98)</f>
        <v>299166</v>
      </c>
      <c r="L98" s="211">
        <f>SUM('[2]様式２償還'!L98,'[2]様式2現物'!L98)</f>
        <v>1830753</v>
      </c>
      <c r="M98" s="211">
        <f>SUM('[2]様式２償還'!M98,'[2]様式2現物'!M98)</f>
        <v>3456174</v>
      </c>
      <c r="N98" s="212">
        <f>SUM('[2]様式２償還'!N98,'[2]様式2現物'!N98)</f>
        <v>10397791</v>
      </c>
      <c r="O98" s="204">
        <f t="shared" si="25"/>
        <v>16265877</v>
      </c>
      <c r="P98" s="208">
        <f t="shared" si="26"/>
        <v>16265877</v>
      </c>
      <c r="Q98" s="177"/>
    </row>
    <row r="99" spans="3:17" ht="17.25" customHeight="1">
      <c r="C99" s="201"/>
      <c r="D99" s="209"/>
      <c r="E99" s="210" t="s">
        <v>147</v>
      </c>
      <c r="F99" s="211">
        <f>SUM('[2]様式２償還'!F99,'[2]様式2現物'!F99)</f>
        <v>3893072</v>
      </c>
      <c r="G99" s="212">
        <f>SUM('[2]様式２償還'!G99,'[2]様式2現物'!G99)</f>
        <v>11450046</v>
      </c>
      <c r="H99" s="206">
        <f t="shared" si="24"/>
        <v>15343118</v>
      </c>
      <c r="I99" s="213">
        <f>SUM('[2]様式２償還'!I99,'[2]様式2現物'!I99)</f>
        <v>0</v>
      </c>
      <c r="J99" s="258">
        <f>SUM('[2]様式２償還'!J99,'[2]様式2現物'!J99)</f>
        <v>25801740</v>
      </c>
      <c r="K99" s="211">
        <f>SUM('[2]様式２償還'!K99,'[2]様式2現物'!K99)</f>
        <v>19691916</v>
      </c>
      <c r="L99" s="211">
        <f>SUM('[2]様式２償還'!L99,'[2]様式2現物'!L99)</f>
        <v>21211786</v>
      </c>
      <c r="M99" s="211">
        <f>SUM('[2]様式２償還'!M99,'[2]様式2現物'!M99)</f>
        <v>16257212</v>
      </c>
      <c r="N99" s="212">
        <f>SUM('[2]様式２償還'!N99,'[2]様式2現物'!N99)</f>
        <v>21371754</v>
      </c>
      <c r="O99" s="204">
        <f t="shared" si="25"/>
        <v>104334408</v>
      </c>
      <c r="P99" s="208">
        <f t="shared" si="26"/>
        <v>119677526</v>
      </c>
      <c r="Q99" s="177"/>
    </row>
    <row r="100" spans="3:17" ht="17.25" customHeight="1">
      <c r="C100" s="201"/>
      <c r="D100" s="209"/>
      <c r="E100" s="210" t="s">
        <v>166</v>
      </c>
      <c r="F100" s="211">
        <f>SUM('[2]様式２償還'!F100,'[2]様式2現物'!F100)</f>
        <v>348763</v>
      </c>
      <c r="G100" s="212">
        <f>SUM('[2]様式２償還'!G100,'[2]様式2現物'!G100)</f>
        <v>1191763</v>
      </c>
      <c r="H100" s="206">
        <f t="shared" si="24"/>
        <v>1540526</v>
      </c>
      <c r="I100" s="213">
        <f>SUM('[2]様式２償還'!I100,'[2]様式2現物'!I100)</f>
        <v>0</v>
      </c>
      <c r="J100" s="258">
        <f>SUM('[2]様式２償還'!J100,'[2]様式2現物'!J100)</f>
        <v>2366165</v>
      </c>
      <c r="K100" s="211">
        <f>SUM('[2]様式２償還'!K100,'[2]様式2現物'!K100)</f>
        <v>1193741</v>
      </c>
      <c r="L100" s="211">
        <f>SUM('[2]様式２償還'!L100,'[2]様式2現物'!L100)</f>
        <v>1104733</v>
      </c>
      <c r="M100" s="211">
        <f>SUM('[2]様式２償還'!M100,'[2]様式2現物'!M100)</f>
        <v>602073</v>
      </c>
      <c r="N100" s="212">
        <f>SUM('[2]様式２償還'!N100,'[2]様式2現物'!N100)</f>
        <v>909124</v>
      </c>
      <c r="O100" s="204">
        <f t="shared" si="25"/>
        <v>6175836</v>
      </c>
      <c r="P100" s="208">
        <f t="shared" si="26"/>
        <v>7716362</v>
      </c>
      <c r="Q100" s="177"/>
    </row>
    <row r="101" spans="3:17" ht="17.25" customHeight="1">
      <c r="C101" s="201"/>
      <c r="D101" s="209"/>
      <c r="E101" s="210" t="s">
        <v>167</v>
      </c>
      <c r="F101" s="211">
        <f>SUM('[2]様式２償還'!F101,'[2]様式2現物'!F101)</f>
        <v>1770120</v>
      </c>
      <c r="G101" s="212">
        <f>SUM('[2]様式２償還'!G101,'[2]様式2現物'!G101)</f>
        <v>3079360</v>
      </c>
      <c r="H101" s="206">
        <f t="shared" si="24"/>
        <v>4849480</v>
      </c>
      <c r="I101" s="213">
        <f>SUM('[2]様式２償還'!I101,'[2]様式2現物'!I101)</f>
        <v>0</v>
      </c>
      <c r="J101" s="258">
        <f>SUM('[2]様式２償還'!J101,'[2]様式2現物'!J101)</f>
        <v>8139400</v>
      </c>
      <c r="K101" s="211">
        <f>SUM('[2]様式２償還'!K101,'[2]様式2現物'!K101)</f>
        <v>7286720</v>
      </c>
      <c r="L101" s="211">
        <f>SUM('[2]様式２償還'!L101,'[2]様式2現物'!L101)</f>
        <v>8160690</v>
      </c>
      <c r="M101" s="211">
        <f>SUM('[2]様式２償還'!M101,'[2]様式2現物'!M101)</f>
        <v>5840820</v>
      </c>
      <c r="N101" s="212">
        <f>SUM('[2]様式２償還'!N101,'[2]様式2現物'!N101)</f>
        <v>6457970</v>
      </c>
      <c r="O101" s="204">
        <f t="shared" si="25"/>
        <v>35885600</v>
      </c>
      <c r="P101" s="208">
        <f t="shared" si="26"/>
        <v>40735080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27083873</v>
      </c>
      <c r="G102" s="205">
        <f aca="true" t="shared" si="27" ref="G102:O102">SUM(G103:G104)</f>
        <v>55345852</v>
      </c>
      <c r="H102" s="206">
        <f t="shared" si="27"/>
        <v>82429725</v>
      </c>
      <c r="I102" s="207">
        <f t="shared" si="27"/>
        <v>0</v>
      </c>
      <c r="J102" s="257">
        <f t="shared" si="27"/>
        <v>76090918</v>
      </c>
      <c r="K102" s="204">
        <f t="shared" si="27"/>
        <v>60048161</v>
      </c>
      <c r="L102" s="204">
        <f t="shared" si="27"/>
        <v>54366656</v>
      </c>
      <c r="M102" s="204">
        <f t="shared" si="27"/>
        <v>26526946</v>
      </c>
      <c r="N102" s="205">
        <f t="shared" si="27"/>
        <v>18710407</v>
      </c>
      <c r="O102" s="204">
        <f t="shared" si="27"/>
        <v>235743088</v>
      </c>
      <c r="P102" s="208">
        <f>SUM(P103:P104)</f>
        <v>318172813</v>
      </c>
      <c r="Q102" s="177"/>
    </row>
    <row r="103" spans="3:17" ht="17.25" customHeight="1">
      <c r="C103" s="201"/>
      <c r="D103" s="209"/>
      <c r="E103" s="215" t="s">
        <v>150</v>
      </c>
      <c r="F103" s="211">
        <f>SUM('[2]様式２償還'!F103,'[2]様式2現物'!F103)</f>
        <v>22703000</v>
      </c>
      <c r="G103" s="212">
        <f>SUM('[2]様式２償還'!G103,'[2]様式2現物'!G103)</f>
        <v>44725777</v>
      </c>
      <c r="H103" s="206">
        <f t="shared" si="24"/>
        <v>67428777</v>
      </c>
      <c r="I103" s="213">
        <f>SUM('[2]様式２償還'!I103,'[2]様式2現物'!I103)</f>
        <v>0</v>
      </c>
      <c r="J103" s="258">
        <f>SUM('[2]様式２償還'!J103,'[2]様式2現物'!J103)</f>
        <v>58402152</v>
      </c>
      <c r="K103" s="211">
        <f>SUM('[2]様式２償還'!K103,'[2]様式2現物'!K103)</f>
        <v>45079866</v>
      </c>
      <c r="L103" s="211">
        <f>SUM('[2]様式２償還'!L103,'[2]様式2現物'!L103)</f>
        <v>40971779</v>
      </c>
      <c r="M103" s="211">
        <f>SUM('[2]様式２償還'!M103,'[2]様式2現物'!M103)</f>
        <v>18783656</v>
      </c>
      <c r="N103" s="212">
        <f>SUM('[2]様式２償還'!N103,'[2]様式2現物'!N103)</f>
        <v>14534524</v>
      </c>
      <c r="O103" s="204">
        <f t="shared" si="25"/>
        <v>177771977</v>
      </c>
      <c r="P103" s="208">
        <f t="shared" si="26"/>
        <v>245200754</v>
      </c>
      <c r="Q103" s="177"/>
    </row>
    <row r="104" spans="3:17" ht="17.25" customHeight="1">
      <c r="C104" s="201"/>
      <c r="D104" s="209"/>
      <c r="E104" s="215" t="s">
        <v>168</v>
      </c>
      <c r="F104" s="211">
        <f>SUM('[2]様式２償還'!F104,'[2]様式2現物'!F104)</f>
        <v>4380873</v>
      </c>
      <c r="G104" s="212">
        <f>SUM('[2]様式２償還'!G104,'[2]様式2現物'!G104)</f>
        <v>10620075</v>
      </c>
      <c r="H104" s="206">
        <f t="shared" si="24"/>
        <v>15000948</v>
      </c>
      <c r="I104" s="213">
        <f>SUM('[2]様式２償還'!I104,'[2]様式2現物'!I104)</f>
        <v>0</v>
      </c>
      <c r="J104" s="258">
        <f>SUM('[2]様式２償還'!J104,'[2]様式2現物'!J104)</f>
        <v>17688766</v>
      </c>
      <c r="K104" s="211">
        <f>SUM('[2]様式２償還'!K104,'[2]様式2現物'!K104)</f>
        <v>14968295</v>
      </c>
      <c r="L104" s="211">
        <f>SUM('[2]様式２償還'!L104,'[2]様式2現物'!L104)</f>
        <v>13394877</v>
      </c>
      <c r="M104" s="211">
        <f>SUM('[2]様式２償還'!M104,'[2]様式2現物'!M104)</f>
        <v>7743290</v>
      </c>
      <c r="N104" s="212">
        <f>SUM('[2]様式２償還'!N104,'[2]様式2現物'!N104)</f>
        <v>4175883</v>
      </c>
      <c r="O104" s="204">
        <f t="shared" si="25"/>
        <v>57971111</v>
      </c>
      <c r="P104" s="208">
        <f t="shared" si="26"/>
        <v>72972059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238354</v>
      </c>
      <c r="G105" s="205">
        <f aca="true" t="shared" si="28" ref="G105:P105">SUM(G106:G108)</f>
        <v>1062441</v>
      </c>
      <c r="H105" s="206">
        <f t="shared" si="28"/>
        <v>1300795</v>
      </c>
      <c r="I105" s="207">
        <f t="shared" si="28"/>
        <v>0</v>
      </c>
      <c r="J105" s="257">
        <f t="shared" si="28"/>
        <v>8717785</v>
      </c>
      <c r="K105" s="204">
        <f t="shared" si="28"/>
        <v>14134172</v>
      </c>
      <c r="L105" s="204">
        <f t="shared" si="28"/>
        <v>27206279</v>
      </c>
      <c r="M105" s="204">
        <f t="shared" si="28"/>
        <v>13543997</v>
      </c>
      <c r="N105" s="205">
        <f t="shared" si="28"/>
        <v>12880461</v>
      </c>
      <c r="O105" s="204">
        <f t="shared" si="28"/>
        <v>76482694</v>
      </c>
      <c r="P105" s="208">
        <f t="shared" si="28"/>
        <v>77783489</v>
      </c>
      <c r="Q105" s="177"/>
    </row>
    <row r="106" spans="3:17" ht="17.25" customHeight="1">
      <c r="C106" s="201"/>
      <c r="D106" s="209"/>
      <c r="E106" s="210" t="s">
        <v>169</v>
      </c>
      <c r="F106" s="211">
        <f>SUM('[2]様式２償還'!F106,'[2]様式2現物'!F106)</f>
        <v>238354</v>
      </c>
      <c r="G106" s="212">
        <f>SUM('[2]様式２償還'!G106,'[2]様式2現物'!G106)</f>
        <v>993921</v>
      </c>
      <c r="H106" s="206">
        <f t="shared" si="24"/>
        <v>1232275</v>
      </c>
      <c r="I106" s="213">
        <f>SUM('[2]様式２償還'!I106,'[2]様式2現物'!I106)</f>
        <v>0</v>
      </c>
      <c r="J106" s="258">
        <f>SUM('[2]様式２償還'!J106,'[2]様式2現物'!J106)</f>
        <v>7998412</v>
      </c>
      <c r="K106" s="211">
        <f>SUM('[2]様式２償還'!K106,'[2]様式2現物'!K106)</f>
        <v>12114638</v>
      </c>
      <c r="L106" s="211">
        <f>SUM('[2]様式２償還'!L106,'[2]様式2現物'!L106)</f>
        <v>24371202</v>
      </c>
      <c r="M106" s="211">
        <f>SUM('[2]様式２償還'!M106,'[2]様式2現物'!M106)</f>
        <v>11500881</v>
      </c>
      <c r="N106" s="212">
        <f>SUM('[2]様式２償還'!N106,'[2]様式2現物'!N106)</f>
        <v>9405619</v>
      </c>
      <c r="O106" s="204">
        <f t="shared" si="25"/>
        <v>65390752</v>
      </c>
      <c r="P106" s="208">
        <f t="shared" si="26"/>
        <v>66623027</v>
      </c>
      <c r="Q106" s="177"/>
    </row>
    <row r="107" spans="3:17" ht="24.75" customHeight="1">
      <c r="C107" s="201"/>
      <c r="D107" s="209"/>
      <c r="E107" s="216" t="s">
        <v>153</v>
      </c>
      <c r="F107" s="211">
        <f>SUM('[2]様式２償還'!F107,'[2]様式2現物'!F107)</f>
        <v>0</v>
      </c>
      <c r="G107" s="212">
        <f>SUM('[2]様式２償還'!G107,'[2]様式2現物'!G107)</f>
        <v>68520</v>
      </c>
      <c r="H107" s="206">
        <f t="shared" si="24"/>
        <v>68520</v>
      </c>
      <c r="I107" s="213">
        <f>SUM('[2]様式２償還'!I107,'[2]様式2現物'!I107)</f>
        <v>0</v>
      </c>
      <c r="J107" s="258">
        <f>SUM('[2]様式２償還'!J107,'[2]様式2現物'!J107)</f>
        <v>690966</v>
      </c>
      <c r="K107" s="211">
        <f>SUM('[2]様式２償還'!K107,'[2]様式2現物'!K107)</f>
        <v>1958436</v>
      </c>
      <c r="L107" s="211">
        <f>SUM('[2]様式２償還'!L107,'[2]様式2現物'!L107)</f>
        <v>2835077</v>
      </c>
      <c r="M107" s="211">
        <f>SUM('[2]様式２償還'!M107,'[2]様式2現物'!M107)</f>
        <v>2043116</v>
      </c>
      <c r="N107" s="212">
        <f>SUM('[2]様式２償還'!N107,'[2]様式2現物'!N107)</f>
        <v>3045727</v>
      </c>
      <c r="O107" s="204">
        <f t="shared" si="25"/>
        <v>10573322</v>
      </c>
      <c r="P107" s="208">
        <f t="shared" si="26"/>
        <v>10641842</v>
      </c>
      <c r="Q107" s="177"/>
    </row>
    <row r="108" spans="3:17" ht="24.75" customHeight="1">
      <c r="C108" s="201"/>
      <c r="D108" s="215"/>
      <c r="E108" s="216" t="s">
        <v>154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28407</v>
      </c>
      <c r="K108" s="211">
        <f>SUM('[2]様式２償還'!K108,'[2]様式2現物'!K108)</f>
        <v>61098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429115</v>
      </c>
      <c r="O108" s="204">
        <f t="shared" si="25"/>
        <v>518620</v>
      </c>
      <c r="P108" s="208">
        <f t="shared" si="26"/>
        <v>518620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11940477</v>
      </c>
      <c r="G109" s="205">
        <f aca="true" t="shared" si="29" ref="G109:P109">SUM(G110:G112)</f>
        <v>12754446</v>
      </c>
      <c r="H109" s="206">
        <f t="shared" si="29"/>
        <v>24694923</v>
      </c>
      <c r="I109" s="207">
        <f t="shared" si="29"/>
        <v>0</v>
      </c>
      <c r="J109" s="205">
        <f t="shared" si="29"/>
        <v>21981643</v>
      </c>
      <c r="K109" s="204">
        <f t="shared" si="29"/>
        <v>20282722</v>
      </c>
      <c r="L109" s="204">
        <f t="shared" si="29"/>
        <v>20012506</v>
      </c>
      <c r="M109" s="204">
        <f t="shared" si="29"/>
        <v>13421919</v>
      </c>
      <c r="N109" s="205">
        <f t="shared" si="29"/>
        <v>14604692</v>
      </c>
      <c r="O109" s="204">
        <f t="shared" si="29"/>
        <v>90303482</v>
      </c>
      <c r="P109" s="208">
        <f t="shared" si="29"/>
        <v>114998405</v>
      </c>
      <c r="Q109" s="177"/>
    </row>
    <row r="110" spans="3:17" ht="17.25" customHeight="1">
      <c r="C110" s="201"/>
      <c r="D110" s="209"/>
      <c r="E110" s="217" t="s">
        <v>155</v>
      </c>
      <c r="F110" s="211">
        <f>SUM('[2]様式２償還'!F110,'[2]様式2現物'!F110)</f>
        <v>5594870</v>
      </c>
      <c r="G110" s="212">
        <f>SUM('[2]様式２償還'!G110,'[2]様式2現物'!G110)</f>
        <v>9379750</v>
      </c>
      <c r="H110" s="206">
        <f t="shared" si="24"/>
        <v>14974620</v>
      </c>
      <c r="I110" s="213">
        <f>SUM('[2]様式２償還'!I110,'[2]様式2現物'!I110)</f>
        <v>0</v>
      </c>
      <c r="J110" s="212">
        <f>SUM('[2]様式２償還'!J110,'[2]様式2現物'!J110)</f>
        <v>18392490</v>
      </c>
      <c r="K110" s="211">
        <f>SUM('[2]様式２償還'!K110,'[2]様式2現物'!K110)</f>
        <v>17156850</v>
      </c>
      <c r="L110" s="211">
        <f>SUM('[2]様式２償還'!L110,'[2]様式2現物'!L110)</f>
        <v>18241570</v>
      </c>
      <c r="M110" s="211">
        <f>SUM('[2]様式２償還'!M110,'[2]様式2現物'!M110)</f>
        <v>12333770</v>
      </c>
      <c r="N110" s="212">
        <f>SUM('[2]様式２償還'!N110,'[2]様式2現物'!N110)</f>
        <v>14258640</v>
      </c>
      <c r="O110" s="204">
        <f t="shared" si="25"/>
        <v>80383320</v>
      </c>
      <c r="P110" s="208">
        <f t="shared" si="26"/>
        <v>95357940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791604</v>
      </c>
      <c r="G111" s="212">
        <f>SUM('[2]様式２償還'!G111,'[2]様式2現物'!G111)</f>
        <v>918820</v>
      </c>
      <c r="H111" s="206">
        <f t="shared" si="24"/>
        <v>1710424</v>
      </c>
      <c r="I111" s="213">
        <f>SUM('[2]様式２償還'!I111,'[2]様式2現物'!I111)</f>
        <v>0</v>
      </c>
      <c r="J111" s="212">
        <f>SUM('[2]様式２償還'!J111,'[2]様式2現物'!J111)</f>
        <v>1101032</v>
      </c>
      <c r="K111" s="211">
        <f>SUM('[2]様式２償還'!K111,'[2]様式2現物'!K111)</f>
        <v>1005358</v>
      </c>
      <c r="L111" s="211">
        <f>SUM('[2]様式２償還'!L111,'[2]様式2現物'!L111)</f>
        <v>668420</v>
      </c>
      <c r="M111" s="211">
        <f>SUM('[2]様式２償還'!M111,'[2]様式2現物'!M111)</f>
        <v>287629</v>
      </c>
      <c r="N111" s="212">
        <f>SUM('[2]様式２償還'!N111,'[2]様式2現物'!N111)</f>
        <v>298052</v>
      </c>
      <c r="O111" s="204">
        <f t="shared" si="25"/>
        <v>3360491</v>
      </c>
      <c r="P111" s="208">
        <f t="shared" si="26"/>
        <v>5070915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5554003</v>
      </c>
      <c r="G112" s="212">
        <f>SUM('[2]様式２償還'!G112,'[2]様式2現物'!G112)</f>
        <v>2455876</v>
      </c>
      <c r="H112" s="206">
        <f t="shared" si="24"/>
        <v>8009879</v>
      </c>
      <c r="I112" s="213">
        <f>SUM('[2]様式２償還'!I112,'[2]様式2現物'!I112)</f>
        <v>0</v>
      </c>
      <c r="J112" s="212">
        <f>SUM('[2]様式２償還'!J112,'[2]様式2現物'!J112)</f>
        <v>2488121</v>
      </c>
      <c r="K112" s="211">
        <f>SUM('[2]様式２償還'!K112,'[2]様式2現物'!K112)</f>
        <v>2120514</v>
      </c>
      <c r="L112" s="211">
        <f>SUM('[2]様式２償還'!L112,'[2]様式2現物'!L112)</f>
        <v>1102516</v>
      </c>
      <c r="M112" s="211">
        <f>SUM('[2]様式２償還'!M112,'[2]様式2現物'!M112)</f>
        <v>800520</v>
      </c>
      <c r="N112" s="212">
        <f>SUM('[2]様式２償還'!N112,'[2]様式2現物'!N112)</f>
        <v>48000</v>
      </c>
      <c r="O112" s="204">
        <f t="shared" si="25"/>
        <v>6559671</v>
      </c>
      <c r="P112" s="208">
        <f t="shared" si="26"/>
        <v>14569550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6985182</v>
      </c>
      <c r="G113" s="212">
        <f>SUM('[2]様式２償還'!G113,'[2]様式2現物'!G113)</f>
        <v>15205524</v>
      </c>
      <c r="H113" s="206">
        <f t="shared" si="24"/>
        <v>22190706</v>
      </c>
      <c r="I113" s="213">
        <f>SUM('[2]様式２償還'!I113,'[2]様式2現物'!I113)</f>
        <v>0</v>
      </c>
      <c r="J113" s="212">
        <f>SUM('[2]様式２償還'!J113,'[2]様式2現物'!J113)</f>
        <v>40429483</v>
      </c>
      <c r="K113" s="211">
        <f>SUM('[2]様式２償還'!K113,'[2]様式2現物'!K113)</f>
        <v>35443765</v>
      </c>
      <c r="L113" s="211">
        <f>SUM('[2]様式２償還'!L113,'[2]様式2現物'!L113)</f>
        <v>44271894</v>
      </c>
      <c r="M113" s="211">
        <f>SUM('[2]様式２償還'!M113,'[2]様式2現物'!M113)</f>
        <v>32916298</v>
      </c>
      <c r="N113" s="212">
        <f>SUM('[2]様式２償還'!N113,'[2]様式2現物'!N113)</f>
        <v>27482795</v>
      </c>
      <c r="O113" s="204">
        <f t="shared" si="25"/>
        <v>180544235</v>
      </c>
      <c r="P113" s="208">
        <f t="shared" si="26"/>
        <v>202734941</v>
      </c>
      <c r="Q113" s="177"/>
    </row>
    <row r="114" spans="3:17" ht="17.25" customHeight="1">
      <c r="C114" s="221"/>
      <c r="D114" s="222" t="s">
        <v>170</v>
      </c>
      <c r="E114" s="223"/>
      <c r="F114" s="224">
        <f>SUM('[2]様式２償還'!F114,'[2]様式2現物'!F114)</f>
        <v>12747645</v>
      </c>
      <c r="G114" s="225">
        <f>SUM('[2]様式２償還'!G114,'[2]様式2現物'!G114)</f>
        <v>11373807</v>
      </c>
      <c r="H114" s="226">
        <f t="shared" si="24"/>
        <v>24121452</v>
      </c>
      <c r="I114" s="227">
        <f>SUM('[2]様式２償還'!I114,'[2]様式2現物'!I114)</f>
        <v>0</v>
      </c>
      <c r="J114" s="225">
        <f>SUM('[2]様式２償還'!J114,'[2]様式2現物'!J114)</f>
        <v>39490248</v>
      </c>
      <c r="K114" s="224">
        <f>SUM('[2]様式２償還'!K114,'[2]様式2現物'!K114)</f>
        <v>23049735</v>
      </c>
      <c r="L114" s="224">
        <f>SUM('[2]様式２償還'!L114,'[2]様式2現物'!L114)</f>
        <v>23145926</v>
      </c>
      <c r="M114" s="224">
        <f>SUM('[2]様式２償還'!M114,'[2]様式2現物'!M114)</f>
        <v>11525523</v>
      </c>
      <c r="N114" s="225">
        <f>SUM('[2]様式２償還'!N114,'[2]様式2現物'!N114)</f>
        <v>10952242</v>
      </c>
      <c r="O114" s="226">
        <f t="shared" si="25"/>
        <v>108163674</v>
      </c>
      <c r="P114" s="228">
        <f t="shared" si="26"/>
        <v>132285126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173895</v>
      </c>
      <c r="G115" s="197">
        <f aca="true" t="shared" si="30" ref="G115:P115">SUM(G116:G124)</f>
        <v>3087100</v>
      </c>
      <c r="H115" s="198">
        <f t="shared" si="30"/>
        <v>3260995</v>
      </c>
      <c r="I115" s="199">
        <f t="shared" si="30"/>
        <v>0</v>
      </c>
      <c r="J115" s="256">
        <f t="shared" si="30"/>
        <v>60411033</v>
      </c>
      <c r="K115" s="196">
        <f t="shared" si="30"/>
        <v>58361054</v>
      </c>
      <c r="L115" s="196">
        <f t="shared" si="30"/>
        <v>72064720</v>
      </c>
      <c r="M115" s="196">
        <f t="shared" si="30"/>
        <v>35293423</v>
      </c>
      <c r="N115" s="197">
        <f t="shared" si="30"/>
        <v>33989948</v>
      </c>
      <c r="O115" s="196">
        <f t="shared" si="30"/>
        <v>260120178</v>
      </c>
      <c r="P115" s="200">
        <f t="shared" si="30"/>
        <v>263381173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761857</v>
      </c>
      <c r="K116" s="211">
        <f>SUM('[2]様式２償還'!K116,'[2]様式2現物'!K116)</f>
        <v>415245</v>
      </c>
      <c r="L116" s="211">
        <f>SUM('[2]様式２償還'!L116,'[2]様式2現物'!L116)</f>
        <v>458815</v>
      </c>
      <c r="M116" s="211">
        <f>SUM('[2]様式２償還'!M116,'[2]様式2現物'!M116)</f>
        <v>2275282</v>
      </c>
      <c r="N116" s="212">
        <f>SUM('[2]様式２償還'!N116,'[2]様式2現物'!N116)</f>
        <v>-116886</v>
      </c>
      <c r="O116" s="204">
        <f>SUM(I116:N116)</f>
        <v>3794313</v>
      </c>
      <c r="P116" s="208">
        <f t="shared" si="26"/>
        <v>3794313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158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33389360</v>
      </c>
      <c r="K118" s="211">
        <f>SUM('[2]様式２償還'!K118,'[2]様式2現物'!K118)</f>
        <v>21622495</v>
      </c>
      <c r="L118" s="211">
        <f>SUM('[2]様式２償還'!L118,'[2]様式2現物'!L118)</f>
        <v>27449429</v>
      </c>
      <c r="M118" s="211">
        <f>SUM('[2]様式２償還'!M118,'[2]様式2現物'!M118)</f>
        <v>11958480</v>
      </c>
      <c r="N118" s="212">
        <f>SUM('[2]様式２償還'!N118,'[2]様式2現物'!N118)</f>
        <v>10878038</v>
      </c>
      <c r="O118" s="204">
        <f>SUM(I118:N118)</f>
        <v>105297802</v>
      </c>
      <c r="P118" s="208">
        <f t="shared" si="26"/>
        <v>105297802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20771</v>
      </c>
      <c r="G119" s="212">
        <f>SUM('[2]様式２償還'!G119,'[2]様式2現物'!G119)</f>
        <v>546077</v>
      </c>
      <c r="H119" s="206">
        <f t="shared" si="24"/>
        <v>566848</v>
      </c>
      <c r="I119" s="213">
        <f>SUM('[2]様式２償還'!I119,'[2]様式2現物'!I119)</f>
        <v>0</v>
      </c>
      <c r="J119" s="258">
        <f>SUM('[2]様式２償還'!J119,'[2]様式2現物'!J119)</f>
        <v>2522604</v>
      </c>
      <c r="K119" s="211">
        <f>SUM('[2]様式２償還'!K119,'[2]様式2現物'!K119)</f>
        <v>3133436</v>
      </c>
      <c r="L119" s="211">
        <f>SUM('[2]様式２償還'!L119,'[2]様式2現物'!L119)</f>
        <v>8055717</v>
      </c>
      <c r="M119" s="211">
        <f>SUM('[2]様式２償還'!M119,'[2]様式2現物'!M119)</f>
        <v>4688493</v>
      </c>
      <c r="N119" s="212">
        <f>SUM('[2]様式２償還'!N119,'[2]様式2現物'!N119)</f>
        <v>3329681</v>
      </c>
      <c r="O119" s="204">
        <f t="shared" si="25"/>
        <v>21729931</v>
      </c>
      <c r="P119" s="208">
        <f t="shared" si="26"/>
        <v>22296779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153124</v>
      </c>
      <c r="G120" s="212">
        <f>SUM('[2]様式２償還'!G120,'[2]様式2現物'!G120)</f>
        <v>569275</v>
      </c>
      <c r="H120" s="206">
        <f t="shared" si="24"/>
        <v>722399</v>
      </c>
      <c r="I120" s="213">
        <f>SUM('[2]様式２償還'!I120,'[2]様式2現物'!I120)</f>
        <v>0</v>
      </c>
      <c r="J120" s="258">
        <f>SUM('[2]様式２償還'!J120,'[2]様式2現物'!J120)</f>
        <v>2606025</v>
      </c>
      <c r="K120" s="211">
        <f>SUM('[2]様式２償還'!K120,'[2]様式2現物'!K120)</f>
        <v>3551807</v>
      </c>
      <c r="L120" s="211">
        <f>SUM('[2]様式２償還'!L120,'[2]様式2現物'!L120)</f>
        <v>4144606</v>
      </c>
      <c r="M120" s="211">
        <f>SUM('[2]様式２償還'!M120,'[2]様式2現物'!M120)</f>
        <v>2764521</v>
      </c>
      <c r="N120" s="212">
        <f>SUM('[2]様式２償還'!N120,'[2]様式2現物'!N120)</f>
        <v>1888402</v>
      </c>
      <c r="O120" s="204">
        <f>SUM(I120:N120)</f>
        <v>14955361</v>
      </c>
      <c r="P120" s="208">
        <f t="shared" si="26"/>
        <v>15677760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1971748</v>
      </c>
      <c r="H121" s="206">
        <f t="shared" si="24"/>
        <v>1971748</v>
      </c>
      <c r="I121" s="213">
        <f>SUM('[2]様式２償還'!I121,'[2]様式2現物'!I121)</f>
        <v>0</v>
      </c>
      <c r="J121" s="258">
        <f>SUM('[2]様式２償還'!J121,'[2]様式2現物'!J121)</f>
        <v>20878039</v>
      </c>
      <c r="K121" s="211">
        <f>SUM('[2]様式２償還'!K121,'[2]様式2現物'!K121)</f>
        <v>29074649</v>
      </c>
      <c r="L121" s="211">
        <f>SUM('[2]様式２償還'!L121,'[2]様式2現物'!L121)</f>
        <v>26642360</v>
      </c>
      <c r="M121" s="211">
        <f>SUM('[2]様式２償還'!M121,'[2]様式2現物'!M121)</f>
        <v>10275399</v>
      </c>
      <c r="N121" s="212">
        <f>SUM('[2]様式２償還'!N121,'[2]様式2現物'!N121)</f>
        <v>10810286</v>
      </c>
      <c r="O121" s="204">
        <f>SUM(I121:N121)</f>
        <v>97680733</v>
      </c>
      <c r="P121" s="208">
        <f t="shared" si="26"/>
        <v>99652481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253148</v>
      </c>
      <c r="K123" s="211">
        <f>SUM('[2]様式２償還'!K123,'[2]様式2現物'!K123)</f>
        <v>563422</v>
      </c>
      <c r="L123" s="211">
        <f>SUM('[2]様式２償還'!L123,'[2]様式2現物'!L123)</f>
        <v>5313793</v>
      </c>
      <c r="M123" s="211">
        <f>SUM('[2]様式２償還'!M123,'[2]様式2現物'!M123)</f>
        <v>3331248</v>
      </c>
      <c r="N123" s="212">
        <f>SUM('[2]様式２償還'!N123,'[2]様式2現物'!N123)</f>
        <v>7200427</v>
      </c>
      <c r="O123" s="204">
        <f>SUM(I123:N123)</f>
        <v>16662038</v>
      </c>
      <c r="P123" s="208">
        <f t="shared" si="26"/>
        <v>16662038</v>
      </c>
      <c r="Q123" s="177"/>
    </row>
    <row r="124" spans="3:17" ht="17.25" customHeight="1">
      <c r="C124" s="231"/>
      <c r="D124" s="232" t="s">
        <v>159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171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35584210</v>
      </c>
      <c r="K125" s="196">
        <f t="shared" si="31"/>
        <v>76470409</v>
      </c>
      <c r="L125" s="196">
        <f t="shared" si="31"/>
        <v>228773913</v>
      </c>
      <c r="M125" s="196">
        <f t="shared" si="31"/>
        <v>198567428</v>
      </c>
      <c r="N125" s="197">
        <f t="shared" si="31"/>
        <v>222394101</v>
      </c>
      <c r="O125" s="196">
        <f t="shared" si="31"/>
        <v>761790061</v>
      </c>
      <c r="P125" s="200">
        <f t="shared" si="31"/>
        <v>761790061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4701562</v>
      </c>
      <c r="K126" s="211">
        <f>SUM('[2]様式２償還'!K126,'[2]様式2現物'!K126)</f>
        <v>20620349</v>
      </c>
      <c r="L126" s="211">
        <f>SUM('[2]様式２償還'!L126,'[2]様式2現物'!L126)</f>
        <v>147445619</v>
      </c>
      <c r="M126" s="211">
        <f>SUM('[2]様式２償還'!M126,'[2]様式2現物'!M126)</f>
        <v>137450830</v>
      </c>
      <c r="N126" s="212">
        <f>SUM('[2]様式２償還'!N126,'[2]様式2現物'!N126)</f>
        <v>138518320</v>
      </c>
      <c r="O126" s="204">
        <f t="shared" si="25"/>
        <v>448736680</v>
      </c>
      <c r="P126" s="208">
        <f t="shared" si="26"/>
        <v>448736680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30882648</v>
      </c>
      <c r="K127" s="211">
        <f>SUM('[2]様式２償還'!K127,'[2]様式2現物'!K127)</f>
        <v>55850060</v>
      </c>
      <c r="L127" s="211">
        <f>SUM('[2]様式２償還'!L127,'[2]様式2現物'!L127)</f>
        <v>80026805</v>
      </c>
      <c r="M127" s="211">
        <f>SUM('[2]様式２償還'!M127,'[2]様式2現物'!M127)</f>
        <v>53340585</v>
      </c>
      <c r="N127" s="212">
        <f>SUM('[2]様式２償還'!N127,'[2]様式2現物'!N127)</f>
        <v>54542887</v>
      </c>
      <c r="O127" s="204">
        <f t="shared" si="25"/>
        <v>274642985</v>
      </c>
      <c r="P127" s="208">
        <f t="shared" si="26"/>
        <v>274642985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1301489</v>
      </c>
      <c r="M128" s="239">
        <f>SUM('[2]様式２償還'!M128,'[2]様式2現物'!M128)</f>
        <v>7776013</v>
      </c>
      <c r="N128" s="238">
        <f>SUM('[2]様式２償還'!N128,'[2]様式2現物'!N128)</f>
        <v>29332894</v>
      </c>
      <c r="O128" s="240">
        <f t="shared" si="25"/>
        <v>38410396</v>
      </c>
      <c r="P128" s="241">
        <f t="shared" si="26"/>
        <v>38410396</v>
      </c>
      <c r="Q128" s="177"/>
    </row>
    <row r="129" spans="3:17" ht="17.25" customHeight="1" thickBot="1">
      <c r="C129" s="242" t="s">
        <v>161</v>
      </c>
      <c r="D129" s="243"/>
      <c r="E129" s="243"/>
      <c r="F129" s="244">
        <f>F95+F115+F125</f>
        <v>91488042</v>
      </c>
      <c r="G129" s="245">
        <f aca="true" t="shared" si="32" ref="G129:P129">G95+G115+G125</f>
        <v>142942783</v>
      </c>
      <c r="H129" s="246">
        <f t="shared" si="32"/>
        <v>234430825</v>
      </c>
      <c r="I129" s="247">
        <f t="shared" si="32"/>
        <v>0</v>
      </c>
      <c r="J129" s="260">
        <f t="shared" si="32"/>
        <v>380854621</v>
      </c>
      <c r="K129" s="244">
        <f t="shared" si="32"/>
        <v>373704712</v>
      </c>
      <c r="L129" s="244">
        <f t="shared" si="32"/>
        <v>583379633</v>
      </c>
      <c r="M129" s="244">
        <f t="shared" si="32"/>
        <v>415477234</v>
      </c>
      <c r="N129" s="245">
        <f t="shared" si="32"/>
        <v>455391410</v>
      </c>
      <c r="O129" s="244">
        <f t="shared" si="32"/>
        <v>2208807610</v>
      </c>
      <c r="P129" s="248">
        <f t="shared" si="32"/>
        <v>2443238435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162</v>
      </c>
      <c r="H134" s="179" t="str">
        <f>H90</f>
        <v>平成２９年３月月報（報告用）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136</v>
      </c>
      <c r="G138" s="190" t="s">
        <v>143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82128114</v>
      </c>
      <c r="G139" s="197">
        <f aca="true" t="shared" si="33" ref="G139:P139">G140+G146+G149+G153+G157+G158</f>
        <v>124967428</v>
      </c>
      <c r="H139" s="198">
        <f t="shared" si="33"/>
        <v>207095542</v>
      </c>
      <c r="I139" s="199">
        <f t="shared" si="33"/>
        <v>0</v>
      </c>
      <c r="J139" s="256">
        <f t="shared" si="33"/>
        <v>256388122</v>
      </c>
      <c r="K139" s="196">
        <f t="shared" si="33"/>
        <v>213506879</v>
      </c>
      <c r="L139" s="196">
        <f t="shared" si="33"/>
        <v>252378909</v>
      </c>
      <c r="M139" s="196">
        <f t="shared" si="33"/>
        <v>161905213</v>
      </c>
      <c r="N139" s="197">
        <f t="shared" si="33"/>
        <v>177795111</v>
      </c>
      <c r="O139" s="196">
        <f t="shared" si="33"/>
        <v>1061974234</v>
      </c>
      <c r="P139" s="200">
        <f t="shared" si="33"/>
        <v>1269069776</v>
      </c>
      <c r="Q139" s="177"/>
    </row>
    <row r="140" spans="3:17" ht="17.25" customHeight="1">
      <c r="C140" s="201"/>
      <c r="D140" s="202" t="s">
        <v>172</v>
      </c>
      <c r="E140" s="203"/>
      <c r="F140" s="204">
        <f>SUM(F141:F145)</f>
        <v>28566148</v>
      </c>
      <c r="G140" s="205">
        <f aca="true" t="shared" si="34" ref="G140:P140">SUM(G141:G145)</f>
        <v>39065592</v>
      </c>
      <c r="H140" s="206">
        <f t="shared" si="34"/>
        <v>67631740</v>
      </c>
      <c r="I140" s="207">
        <f t="shared" si="34"/>
        <v>0</v>
      </c>
      <c r="J140" s="257">
        <f t="shared" si="34"/>
        <v>86921433</v>
      </c>
      <c r="K140" s="204">
        <f t="shared" si="34"/>
        <v>75813474</v>
      </c>
      <c r="L140" s="204">
        <f t="shared" si="34"/>
        <v>100660329</v>
      </c>
      <c r="M140" s="204">
        <f t="shared" si="34"/>
        <v>74068146</v>
      </c>
      <c r="N140" s="205">
        <f t="shared" si="34"/>
        <v>101663643</v>
      </c>
      <c r="O140" s="204">
        <f t="shared" si="34"/>
        <v>439127025</v>
      </c>
      <c r="P140" s="208">
        <f t="shared" si="34"/>
        <v>506758765</v>
      </c>
      <c r="Q140" s="177"/>
    </row>
    <row r="141" spans="3:17" ht="17.25" customHeight="1">
      <c r="C141" s="201"/>
      <c r="D141" s="209"/>
      <c r="E141" s="210" t="s">
        <v>173</v>
      </c>
      <c r="F141" s="211">
        <f>SUM('[2]様式２償還'!F141,'[2]様式2現物'!F141)</f>
        <v>23307528</v>
      </c>
      <c r="G141" s="212">
        <f>SUM('[2]様式２償還'!G141,'[2]様式2現物'!G141)</f>
        <v>25193028</v>
      </c>
      <c r="H141" s="206">
        <f aca="true" t="shared" si="35" ref="H141:H163">SUM(F141:G141)</f>
        <v>48500556</v>
      </c>
      <c r="I141" s="213">
        <f>SUM('[2]様式２償還'!I141,'[2]様式2現物'!I141)</f>
        <v>0</v>
      </c>
      <c r="J141" s="258">
        <f>SUM('[2]様式２償還'!J141,'[2]様式2現物'!J141)</f>
        <v>54704168</v>
      </c>
      <c r="K141" s="211">
        <f>SUM('[2]様式２償還'!K141,'[2]様式2現物'!K141)</f>
        <v>50785419</v>
      </c>
      <c r="L141" s="211">
        <f>SUM('[2]様式２償還'!L141,'[2]様式2現物'!L141)</f>
        <v>72050315</v>
      </c>
      <c r="M141" s="211">
        <f>SUM('[2]様式２償還'!M141,'[2]様式2現物'!M141)</f>
        <v>50964099</v>
      </c>
      <c r="N141" s="212">
        <f>SUM('[2]様式２償還'!N141,'[2]様式2現物'!N141)</f>
        <v>66954119</v>
      </c>
      <c r="O141" s="204">
        <f aca="true" t="shared" si="36" ref="O141:O172">SUM(I141:N141)</f>
        <v>295458120</v>
      </c>
      <c r="P141" s="208">
        <f aca="true" t="shared" si="37" ref="P141:P172">H141+O141</f>
        <v>343958676</v>
      </c>
      <c r="Q141" s="177"/>
    </row>
    <row r="142" spans="3:17" ht="17.25" customHeight="1">
      <c r="C142" s="201"/>
      <c r="D142" s="209"/>
      <c r="E142" s="210" t="s">
        <v>174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253793</v>
      </c>
      <c r="K142" s="211">
        <f>SUM('[2]様式２償還'!K142,'[2]様式2現物'!K142)</f>
        <v>267884</v>
      </c>
      <c r="L142" s="211">
        <f>SUM('[2]様式２償還'!L142,'[2]様式2現物'!L142)</f>
        <v>1641087</v>
      </c>
      <c r="M142" s="211">
        <f>SUM('[2]様式２償還'!M142,'[2]様式2現物'!M142)</f>
        <v>3058604</v>
      </c>
      <c r="N142" s="212">
        <f>SUM('[2]様式２償還'!N142,'[2]様式2現物'!N142)</f>
        <v>9206311</v>
      </c>
      <c r="O142" s="204">
        <f t="shared" si="36"/>
        <v>14427679</v>
      </c>
      <c r="P142" s="208">
        <f t="shared" si="37"/>
        <v>14427679</v>
      </c>
      <c r="Q142" s="177"/>
    </row>
    <row r="143" spans="3:17" ht="17.25" customHeight="1">
      <c r="C143" s="201"/>
      <c r="D143" s="209"/>
      <c r="E143" s="210" t="s">
        <v>175</v>
      </c>
      <c r="F143" s="211">
        <f>SUM('[2]様式２償還'!F143,'[2]様式2現物'!F143)</f>
        <v>3400338</v>
      </c>
      <c r="G143" s="212">
        <f>SUM('[2]様式２償還'!G143,'[2]様式2現物'!G143)</f>
        <v>10109636</v>
      </c>
      <c r="H143" s="206">
        <f t="shared" si="35"/>
        <v>13509974</v>
      </c>
      <c r="I143" s="213">
        <f>SUM('[2]様式２償還'!I143,'[2]様式2現物'!I143)</f>
        <v>0</v>
      </c>
      <c r="J143" s="258">
        <f>SUM('[2]様式２償還'!J143,'[2]様式2現物'!J143)</f>
        <v>22716308</v>
      </c>
      <c r="K143" s="211">
        <f>SUM('[2]様式２償還'!K143,'[2]様式2現物'!K143)</f>
        <v>17295353</v>
      </c>
      <c r="L143" s="211">
        <f>SUM('[2]様式２償還'!L143,'[2]様式2現物'!L143)</f>
        <v>18812735</v>
      </c>
      <c r="M143" s="211">
        <f>SUM('[2]様式２償還'!M143,'[2]様式2現物'!M143)</f>
        <v>14353393</v>
      </c>
      <c r="N143" s="212">
        <f>SUM('[2]様式２償還'!N143,'[2]様式2現物'!N143)</f>
        <v>18976602</v>
      </c>
      <c r="O143" s="204">
        <f t="shared" si="36"/>
        <v>92154391</v>
      </c>
      <c r="P143" s="208">
        <f t="shared" si="37"/>
        <v>105664365</v>
      </c>
      <c r="Q143" s="177"/>
    </row>
    <row r="144" spans="3:17" ht="17.25" customHeight="1">
      <c r="C144" s="201"/>
      <c r="D144" s="209"/>
      <c r="E144" s="210" t="s">
        <v>176</v>
      </c>
      <c r="F144" s="211">
        <f>SUM('[2]様式２償還'!F144,'[2]様式2現物'!F144)</f>
        <v>305992</v>
      </c>
      <c r="G144" s="212">
        <f>SUM('[2]様式２償還'!G144,'[2]様式2現物'!G144)</f>
        <v>1049380</v>
      </c>
      <c r="H144" s="206">
        <f t="shared" si="35"/>
        <v>1355372</v>
      </c>
      <c r="I144" s="213">
        <f>SUM('[2]様式２償還'!I144,'[2]様式2現物'!I144)</f>
        <v>0</v>
      </c>
      <c r="J144" s="258">
        <f>SUM('[2]様式２償還'!J144,'[2]様式2現物'!J144)</f>
        <v>2070739</v>
      </c>
      <c r="K144" s="211">
        <f>SUM('[2]様式２償還'!K144,'[2]様式2現物'!K144)</f>
        <v>1052111</v>
      </c>
      <c r="L144" s="211">
        <f>SUM('[2]様式２償還'!L144,'[2]様式2現物'!L144)</f>
        <v>959010</v>
      </c>
      <c r="M144" s="211">
        <f>SUM('[2]様式２償還'!M144,'[2]様式2現物'!M144)</f>
        <v>536551</v>
      </c>
      <c r="N144" s="212">
        <f>SUM('[2]様式２償還'!N144,'[2]様式2現物'!N144)</f>
        <v>815480</v>
      </c>
      <c r="O144" s="204">
        <f t="shared" si="36"/>
        <v>5433891</v>
      </c>
      <c r="P144" s="208">
        <f t="shared" si="37"/>
        <v>6789263</v>
      </c>
      <c r="Q144" s="177"/>
    </row>
    <row r="145" spans="3:17" ht="17.25" customHeight="1">
      <c r="C145" s="201"/>
      <c r="D145" s="209"/>
      <c r="E145" s="210" t="s">
        <v>177</v>
      </c>
      <c r="F145" s="211">
        <f>SUM('[2]様式２償還'!F145,'[2]様式2現物'!F145)</f>
        <v>1552290</v>
      </c>
      <c r="G145" s="212">
        <f>SUM('[2]様式２償還'!G145,'[2]様式2現物'!G145)</f>
        <v>2713548</v>
      </c>
      <c r="H145" s="206">
        <f t="shared" si="35"/>
        <v>4265838</v>
      </c>
      <c r="I145" s="213">
        <f>SUM('[2]様式２償還'!I145,'[2]様式2現物'!I145)</f>
        <v>0</v>
      </c>
      <c r="J145" s="258">
        <f>SUM('[2]様式２償還'!J145,'[2]様式2現物'!J145)</f>
        <v>7176425</v>
      </c>
      <c r="K145" s="211">
        <f>SUM('[2]様式２償還'!K145,'[2]様式2現物'!K145)</f>
        <v>6412707</v>
      </c>
      <c r="L145" s="211">
        <f>SUM('[2]様式２償還'!L145,'[2]様式2現物'!L145)</f>
        <v>7197182</v>
      </c>
      <c r="M145" s="211">
        <f>SUM('[2]様式２償還'!M145,'[2]様式2現物'!M145)</f>
        <v>5155499</v>
      </c>
      <c r="N145" s="212">
        <f>SUM('[2]様式２償還'!N145,'[2]様式2現物'!N145)</f>
        <v>5711131</v>
      </c>
      <c r="O145" s="204">
        <f t="shared" si="36"/>
        <v>31652944</v>
      </c>
      <c r="P145" s="208">
        <f t="shared" si="37"/>
        <v>35918782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23967198</v>
      </c>
      <c r="G146" s="205">
        <f aca="true" t="shared" si="38" ref="G146:O146">SUM(G147:G148)</f>
        <v>48965902</v>
      </c>
      <c r="H146" s="206">
        <f t="shared" si="38"/>
        <v>72933100</v>
      </c>
      <c r="I146" s="207">
        <f t="shared" si="38"/>
        <v>0</v>
      </c>
      <c r="J146" s="257">
        <f t="shared" si="38"/>
        <v>67339209</v>
      </c>
      <c r="K146" s="204">
        <f t="shared" si="38"/>
        <v>53093386</v>
      </c>
      <c r="L146" s="204">
        <f t="shared" si="38"/>
        <v>48203730</v>
      </c>
      <c r="M146" s="204">
        <f t="shared" si="38"/>
        <v>23562837</v>
      </c>
      <c r="N146" s="205">
        <f t="shared" si="38"/>
        <v>16664534</v>
      </c>
      <c r="O146" s="204">
        <f t="shared" si="38"/>
        <v>208863696</v>
      </c>
      <c r="P146" s="208">
        <f>SUM(P147:P148)</f>
        <v>281796796</v>
      </c>
      <c r="Q146" s="177"/>
    </row>
    <row r="147" spans="3:17" ht="17.25" customHeight="1">
      <c r="C147" s="201"/>
      <c r="D147" s="209"/>
      <c r="E147" s="215" t="s">
        <v>178</v>
      </c>
      <c r="F147" s="211">
        <f>SUM('[2]様式２償還'!F147,'[2]様式2現物'!F147)</f>
        <v>20083123</v>
      </c>
      <c r="G147" s="212">
        <f>SUM('[2]様式２償還'!G147,'[2]様式2現物'!G147)</f>
        <v>39570227</v>
      </c>
      <c r="H147" s="206">
        <f t="shared" si="35"/>
        <v>59653350</v>
      </c>
      <c r="I147" s="213">
        <f>SUM('[2]様式２償還'!I147,'[2]様式2現物'!I147)</f>
        <v>0</v>
      </c>
      <c r="J147" s="258">
        <f>SUM('[2]様式２償還'!J147,'[2]様式2現物'!J147)</f>
        <v>51811484</v>
      </c>
      <c r="K147" s="211">
        <f>SUM('[2]様式２償還'!K147,'[2]様式2現物'!K147)</f>
        <v>39924533</v>
      </c>
      <c r="L147" s="211">
        <f>SUM('[2]様式２償還'!L147,'[2]様式2現物'!L147)</f>
        <v>36309011</v>
      </c>
      <c r="M147" s="211">
        <f>SUM('[2]様式２償還'!M147,'[2]様式2現物'!M147)</f>
        <v>16718081</v>
      </c>
      <c r="N147" s="212">
        <f>SUM('[2]様式２償還'!N147,'[2]様式2現物'!N147)</f>
        <v>12977862</v>
      </c>
      <c r="O147" s="204">
        <f t="shared" si="36"/>
        <v>157740971</v>
      </c>
      <c r="P147" s="208">
        <f t="shared" si="37"/>
        <v>217394321</v>
      </c>
      <c r="Q147" s="177"/>
    </row>
    <row r="148" spans="3:17" ht="17.25" customHeight="1">
      <c r="C148" s="201"/>
      <c r="D148" s="209"/>
      <c r="E148" s="215" t="s">
        <v>179</v>
      </c>
      <c r="F148" s="211">
        <f>SUM('[2]様式２償還'!F148,'[2]様式2現物'!F148)</f>
        <v>3884075</v>
      </c>
      <c r="G148" s="212">
        <f>SUM('[2]様式２償還'!G148,'[2]様式2現物'!G148)</f>
        <v>9395675</v>
      </c>
      <c r="H148" s="206">
        <f t="shared" si="35"/>
        <v>13279750</v>
      </c>
      <c r="I148" s="213">
        <f>SUM('[2]様式２償還'!I148,'[2]様式2現物'!I148)</f>
        <v>0</v>
      </c>
      <c r="J148" s="258">
        <f>SUM('[2]様式２償還'!J148,'[2]様式2現物'!J148)</f>
        <v>15527725</v>
      </c>
      <c r="K148" s="211">
        <f>SUM('[2]様式２償還'!K148,'[2]様式2現物'!K148)</f>
        <v>13168853</v>
      </c>
      <c r="L148" s="211">
        <f>SUM('[2]様式２償還'!L148,'[2]様式2現物'!L148)</f>
        <v>11894719</v>
      </c>
      <c r="M148" s="211">
        <f>SUM('[2]様式２償還'!M148,'[2]様式2現物'!M148)</f>
        <v>6844756</v>
      </c>
      <c r="N148" s="212">
        <f>SUM('[2]様式２償還'!N148,'[2]様式2現物'!N148)</f>
        <v>3686672</v>
      </c>
      <c r="O148" s="204">
        <f t="shared" si="36"/>
        <v>51122725</v>
      </c>
      <c r="P148" s="208">
        <f t="shared" si="37"/>
        <v>64402475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207810</v>
      </c>
      <c r="G149" s="205">
        <f aca="true" t="shared" si="39" ref="G149:P149">SUM(G150:G152)</f>
        <v>931102</v>
      </c>
      <c r="H149" s="206">
        <f t="shared" si="39"/>
        <v>1138912</v>
      </c>
      <c r="I149" s="207">
        <f t="shared" si="39"/>
        <v>0</v>
      </c>
      <c r="J149" s="257">
        <f t="shared" si="39"/>
        <v>7693092</v>
      </c>
      <c r="K149" s="204">
        <f t="shared" si="39"/>
        <v>12511334</v>
      </c>
      <c r="L149" s="204">
        <f t="shared" si="39"/>
        <v>24146461</v>
      </c>
      <c r="M149" s="204">
        <f t="shared" si="39"/>
        <v>12006627</v>
      </c>
      <c r="N149" s="205">
        <f t="shared" si="39"/>
        <v>11365459</v>
      </c>
      <c r="O149" s="204">
        <f t="shared" si="39"/>
        <v>67722973</v>
      </c>
      <c r="P149" s="208">
        <f t="shared" si="39"/>
        <v>68861885</v>
      </c>
      <c r="Q149" s="177"/>
    </row>
    <row r="150" spans="3:17" ht="17.25" customHeight="1">
      <c r="C150" s="201"/>
      <c r="D150" s="209"/>
      <c r="E150" s="210" t="s">
        <v>180</v>
      </c>
      <c r="F150" s="211">
        <f>SUM('[2]様式２償還'!F150,'[2]様式2現物'!F150)</f>
        <v>207810</v>
      </c>
      <c r="G150" s="212">
        <f>SUM('[2]様式２償還'!G150,'[2]様式2現物'!G150)</f>
        <v>873856</v>
      </c>
      <c r="H150" s="206">
        <f t="shared" si="35"/>
        <v>1081666</v>
      </c>
      <c r="I150" s="213">
        <f>SUM('[2]様式２償還'!I150,'[2]様式2現物'!I150)</f>
        <v>0</v>
      </c>
      <c r="J150" s="258">
        <f>SUM('[2]様式２償還'!J150,'[2]様式2現物'!J150)</f>
        <v>7053077</v>
      </c>
      <c r="K150" s="211">
        <f>SUM('[2]様式２償還'!K150,'[2]様式2現物'!K150)</f>
        <v>10707597</v>
      </c>
      <c r="L150" s="211">
        <f>SUM('[2]様式２償還'!L150,'[2]様式2現物'!L150)</f>
        <v>21690869</v>
      </c>
      <c r="M150" s="211">
        <f>SUM('[2]様式２償還'!M150,'[2]様式2現物'!M150)</f>
        <v>10227497</v>
      </c>
      <c r="N150" s="212">
        <f>SUM('[2]様式２償還'!N150,'[2]様式2現物'!N150)</f>
        <v>8316989</v>
      </c>
      <c r="O150" s="204">
        <f t="shared" si="36"/>
        <v>57996029</v>
      </c>
      <c r="P150" s="208">
        <f t="shared" si="37"/>
        <v>59077695</v>
      </c>
      <c r="Q150" s="177"/>
    </row>
    <row r="151" spans="3:17" ht="24.75" customHeight="1">
      <c r="C151" s="201"/>
      <c r="D151" s="209"/>
      <c r="E151" s="216" t="s">
        <v>181</v>
      </c>
      <c r="F151" s="211">
        <f>SUM('[2]様式２償還'!F151,'[2]様式2現物'!F151)</f>
        <v>0</v>
      </c>
      <c r="G151" s="212">
        <f>SUM('[2]様式２償還'!G151,'[2]様式2現物'!G151)</f>
        <v>57246</v>
      </c>
      <c r="H151" s="206">
        <f t="shared" si="35"/>
        <v>57246</v>
      </c>
      <c r="I151" s="213">
        <f>SUM('[2]様式２償還'!I151,'[2]様式2現物'!I151)</f>
        <v>0</v>
      </c>
      <c r="J151" s="258">
        <f>SUM('[2]様式２償還'!J151,'[2]様式2現物'!J151)</f>
        <v>614449</v>
      </c>
      <c r="K151" s="211">
        <f>SUM('[2]様式２償還'!K151,'[2]様式2現物'!K151)</f>
        <v>1748749</v>
      </c>
      <c r="L151" s="211">
        <f>SUM('[2]様式２償還'!L151,'[2]様式2現物'!L151)</f>
        <v>2455592</v>
      </c>
      <c r="M151" s="211">
        <f>SUM('[2]様式２償還'!M151,'[2]様式2現物'!M151)</f>
        <v>1779130</v>
      </c>
      <c r="N151" s="212">
        <f>SUM('[2]様式２償還'!N151,'[2]様式2現物'!N151)</f>
        <v>2675378</v>
      </c>
      <c r="O151" s="204">
        <f t="shared" si="36"/>
        <v>9273298</v>
      </c>
      <c r="P151" s="208">
        <f t="shared" si="37"/>
        <v>9330544</v>
      </c>
      <c r="Q151" s="177"/>
    </row>
    <row r="152" spans="3:17" ht="24.75" customHeight="1">
      <c r="C152" s="201"/>
      <c r="D152" s="215"/>
      <c r="E152" s="216" t="s">
        <v>182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25566</v>
      </c>
      <c r="K152" s="211">
        <f>SUM('[2]様式２償還'!K152,'[2]様式2現物'!K152)</f>
        <v>54988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373092</v>
      </c>
      <c r="O152" s="204">
        <f t="shared" si="36"/>
        <v>453646</v>
      </c>
      <c r="P152" s="208">
        <f t="shared" si="37"/>
        <v>453646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10555827</v>
      </c>
      <c r="G153" s="205">
        <f aca="true" t="shared" si="40" ref="G153:P153">SUM(G154:G156)</f>
        <v>11300060</v>
      </c>
      <c r="H153" s="206">
        <f t="shared" si="40"/>
        <v>21855887</v>
      </c>
      <c r="I153" s="207">
        <f t="shared" si="40"/>
        <v>0</v>
      </c>
      <c r="J153" s="205">
        <f t="shared" si="40"/>
        <v>19493662</v>
      </c>
      <c r="K153" s="204">
        <f t="shared" si="40"/>
        <v>17878331</v>
      </c>
      <c r="L153" s="204">
        <f t="shared" si="40"/>
        <v>17694497</v>
      </c>
      <c r="M153" s="204">
        <f t="shared" si="40"/>
        <v>11898378</v>
      </c>
      <c r="N153" s="205">
        <f t="shared" si="40"/>
        <v>12968191</v>
      </c>
      <c r="O153" s="204">
        <f t="shared" si="40"/>
        <v>79933059</v>
      </c>
      <c r="P153" s="208">
        <f t="shared" si="40"/>
        <v>101788946</v>
      </c>
      <c r="Q153" s="177"/>
    </row>
    <row r="154" spans="3:17" ht="17.25" customHeight="1">
      <c r="C154" s="201"/>
      <c r="D154" s="209"/>
      <c r="E154" s="217" t="s">
        <v>183</v>
      </c>
      <c r="F154" s="211">
        <f>SUM('[2]様式２償還'!F154,'[2]様式2現物'!F154)</f>
        <v>4968481</v>
      </c>
      <c r="G154" s="212">
        <f>SUM('[2]様式２償還'!G154,'[2]様式2現物'!G154)</f>
        <v>8345809</v>
      </c>
      <c r="H154" s="206">
        <f t="shared" si="35"/>
        <v>13314290</v>
      </c>
      <c r="I154" s="213">
        <f>SUM('[2]様式２償還'!I154,'[2]様式2現物'!I154)</f>
        <v>0</v>
      </c>
      <c r="J154" s="212">
        <f>SUM('[2]様式２償還'!J154,'[2]様式2現物'!J154)</f>
        <v>16320532</v>
      </c>
      <c r="K154" s="211">
        <f>SUM('[2]様式２償還'!K154,'[2]様式2現物'!K154)</f>
        <v>15115558</v>
      </c>
      <c r="L154" s="211">
        <f>SUM('[2]様式２償還'!L154,'[2]様式2現物'!L154)</f>
        <v>16153044</v>
      </c>
      <c r="M154" s="211">
        <f>SUM('[2]様式２償還'!M154,'[2]様式2現物'!M154)</f>
        <v>10927246</v>
      </c>
      <c r="N154" s="212">
        <f>SUM('[2]様式２償還'!N154,'[2]様式2現物'!N154)</f>
        <v>12667692</v>
      </c>
      <c r="O154" s="204">
        <f t="shared" si="36"/>
        <v>71184072</v>
      </c>
      <c r="P154" s="208">
        <f t="shared" si="37"/>
        <v>84498362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708462</v>
      </c>
      <c r="G155" s="212">
        <f>SUM('[2]様式２償還'!G155,'[2]様式2現物'!G155)</f>
        <v>820833</v>
      </c>
      <c r="H155" s="206">
        <f t="shared" si="35"/>
        <v>1529295</v>
      </c>
      <c r="I155" s="213">
        <f>SUM('[2]様式２償還'!I155,'[2]様式2現物'!I155)</f>
        <v>0</v>
      </c>
      <c r="J155" s="212">
        <f>SUM('[2]様式２償還'!J155,'[2]様式2現物'!J155)</f>
        <v>973441</v>
      </c>
      <c r="K155" s="211">
        <f>SUM('[2]様式２償還'!K155,'[2]様式2現物'!K155)</f>
        <v>889211</v>
      </c>
      <c r="L155" s="211">
        <f>SUM('[2]様式２償還'!L155,'[2]様式2現物'!L155)</f>
        <v>593089</v>
      </c>
      <c r="M155" s="211">
        <f>SUM('[2]様式２償還'!M155,'[2]様式2現物'!M155)</f>
        <v>258864</v>
      </c>
      <c r="N155" s="212">
        <f>SUM('[2]様式２償還'!N155,'[2]様式2現物'!N155)</f>
        <v>257299</v>
      </c>
      <c r="O155" s="204">
        <f t="shared" si="36"/>
        <v>2971904</v>
      </c>
      <c r="P155" s="208">
        <f t="shared" si="37"/>
        <v>4501199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4878884</v>
      </c>
      <c r="G156" s="212">
        <f>SUM('[2]様式２償還'!G156,'[2]様式2現物'!G156)</f>
        <v>2133418</v>
      </c>
      <c r="H156" s="206">
        <f t="shared" si="35"/>
        <v>7012302</v>
      </c>
      <c r="I156" s="213">
        <f>SUM('[2]様式２償還'!I156,'[2]様式2現物'!I156)</f>
        <v>0</v>
      </c>
      <c r="J156" s="212">
        <f>SUM('[2]様式２償還'!J156,'[2]様式2現物'!J156)</f>
        <v>2199689</v>
      </c>
      <c r="K156" s="211">
        <f>SUM('[2]様式２償還'!K156,'[2]様式2現物'!K156)</f>
        <v>1873562</v>
      </c>
      <c r="L156" s="211">
        <f>SUM('[2]様式２償還'!L156,'[2]様式2現物'!L156)</f>
        <v>948364</v>
      </c>
      <c r="M156" s="211">
        <f>SUM('[2]様式２償還'!M156,'[2]様式2現物'!M156)</f>
        <v>712268</v>
      </c>
      <c r="N156" s="212">
        <f>SUM('[2]様式２償還'!N156,'[2]様式2現物'!N156)</f>
        <v>43200</v>
      </c>
      <c r="O156" s="204">
        <f t="shared" si="36"/>
        <v>5777083</v>
      </c>
      <c r="P156" s="208">
        <f t="shared" si="37"/>
        <v>12789385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6083486</v>
      </c>
      <c r="G157" s="212">
        <f>SUM('[2]様式２償還'!G157,'[2]様式2現物'!G157)</f>
        <v>13330965</v>
      </c>
      <c r="H157" s="206">
        <f t="shared" si="35"/>
        <v>19414451</v>
      </c>
      <c r="I157" s="213">
        <f>SUM('[2]様式２償還'!I157,'[2]様式2現物'!I157)</f>
        <v>0</v>
      </c>
      <c r="J157" s="212">
        <f>SUM('[2]様式２償還'!J157,'[2]様式2現物'!J157)</f>
        <v>35450478</v>
      </c>
      <c r="K157" s="211">
        <f>SUM('[2]様式２償還'!K157,'[2]様式2現物'!K157)</f>
        <v>31160619</v>
      </c>
      <c r="L157" s="211">
        <f>SUM('[2]様式２償還'!L157,'[2]様式2現物'!L157)</f>
        <v>38527966</v>
      </c>
      <c r="M157" s="211">
        <f>SUM('[2]様式２償還'!M157,'[2]様式2現物'!M157)</f>
        <v>28843702</v>
      </c>
      <c r="N157" s="212">
        <f>SUM('[2]様式２償還'!N157,'[2]様式2現物'!N157)</f>
        <v>24181042</v>
      </c>
      <c r="O157" s="204">
        <f t="shared" si="36"/>
        <v>158163807</v>
      </c>
      <c r="P157" s="208">
        <f t="shared" si="37"/>
        <v>177578258</v>
      </c>
      <c r="Q157" s="177"/>
    </row>
    <row r="158" spans="3:17" ht="17.25" customHeight="1">
      <c r="C158" s="221"/>
      <c r="D158" s="222" t="s">
        <v>184</v>
      </c>
      <c r="E158" s="223"/>
      <c r="F158" s="224">
        <f>SUM('[2]様式２償還'!F158,'[2]様式2現物'!F158)</f>
        <v>12747645</v>
      </c>
      <c r="G158" s="225">
        <f>SUM('[2]様式２償還'!G158,'[2]様式2現物'!G158)</f>
        <v>11373807</v>
      </c>
      <c r="H158" s="226">
        <f t="shared" si="35"/>
        <v>24121452</v>
      </c>
      <c r="I158" s="227">
        <f>SUM('[2]様式２償還'!I158,'[2]様式2現物'!I158)</f>
        <v>0</v>
      </c>
      <c r="J158" s="225">
        <f>SUM('[2]様式２償還'!J158,'[2]様式2現物'!J158)</f>
        <v>39490248</v>
      </c>
      <c r="K158" s="224">
        <f>SUM('[2]様式２償還'!K158,'[2]様式2現物'!K158)</f>
        <v>23049735</v>
      </c>
      <c r="L158" s="224">
        <f>SUM('[2]様式２償還'!L158,'[2]様式2現物'!L158)</f>
        <v>23145926</v>
      </c>
      <c r="M158" s="224">
        <f>SUM('[2]様式２償還'!M158,'[2]様式2現物'!M158)</f>
        <v>11525523</v>
      </c>
      <c r="N158" s="225">
        <f>SUM('[2]様式２償還'!N158,'[2]様式2現物'!N158)</f>
        <v>10952242</v>
      </c>
      <c r="O158" s="226">
        <f t="shared" si="36"/>
        <v>108163674</v>
      </c>
      <c r="P158" s="228">
        <f t="shared" si="37"/>
        <v>132285126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148888</v>
      </c>
      <c r="G159" s="197">
        <f t="shared" si="41"/>
        <v>2748764</v>
      </c>
      <c r="H159" s="198">
        <f t="shared" si="41"/>
        <v>2897652</v>
      </c>
      <c r="I159" s="199">
        <f t="shared" si="41"/>
        <v>0</v>
      </c>
      <c r="J159" s="256">
        <f t="shared" si="41"/>
        <v>53426224</v>
      </c>
      <c r="K159" s="196">
        <f t="shared" si="41"/>
        <v>51595988</v>
      </c>
      <c r="L159" s="196">
        <f t="shared" si="41"/>
        <v>63800984</v>
      </c>
      <c r="M159" s="196">
        <f t="shared" si="41"/>
        <v>31480796</v>
      </c>
      <c r="N159" s="197">
        <f t="shared" si="41"/>
        <v>30282025</v>
      </c>
      <c r="O159" s="196">
        <f t="shared" si="41"/>
        <v>230586017</v>
      </c>
      <c r="P159" s="200">
        <f t="shared" si="41"/>
        <v>233483669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664544</v>
      </c>
      <c r="K160" s="211">
        <f>SUM('[2]様式２償還'!K160,'[2]様式2現物'!K160)</f>
        <v>360112</v>
      </c>
      <c r="L160" s="211">
        <f>SUM('[2]様式２償還'!L160,'[2]様式2現物'!L160)</f>
        <v>367052</v>
      </c>
      <c r="M160" s="211">
        <f>SUM('[2]様式２償還'!M160,'[2]様式2現物'!M160)</f>
        <v>2020326</v>
      </c>
      <c r="N160" s="212">
        <f>SUM('[2]様式２償還'!N160,'[2]様式2現物'!N160)</f>
        <v>-105197</v>
      </c>
      <c r="O160" s="204">
        <f>SUM(I160:N160)</f>
        <v>3306837</v>
      </c>
      <c r="P160" s="208">
        <f>H160+O160</f>
        <v>3306837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185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29591488</v>
      </c>
      <c r="K162" s="211">
        <f>SUM('[2]様式２償還'!K162,'[2]様式2現物'!K162)</f>
        <v>19151745</v>
      </c>
      <c r="L162" s="211">
        <f>SUM('[2]様式２償還'!L162,'[2]様式2現物'!L162)</f>
        <v>24332930</v>
      </c>
      <c r="M162" s="211">
        <f>SUM('[2]様式２償還'!M162,'[2]様式2現物'!M162)</f>
        <v>10660461</v>
      </c>
      <c r="N162" s="212">
        <f>SUM('[2]様式２償還'!N162,'[2]様式2現物'!N162)</f>
        <v>9695381</v>
      </c>
      <c r="O162" s="204">
        <f>SUM(I162:N162)</f>
        <v>93432005</v>
      </c>
      <c r="P162" s="208">
        <f>H162+O162</f>
        <v>93432005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16616</v>
      </c>
      <c r="G163" s="212">
        <f>SUM('[2]様式２償還'!G163,'[2]様式2現物'!G163)</f>
        <v>481945</v>
      </c>
      <c r="H163" s="206">
        <f t="shared" si="35"/>
        <v>498561</v>
      </c>
      <c r="I163" s="213">
        <f>SUM('[2]様式２償還'!I163,'[2]様式2現物'!I163)</f>
        <v>0</v>
      </c>
      <c r="J163" s="258">
        <f>SUM('[2]様式２償還'!J163,'[2]様式2現物'!J163)</f>
        <v>2222841</v>
      </c>
      <c r="K163" s="211">
        <f>SUM('[2]様式２償還'!K163,'[2]様式2現物'!K163)</f>
        <v>2761075</v>
      </c>
      <c r="L163" s="211">
        <f>SUM('[2]様式２償還'!L163,'[2]様式2現物'!L163)</f>
        <v>7073548</v>
      </c>
      <c r="M163" s="211">
        <f>SUM('[2]様式２償還'!M163,'[2]様式2現物'!M163)</f>
        <v>4180583</v>
      </c>
      <c r="N163" s="212">
        <f>SUM('[2]様式２償還'!N163,'[2]様式2現物'!N163)</f>
        <v>2965624</v>
      </c>
      <c r="O163" s="204">
        <f t="shared" si="36"/>
        <v>19203671</v>
      </c>
      <c r="P163" s="208">
        <f t="shared" si="37"/>
        <v>19702232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132272</v>
      </c>
      <c r="G164" s="212">
        <f>SUM('[2]様式２償還'!G164,'[2]様式2現物'!G164)</f>
        <v>504190</v>
      </c>
      <c r="H164" s="206">
        <f>SUM(F164:G164)</f>
        <v>636462</v>
      </c>
      <c r="I164" s="213">
        <f>SUM('[2]様式２償還'!I164,'[2]様式2現物'!I164)</f>
        <v>0</v>
      </c>
      <c r="J164" s="258">
        <f>SUM('[2]様式２償還'!J164,'[2]様式2現物'!J164)</f>
        <v>2302912</v>
      </c>
      <c r="K164" s="211">
        <f>SUM('[2]様式２償還'!K164,'[2]様式2現物'!K164)</f>
        <v>3179969</v>
      </c>
      <c r="L164" s="211">
        <f>SUM('[2]様式２償還'!L164,'[2]様式2現物'!L164)</f>
        <v>3701923</v>
      </c>
      <c r="M164" s="211">
        <f>SUM('[2]様式２償還'!M164,'[2]様式2現物'!M164)</f>
        <v>2458273</v>
      </c>
      <c r="N164" s="212">
        <f>SUM('[2]様式２償還'!N164,'[2]様式2現物'!N164)</f>
        <v>1699560</v>
      </c>
      <c r="O164" s="204">
        <f t="shared" si="36"/>
        <v>13342637</v>
      </c>
      <c r="P164" s="208">
        <f t="shared" si="37"/>
        <v>13979099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1762629</v>
      </c>
      <c r="H165" s="206">
        <f>SUM(F165:G165)</f>
        <v>1762629</v>
      </c>
      <c r="I165" s="213">
        <f>SUM('[2]様式２償還'!I165,'[2]様式2現物'!I165)</f>
        <v>0</v>
      </c>
      <c r="J165" s="258">
        <f>SUM('[2]様式２償還'!J165,'[2]様式2現物'!J165)</f>
        <v>18416606</v>
      </c>
      <c r="K165" s="211">
        <f>SUM('[2]様式２償還'!K165,'[2]様式2現物'!K165)</f>
        <v>25636008</v>
      </c>
      <c r="L165" s="211">
        <f>SUM('[2]様式２償還'!L165,'[2]様式2現物'!L165)</f>
        <v>23637750</v>
      </c>
      <c r="M165" s="211">
        <f>SUM('[2]様式２償還'!M165,'[2]様式2現物'!M165)</f>
        <v>9163030</v>
      </c>
      <c r="N165" s="212">
        <f>SUM('[2]様式２償還'!N165,'[2]様式2現物'!N165)</f>
        <v>9603492</v>
      </c>
      <c r="O165" s="204">
        <f t="shared" si="36"/>
        <v>86456886</v>
      </c>
      <c r="P165" s="208">
        <f t="shared" si="37"/>
        <v>88219515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227833</v>
      </c>
      <c r="K167" s="211">
        <f>SUM('[2]様式２償還'!K167,'[2]様式2現物'!K167)</f>
        <v>507079</v>
      </c>
      <c r="L167" s="211">
        <f>SUM('[2]様式２償還'!L167,'[2]様式2現物'!L167)</f>
        <v>4687781</v>
      </c>
      <c r="M167" s="211">
        <f>SUM('[2]様式２償還'!M167,'[2]様式2現物'!M167)</f>
        <v>2998123</v>
      </c>
      <c r="N167" s="212">
        <f>SUM('[2]様式２償還'!N167,'[2]様式2現物'!N167)</f>
        <v>6423165</v>
      </c>
      <c r="O167" s="204">
        <f t="shared" si="36"/>
        <v>14843981</v>
      </c>
      <c r="P167" s="208">
        <f t="shared" si="37"/>
        <v>14843981</v>
      </c>
      <c r="Q167" s="177"/>
    </row>
    <row r="168" spans="3:17" ht="17.25" customHeight="1">
      <c r="C168" s="231"/>
      <c r="D168" s="232" t="s">
        <v>186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187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31683849</v>
      </c>
      <c r="K169" s="196">
        <f t="shared" si="42"/>
        <v>68333436</v>
      </c>
      <c r="L169" s="196">
        <f t="shared" si="42"/>
        <v>204139225</v>
      </c>
      <c r="M169" s="196">
        <f t="shared" si="42"/>
        <v>176930515</v>
      </c>
      <c r="N169" s="197">
        <f t="shared" si="42"/>
        <v>198752635</v>
      </c>
      <c r="O169" s="196">
        <f t="shared" si="42"/>
        <v>679839660</v>
      </c>
      <c r="P169" s="200">
        <f t="shared" si="42"/>
        <v>679839660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4184842</v>
      </c>
      <c r="K170" s="211">
        <f>SUM('[2]様式２償還'!K170,'[2]様式2現物'!K170)</f>
        <v>18558460</v>
      </c>
      <c r="L170" s="211">
        <f>SUM('[2]様式２償還'!L170,'[2]様式2現物'!L170)</f>
        <v>131714668</v>
      </c>
      <c r="M170" s="211">
        <f>SUM('[2]様式２償還'!M170,'[2]様式2現物'!M170)</f>
        <v>122549791</v>
      </c>
      <c r="N170" s="212">
        <f>SUM('[2]様式２償還'!N170,'[2]様式2現物'!N170)</f>
        <v>123864776</v>
      </c>
      <c r="O170" s="204">
        <f t="shared" si="36"/>
        <v>400872537</v>
      </c>
      <c r="P170" s="208">
        <f t="shared" si="37"/>
        <v>400872537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27499007</v>
      </c>
      <c r="K171" s="211">
        <f>SUM('[2]様式２償還'!K171,'[2]様式2現物'!K171)</f>
        <v>49774976</v>
      </c>
      <c r="L171" s="211">
        <f>SUM('[2]様式２償還'!L171,'[2]様式2現物'!L171)</f>
        <v>71327608</v>
      </c>
      <c r="M171" s="211">
        <f>SUM('[2]様式２償還'!M171,'[2]様式2現物'!M171)</f>
        <v>47506149</v>
      </c>
      <c r="N171" s="212">
        <f>SUM('[2]様式２償還'!N171,'[2]様式2現物'!N171)</f>
        <v>48703288</v>
      </c>
      <c r="O171" s="204">
        <f t="shared" si="36"/>
        <v>244811028</v>
      </c>
      <c r="P171" s="208">
        <f t="shared" si="37"/>
        <v>244811028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1096949</v>
      </c>
      <c r="M172" s="239">
        <f>SUM('[2]様式２償還'!M172,'[2]様式2現物'!M172)</f>
        <v>6874575</v>
      </c>
      <c r="N172" s="238">
        <f>SUM('[2]様式２償還'!N172,'[2]様式2現物'!N172)</f>
        <v>26184571</v>
      </c>
      <c r="O172" s="240">
        <f t="shared" si="36"/>
        <v>34156095</v>
      </c>
      <c r="P172" s="241">
        <f t="shared" si="37"/>
        <v>34156095</v>
      </c>
      <c r="Q172" s="177"/>
    </row>
    <row r="173" spans="3:17" ht="17.25" customHeight="1" thickBot="1">
      <c r="C173" s="242" t="s">
        <v>188</v>
      </c>
      <c r="D173" s="243"/>
      <c r="E173" s="243"/>
      <c r="F173" s="244">
        <f aca="true" t="shared" si="43" ref="F173:P173">F139+F159+F169</f>
        <v>82277002</v>
      </c>
      <c r="G173" s="245">
        <f t="shared" si="43"/>
        <v>127716192</v>
      </c>
      <c r="H173" s="246">
        <f t="shared" si="43"/>
        <v>209993194</v>
      </c>
      <c r="I173" s="247">
        <f t="shared" si="43"/>
        <v>0</v>
      </c>
      <c r="J173" s="260">
        <f t="shared" si="43"/>
        <v>341498195</v>
      </c>
      <c r="K173" s="244">
        <f t="shared" si="43"/>
        <v>333436303</v>
      </c>
      <c r="L173" s="244">
        <f t="shared" si="43"/>
        <v>520319118</v>
      </c>
      <c r="M173" s="244">
        <f t="shared" si="43"/>
        <v>370316524</v>
      </c>
      <c r="N173" s="245">
        <f t="shared" si="43"/>
        <v>406829771</v>
      </c>
      <c r="O173" s="244">
        <f t="shared" si="43"/>
        <v>1972399911</v>
      </c>
      <c r="P173" s="248">
        <f t="shared" si="43"/>
        <v>2182393105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A3">
      <selection activeCell="K14" sqref="K14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平成２９年３月月報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6" t="s">
        <v>67</v>
      </c>
      <c r="D8" s="347"/>
      <c r="E8" s="347"/>
      <c r="F8" s="348"/>
      <c r="G8" s="358" t="s">
        <v>46</v>
      </c>
      <c r="H8" s="359"/>
      <c r="I8" s="360"/>
      <c r="J8" s="361" t="s">
        <v>47</v>
      </c>
      <c r="K8" s="359"/>
      <c r="L8" s="359"/>
      <c r="M8" s="359"/>
      <c r="N8" s="359"/>
      <c r="O8" s="359"/>
      <c r="P8" s="359"/>
      <c r="Q8" s="344" t="s">
        <v>44</v>
      </c>
    </row>
    <row r="9" spans="3:17" ht="24.75" customHeight="1">
      <c r="C9" s="349"/>
      <c r="D9" s="350"/>
      <c r="E9" s="350"/>
      <c r="F9" s="351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5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10</v>
      </c>
      <c r="I11" s="139">
        <f t="shared" si="0"/>
        <v>14</v>
      </c>
      <c r="J11" s="140">
        <f t="shared" si="0"/>
        <v>0</v>
      </c>
      <c r="K11" s="138">
        <f t="shared" si="0"/>
        <v>130</v>
      </c>
      <c r="L11" s="138">
        <f t="shared" si="0"/>
        <v>252</v>
      </c>
      <c r="M11" s="138">
        <f t="shared" si="0"/>
        <v>657</v>
      </c>
      <c r="N11" s="138">
        <f t="shared" si="0"/>
        <v>450</v>
      </c>
      <c r="O11" s="138">
        <f t="shared" si="0"/>
        <v>448</v>
      </c>
      <c r="P11" s="139">
        <f>SUM(P12:P18)</f>
        <v>1937</v>
      </c>
      <c r="Q11" s="141">
        <f t="shared" si="0"/>
        <v>1951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16</v>
      </c>
      <c r="L12" s="138">
        <v>60</v>
      </c>
      <c r="M12" s="138">
        <v>361</v>
      </c>
      <c r="N12" s="138">
        <v>295</v>
      </c>
      <c r="O12" s="138">
        <v>267</v>
      </c>
      <c r="P12" s="145">
        <f aca="true" t="shared" si="2" ref="P12:P18">SUM(J12:O12)</f>
        <v>999</v>
      </c>
      <c r="Q12" s="147">
        <f aca="true" t="shared" si="3" ref="Q12:Q18">I12+P12</f>
        <v>999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69</v>
      </c>
      <c r="L13" s="138">
        <v>113</v>
      </c>
      <c r="M13" s="138">
        <v>149</v>
      </c>
      <c r="N13" s="138">
        <v>82</v>
      </c>
      <c r="O13" s="138">
        <v>81</v>
      </c>
      <c r="P13" s="145">
        <f t="shared" si="2"/>
        <v>494</v>
      </c>
      <c r="Q13" s="147">
        <f t="shared" si="3"/>
        <v>494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1</v>
      </c>
      <c r="N14" s="138">
        <v>7</v>
      </c>
      <c r="O14" s="138">
        <v>41</v>
      </c>
      <c r="P14" s="145">
        <f t="shared" si="2"/>
        <v>49</v>
      </c>
      <c r="Q14" s="147">
        <f t="shared" si="3"/>
        <v>49</v>
      </c>
    </row>
    <row r="15" spans="3:17" ht="14.25" customHeight="1">
      <c r="C15" s="133"/>
      <c r="D15" s="142"/>
      <c r="E15" s="352" t="s">
        <v>68</v>
      </c>
      <c r="F15" s="353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13</v>
      </c>
      <c r="N15" s="138">
        <v>4</v>
      </c>
      <c r="O15" s="138">
        <v>12</v>
      </c>
      <c r="P15" s="145">
        <f t="shared" si="2"/>
        <v>32</v>
      </c>
      <c r="Q15" s="147">
        <f t="shared" si="3"/>
        <v>32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10</v>
      </c>
      <c r="I16" s="145">
        <f t="shared" si="1"/>
        <v>14</v>
      </c>
      <c r="J16" s="149">
        <v>0</v>
      </c>
      <c r="K16" s="277">
        <v>39</v>
      </c>
      <c r="L16" s="138">
        <v>68</v>
      </c>
      <c r="M16" s="138">
        <v>121</v>
      </c>
      <c r="N16" s="138">
        <v>54</v>
      </c>
      <c r="O16" s="138">
        <v>43</v>
      </c>
      <c r="P16" s="145">
        <f t="shared" si="2"/>
        <v>325</v>
      </c>
      <c r="Q16" s="147">
        <f t="shared" si="3"/>
        <v>339</v>
      </c>
    </row>
    <row r="17" spans="3:17" ht="14.25" customHeight="1">
      <c r="C17" s="133"/>
      <c r="D17" s="142"/>
      <c r="E17" s="352" t="s">
        <v>69</v>
      </c>
      <c r="F17" s="353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5</v>
      </c>
      <c r="L17" s="278">
        <v>9</v>
      </c>
      <c r="M17" s="278">
        <v>12</v>
      </c>
      <c r="N17" s="278">
        <v>8</v>
      </c>
      <c r="O17" s="278">
        <v>4</v>
      </c>
      <c r="P17" s="150">
        <f t="shared" si="2"/>
        <v>38</v>
      </c>
      <c r="Q17" s="152">
        <f t="shared" si="3"/>
        <v>38</v>
      </c>
    </row>
    <row r="18" spans="3:17" ht="14.25" customHeight="1">
      <c r="C18" s="133"/>
      <c r="D18" s="153"/>
      <c r="E18" s="354" t="s">
        <v>70</v>
      </c>
      <c r="F18" s="355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4</v>
      </c>
      <c r="H19" s="264">
        <f t="shared" si="4"/>
        <v>10</v>
      </c>
      <c r="I19" s="265">
        <f t="shared" si="4"/>
        <v>14</v>
      </c>
      <c r="J19" s="266">
        <f t="shared" si="4"/>
        <v>0</v>
      </c>
      <c r="K19" s="267">
        <f t="shared" si="4"/>
        <v>67</v>
      </c>
      <c r="L19" s="264">
        <f t="shared" si="4"/>
        <v>152</v>
      </c>
      <c r="M19" s="264">
        <f t="shared" si="4"/>
        <v>522</v>
      </c>
      <c r="N19" s="264">
        <f t="shared" si="4"/>
        <v>367</v>
      </c>
      <c r="O19" s="264">
        <f t="shared" si="4"/>
        <v>353</v>
      </c>
      <c r="P19" s="265">
        <f t="shared" si="4"/>
        <v>1461</v>
      </c>
      <c r="Q19" s="268">
        <f t="shared" si="4"/>
        <v>1475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16</v>
      </c>
      <c r="L20" s="138">
        <v>60</v>
      </c>
      <c r="M20" s="138">
        <v>363</v>
      </c>
      <c r="N20" s="138">
        <v>296</v>
      </c>
      <c r="O20" s="138">
        <v>272</v>
      </c>
      <c r="P20" s="145">
        <f>SUM(J20:O20)</f>
        <v>1007</v>
      </c>
      <c r="Q20" s="147">
        <f aca="true" t="shared" si="6" ref="Q20:Q26">I20+P20</f>
        <v>1007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11</v>
      </c>
      <c r="L21" s="138">
        <v>23</v>
      </c>
      <c r="M21" s="138">
        <v>26</v>
      </c>
      <c r="N21" s="138">
        <v>9</v>
      </c>
      <c r="O21" s="138">
        <v>14</v>
      </c>
      <c r="P21" s="145">
        <f aca="true" t="shared" si="7" ref="P21:P26">SUM(J21:O21)</f>
        <v>83</v>
      </c>
      <c r="Q21" s="147">
        <f t="shared" si="6"/>
        <v>83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9</v>
      </c>
      <c r="P22" s="145">
        <f t="shared" si="7"/>
        <v>13</v>
      </c>
      <c r="Q22" s="147">
        <f t="shared" si="6"/>
        <v>13</v>
      </c>
    </row>
    <row r="23" spans="3:17" ht="14.25" customHeight="1">
      <c r="C23" s="133"/>
      <c r="D23" s="142"/>
      <c r="E23" s="352" t="s">
        <v>68</v>
      </c>
      <c r="F23" s="353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13</v>
      </c>
      <c r="N23" s="138">
        <v>4</v>
      </c>
      <c r="O23" s="138">
        <v>13</v>
      </c>
      <c r="P23" s="145">
        <f t="shared" si="7"/>
        <v>33</v>
      </c>
      <c r="Q23" s="147">
        <f t="shared" si="6"/>
        <v>33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10</v>
      </c>
      <c r="I24" s="145">
        <f t="shared" si="5"/>
        <v>14</v>
      </c>
      <c r="J24" s="149">
        <v>0</v>
      </c>
      <c r="K24" s="277">
        <v>39</v>
      </c>
      <c r="L24" s="138">
        <v>64</v>
      </c>
      <c r="M24" s="138">
        <v>119</v>
      </c>
      <c r="N24" s="138">
        <v>53</v>
      </c>
      <c r="O24" s="138">
        <v>44</v>
      </c>
      <c r="P24" s="145">
        <f t="shared" si="7"/>
        <v>319</v>
      </c>
      <c r="Q24" s="147">
        <f t="shared" si="6"/>
        <v>333</v>
      </c>
    </row>
    <row r="25" spans="3:17" ht="14.25" customHeight="1">
      <c r="C25" s="133"/>
      <c r="D25" s="142"/>
      <c r="E25" s="352" t="s">
        <v>69</v>
      </c>
      <c r="F25" s="353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0</v>
      </c>
      <c r="L25" s="278">
        <v>3</v>
      </c>
      <c r="M25" s="278">
        <v>1</v>
      </c>
      <c r="N25" s="278">
        <v>1</v>
      </c>
      <c r="O25" s="278">
        <v>1</v>
      </c>
      <c r="P25" s="145">
        <f t="shared" si="7"/>
        <v>6</v>
      </c>
      <c r="Q25" s="152">
        <f t="shared" si="6"/>
        <v>6</v>
      </c>
    </row>
    <row r="26" spans="3:17" ht="14.25" customHeight="1" thickBot="1">
      <c r="C26" s="158"/>
      <c r="D26" s="159"/>
      <c r="E26" s="356" t="s">
        <v>70</v>
      </c>
      <c r="F26" s="357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8820</v>
      </c>
      <c r="H28" s="138">
        <f t="shared" si="8"/>
        <v>45550</v>
      </c>
      <c r="I28" s="139">
        <f>SUM(I29:I35)</f>
        <v>54370</v>
      </c>
      <c r="J28" s="140">
        <f t="shared" si="8"/>
        <v>0</v>
      </c>
      <c r="K28" s="267">
        <f t="shared" si="8"/>
        <v>2292762</v>
      </c>
      <c r="L28" s="269">
        <f t="shared" si="8"/>
        <v>4775730</v>
      </c>
      <c r="M28" s="138">
        <f t="shared" si="8"/>
        <v>13580721</v>
      </c>
      <c r="N28" s="138">
        <f t="shared" si="8"/>
        <v>9860160</v>
      </c>
      <c r="O28" s="138">
        <f t="shared" si="8"/>
        <v>9769568</v>
      </c>
      <c r="P28" s="150">
        <f aca="true" t="shared" si="9" ref="P28:P37">SUM(K28:O28)</f>
        <v>40278941</v>
      </c>
      <c r="Q28" s="152">
        <f aca="true" t="shared" si="10" ref="Q28:Q33">I28+P28</f>
        <v>40333311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411445</v>
      </c>
      <c r="L29" s="138">
        <v>1475570</v>
      </c>
      <c r="M29" s="284">
        <v>8683655</v>
      </c>
      <c r="N29" s="284">
        <v>7147035</v>
      </c>
      <c r="O29" s="284">
        <v>6530975</v>
      </c>
      <c r="P29" s="150">
        <f t="shared" si="9"/>
        <v>24248680</v>
      </c>
      <c r="Q29" s="152">
        <f t="shared" si="10"/>
        <v>24248680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1644136</v>
      </c>
      <c r="L30" s="138">
        <v>2673155</v>
      </c>
      <c r="M30" s="284">
        <v>3442900</v>
      </c>
      <c r="N30" s="284">
        <v>1848158</v>
      </c>
      <c r="O30" s="284">
        <v>1782880</v>
      </c>
      <c r="P30" s="150">
        <f t="shared" si="9"/>
        <v>11391229</v>
      </c>
      <c r="Q30" s="152">
        <f t="shared" si="10"/>
        <v>11391229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16830</v>
      </c>
      <c r="N31" s="284">
        <v>174810</v>
      </c>
      <c r="O31" s="284">
        <v>934630</v>
      </c>
      <c r="P31" s="150">
        <f t="shared" si="9"/>
        <v>1126270</v>
      </c>
      <c r="Q31" s="152">
        <f t="shared" si="10"/>
        <v>1126270</v>
      </c>
    </row>
    <row r="32" spans="3:17" ht="14.25" customHeight="1">
      <c r="C32" s="133"/>
      <c r="D32" s="142"/>
      <c r="E32" s="352" t="s">
        <v>68</v>
      </c>
      <c r="F32" s="353"/>
      <c r="G32" s="137">
        <v>0</v>
      </c>
      <c r="H32" s="137">
        <v>0</v>
      </c>
      <c r="I32" s="145">
        <f t="shared" si="11"/>
        <v>0</v>
      </c>
      <c r="J32" s="146"/>
      <c r="K32" s="277">
        <v>21900</v>
      </c>
      <c r="L32" s="138">
        <v>55620</v>
      </c>
      <c r="M32" s="284">
        <v>271200</v>
      </c>
      <c r="N32" s="284">
        <v>98000</v>
      </c>
      <c r="O32" s="284">
        <v>287190</v>
      </c>
      <c r="P32" s="150">
        <f t="shared" si="9"/>
        <v>733910</v>
      </c>
      <c r="Q32" s="152">
        <f t="shared" si="10"/>
        <v>733910</v>
      </c>
    </row>
    <row r="33" spans="3:17" ht="14.25" customHeight="1">
      <c r="C33" s="133"/>
      <c r="D33" s="142"/>
      <c r="E33" s="143" t="s">
        <v>74</v>
      </c>
      <c r="F33" s="144"/>
      <c r="G33" s="138">
        <v>8820</v>
      </c>
      <c r="H33" s="138">
        <v>45550</v>
      </c>
      <c r="I33" s="145">
        <f t="shared" si="11"/>
        <v>54370</v>
      </c>
      <c r="J33" s="149">
        <v>0</v>
      </c>
      <c r="K33" s="277">
        <v>189471</v>
      </c>
      <c r="L33" s="138">
        <v>525875</v>
      </c>
      <c r="M33" s="284">
        <v>1113426</v>
      </c>
      <c r="N33" s="284">
        <v>552600</v>
      </c>
      <c r="O33" s="284">
        <v>224163</v>
      </c>
      <c r="P33" s="150">
        <f t="shared" si="9"/>
        <v>2605535</v>
      </c>
      <c r="Q33" s="152">
        <f t="shared" si="10"/>
        <v>2659905</v>
      </c>
    </row>
    <row r="34" spans="3:17" ht="14.25" customHeight="1">
      <c r="C34" s="133"/>
      <c r="D34" s="142"/>
      <c r="E34" s="352" t="s">
        <v>69</v>
      </c>
      <c r="F34" s="353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25810</v>
      </c>
      <c r="L34" s="278">
        <v>45510</v>
      </c>
      <c r="M34" s="285">
        <v>52710</v>
      </c>
      <c r="N34" s="285">
        <v>39557</v>
      </c>
      <c r="O34" s="285">
        <v>9730</v>
      </c>
      <c r="P34" s="150">
        <f t="shared" si="9"/>
        <v>173317</v>
      </c>
      <c r="Q34" s="152">
        <f>I34+P34</f>
        <v>173317</v>
      </c>
    </row>
    <row r="35" spans="3:17" ht="14.25" customHeight="1">
      <c r="C35" s="133"/>
      <c r="D35" s="153"/>
      <c r="E35" s="354" t="s">
        <v>70</v>
      </c>
      <c r="F35" s="355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8230</v>
      </c>
      <c r="H36" s="264">
        <f t="shared" si="12"/>
        <v>37120</v>
      </c>
      <c r="I36" s="139">
        <f>SUM(I37:I43)</f>
        <v>45350</v>
      </c>
      <c r="J36" s="266">
        <f t="shared" si="12"/>
        <v>0</v>
      </c>
      <c r="K36" s="267">
        <f t="shared" si="12"/>
        <v>648730</v>
      </c>
      <c r="L36" s="264">
        <f t="shared" si="12"/>
        <v>1911620</v>
      </c>
      <c r="M36" s="264">
        <f t="shared" si="12"/>
        <v>7943490</v>
      </c>
      <c r="N36" s="264">
        <f t="shared" si="12"/>
        <v>5922000</v>
      </c>
      <c r="O36" s="264">
        <f t="shared" si="12"/>
        <v>5482200</v>
      </c>
      <c r="P36" s="265">
        <f t="shared" si="9"/>
        <v>21908040</v>
      </c>
      <c r="Q36" s="268">
        <f>SUM(Q37:Q43)</f>
        <v>21953390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323950</v>
      </c>
      <c r="L37" s="284">
        <v>1122860</v>
      </c>
      <c r="M37" s="284">
        <v>6538710</v>
      </c>
      <c r="N37" s="284">
        <v>5248390</v>
      </c>
      <c r="O37" s="284">
        <v>4777980</v>
      </c>
      <c r="P37" s="265">
        <f t="shared" si="9"/>
        <v>18011890</v>
      </c>
      <c r="Q37" s="147">
        <f aca="true" t="shared" si="13" ref="Q37:Q43">I37+P37</f>
        <v>18011890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166720</v>
      </c>
      <c r="L38" s="284">
        <v>314930</v>
      </c>
      <c r="M38" s="284">
        <v>325480</v>
      </c>
      <c r="N38" s="284">
        <v>90040</v>
      </c>
      <c r="O38" s="284">
        <v>122450</v>
      </c>
      <c r="P38" s="145">
        <f aca="true" t="shared" si="14" ref="P38:P43">SUM(K38:O38)</f>
        <v>1019620</v>
      </c>
      <c r="Q38" s="147">
        <f t="shared" si="13"/>
        <v>1019620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91760</v>
      </c>
      <c r="O39" s="284">
        <v>109610</v>
      </c>
      <c r="P39" s="145">
        <f t="shared" si="14"/>
        <v>201370</v>
      </c>
      <c r="Q39" s="147">
        <f>I39+P39</f>
        <v>201370</v>
      </c>
    </row>
    <row r="40" spans="3:17" ht="14.25" customHeight="1">
      <c r="C40" s="133"/>
      <c r="D40" s="142"/>
      <c r="E40" s="352" t="s">
        <v>68</v>
      </c>
      <c r="F40" s="353"/>
      <c r="G40" s="137">
        <v>0</v>
      </c>
      <c r="H40" s="137">
        <v>0</v>
      </c>
      <c r="I40" s="145">
        <f t="shared" si="11"/>
        <v>0</v>
      </c>
      <c r="J40" s="146"/>
      <c r="K40" s="287">
        <v>20460</v>
      </c>
      <c r="L40" s="284">
        <v>56110</v>
      </c>
      <c r="M40" s="284">
        <v>250800</v>
      </c>
      <c r="N40" s="284">
        <v>97030</v>
      </c>
      <c r="O40" s="284">
        <v>279860</v>
      </c>
      <c r="P40" s="145">
        <f t="shared" si="14"/>
        <v>704260</v>
      </c>
      <c r="Q40" s="147">
        <f t="shared" si="13"/>
        <v>704260</v>
      </c>
    </row>
    <row r="41" spans="3:17" ht="14.25" customHeight="1">
      <c r="C41" s="133"/>
      <c r="D41" s="142"/>
      <c r="E41" s="143" t="s">
        <v>74</v>
      </c>
      <c r="F41" s="144"/>
      <c r="G41" s="284">
        <v>8230</v>
      </c>
      <c r="H41" s="138">
        <v>37120</v>
      </c>
      <c r="I41" s="145">
        <f t="shared" si="11"/>
        <v>45350</v>
      </c>
      <c r="J41" s="149">
        <v>0</v>
      </c>
      <c r="K41" s="287">
        <v>137600</v>
      </c>
      <c r="L41" s="284">
        <v>387900</v>
      </c>
      <c r="M41" s="284">
        <v>825530</v>
      </c>
      <c r="N41" s="284">
        <v>393130</v>
      </c>
      <c r="O41" s="284">
        <v>191310</v>
      </c>
      <c r="P41" s="145">
        <f t="shared" si="14"/>
        <v>1935470</v>
      </c>
      <c r="Q41" s="147">
        <f>I41+P41</f>
        <v>1980820</v>
      </c>
    </row>
    <row r="42" spans="3:17" ht="14.25" customHeight="1">
      <c r="C42" s="133"/>
      <c r="D42" s="148"/>
      <c r="E42" s="352" t="s">
        <v>69</v>
      </c>
      <c r="F42" s="353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0</v>
      </c>
      <c r="L42" s="284">
        <v>29820</v>
      </c>
      <c r="M42" s="284">
        <v>2970</v>
      </c>
      <c r="N42" s="284">
        <v>1650</v>
      </c>
      <c r="O42" s="284">
        <v>990</v>
      </c>
      <c r="P42" s="145">
        <f t="shared" si="14"/>
        <v>35430</v>
      </c>
      <c r="Q42" s="147">
        <f t="shared" si="13"/>
        <v>35430</v>
      </c>
    </row>
    <row r="43" spans="3:17" ht="14.25" customHeight="1">
      <c r="C43" s="163"/>
      <c r="D43" s="167"/>
      <c r="E43" s="354" t="s">
        <v>70</v>
      </c>
      <c r="F43" s="355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17050</v>
      </c>
      <c r="H44" s="171">
        <f t="shared" si="15"/>
        <v>82670</v>
      </c>
      <c r="I44" s="172">
        <f>I28+I36</f>
        <v>99720</v>
      </c>
      <c r="J44" s="173">
        <f t="shared" si="15"/>
        <v>0</v>
      </c>
      <c r="K44" s="174">
        <f t="shared" si="15"/>
        <v>2941492</v>
      </c>
      <c r="L44" s="171">
        <f t="shared" si="15"/>
        <v>6687350</v>
      </c>
      <c r="M44" s="171">
        <f t="shared" si="15"/>
        <v>21524211</v>
      </c>
      <c r="N44" s="171">
        <f t="shared" si="15"/>
        <v>15782160</v>
      </c>
      <c r="O44" s="171">
        <f>O28+O36</f>
        <v>15251768</v>
      </c>
      <c r="P44" s="172">
        <f>P28+P36</f>
        <v>62186981</v>
      </c>
      <c r="Q44" s="175">
        <f>Q28+Q36</f>
        <v>62286701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I55" sqref="I55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8" t="s">
        <v>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" customFormat="1" ht="24" customHeight="1">
      <c r="A4" s="368" t="str">
        <f>'様式１'!A5</f>
        <v>平成２９年３月月報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103</v>
      </c>
      <c r="H10" s="109">
        <v>171</v>
      </c>
      <c r="I10" s="362">
        <f>SUM(G10:H10)</f>
        <v>274</v>
      </c>
      <c r="J10" s="363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1070107</v>
      </c>
      <c r="H11" s="110">
        <v>2477685</v>
      </c>
      <c r="I11" s="364">
        <f>SUM(G11:H11)</f>
        <v>3547792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432</v>
      </c>
      <c r="H15" s="109">
        <v>505</v>
      </c>
      <c r="I15" s="362">
        <f>SUM(G15:H15)</f>
        <v>937</v>
      </c>
      <c r="J15" s="363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4287843</v>
      </c>
      <c r="H16" s="110">
        <v>8054006</v>
      </c>
      <c r="I16" s="364">
        <f>SUM(G16:H16)</f>
        <v>12341849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106</v>
      </c>
      <c r="H20" s="109">
        <v>800</v>
      </c>
      <c r="I20" s="362">
        <f>SUM(G20:H20)</f>
        <v>906</v>
      </c>
      <c r="J20" s="363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813240</v>
      </c>
      <c r="H21" s="110">
        <v>5002706</v>
      </c>
      <c r="I21" s="364">
        <f>SUM(G21:H21)</f>
        <v>5815946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149</v>
      </c>
      <c r="H25" s="109">
        <v>2783</v>
      </c>
      <c r="I25" s="362">
        <f>SUM(G25:H25)</f>
        <v>2932</v>
      </c>
      <c r="J25" s="363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1362762</v>
      </c>
      <c r="H26" s="111">
        <v>34668765</v>
      </c>
      <c r="I26" s="364">
        <f>SUM(G26:H26)</f>
        <v>36031527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486</v>
      </c>
      <c r="I30" s="362">
        <f>SUM(G30:H30)</f>
        <v>486</v>
      </c>
      <c r="J30" s="36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5347878</v>
      </c>
      <c r="I31" s="364">
        <f>SUM(G31:H31)</f>
        <v>5347878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790</v>
      </c>
      <c r="H35" s="109">
        <f>H10+H15+H20+H25+H30</f>
        <v>4745</v>
      </c>
      <c r="I35" s="362">
        <f>SUM(G35:H35)</f>
        <v>5535</v>
      </c>
      <c r="J35" s="363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7533952</v>
      </c>
      <c r="H36" s="176">
        <f>H11+H16+H21+H26+H31</f>
        <v>55551040</v>
      </c>
      <c r="I36" s="366">
        <f>SUM(G36:H36)</f>
        <v>63084992</v>
      </c>
      <c r="J36" s="367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172405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2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190466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8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243955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14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378670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25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985496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2017-07-05T06:12:27Z</cp:lastPrinted>
  <dcterms:created xsi:type="dcterms:W3CDTF">2006-12-27T00:16:47Z</dcterms:created>
  <dcterms:modified xsi:type="dcterms:W3CDTF">2017-07-05T06:12:39Z</dcterms:modified>
  <cp:category/>
  <cp:version/>
  <cp:contentType/>
  <cp:contentStatus/>
</cp:coreProperties>
</file>