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80" windowWidth="7650" windowHeight="8925" tabRatio="797" activeTab="1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<sst xmlns="http://schemas.openxmlformats.org/spreadsheetml/2006/main" count="434" uniqueCount="170">
  <si>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</si>
  <si>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</si>
  <si>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</si>
  <si>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</si>
  <si>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</si>
  <si>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</si>
  <si>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</si>
  <si>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</si>
  <si>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</si>
  <si>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</si>
  <si>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</si>
  <si>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</si>
  <si>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</si>
  <si>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</si>
  <si>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</si>
  <si>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</si>
  <si>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</si>
  <si>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</si>
  <si>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</si>
  <si>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</si>
  <si>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</si>
  <si>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</si>
  <si>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</si>
  <si>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</si>
  <si>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</si>
  <si>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</si>
  <si>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</si>
  <si>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</si>
  <si>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</si>
  <si>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</si>
  <si>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</si>
  <si>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</si>
  <si>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</si>
  <si>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</si>
  <si>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</si>
  <si>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</si>
  <si>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</si>
  <si>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</si>
  <si>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</si>
  <si>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</si>
  <si>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</si>
  <si>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</si>
  <si>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</si>
  <si>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</si>
  <si>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</si>
  <si>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</si>
  <si>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</si>
  <si>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</si>
  <si>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</si>
  <si>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</si>
  <si>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</si>
  <si>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</si>
  <si>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</si>
  <si>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</si>
  <si>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</si>
  <si>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</si>
  <si>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</si>
  <si>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</si>
  <si>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</si>
  <si>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</si>
  <si>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</si>
  <si>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</si>
  <si>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</si>
  <si>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</si>
  <si>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</si>
  <si>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</si>
  <si>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</si>
  <si>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</si>
  <si>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</si>
  <si>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</si>
  <si>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</si>
  <si>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</si>
  <si>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</si>
  <si>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</si>
  <si>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</si>
  <si>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</si>
  <si>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</si>
  <si>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</si>
  <si>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</si>
  <si>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</si>
  <si>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</si>
  <si>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</si>
  <si>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</si>
  <si>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</si>
  <si>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</si>
  <si>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</si>
  <si>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</si>
  <si>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</si>
  <si>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</si>
  <si>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</si>
  <si>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</si>
  <si>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</si>
  <si>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</si>
  <si>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</si>
  <si>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</si>
  <si>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</si>
  <si>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</si>
  <si>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</si>
  <si>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</si>
  <si>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</si>
  <si>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</si>
  <si>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</si>
  <si>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</si>
  <si>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</si>
  <si>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</si>
  <si>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</si>
  <si>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</si>
  <si>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</si>
  <si>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</si>
  <si>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</si>
  <si>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</si>
  <si>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</si>
  <si>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</si>
  <si>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</si>
  <si>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</si>
  <si>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</si>
  <si>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</si>
  <si>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</si>
  <si>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介護保険事業状況報告</t>
  </si>
  <si>
    <t>訪問サービス</t>
  </si>
  <si>
    <t>訪問看護</t>
  </si>
  <si>
    <t>平成２９年１０月月報</t>
  </si>
  <si>
    <t>① 総数</t>
  </si>
  <si>
    <t>平成２９年１０月月報（報告用）</t>
  </si>
  <si>
    <t>ア 件数</t>
  </si>
  <si>
    <t>訪問介護</t>
  </si>
  <si>
    <t>訪問入浴介護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</si>
  <si>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</si>
  <si>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</si>
  <si>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</si>
  <si>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</si>
  <si>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</si>
  <si>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</si>
  <si>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</si>
  <si>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</si>
  <si>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</si>
  <si>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</si>
  <si>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</si>
  <si>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</si>
  <si>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</si>
  <si>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</si>
  <si>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</si>
  <si>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</si>
  <si>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</si>
  <si>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</si>
  <si>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</si>
  <si>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</si>
  <si>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</si>
  <si>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</si>
  <si>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</si>
  <si>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特定施設入所者生活介護</t>
  </si>
  <si>
    <t>ウ 費用額</t>
  </si>
  <si>
    <t>要支援１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</si>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</sst>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38" fontId="13" fillId="0" borderId="131" xfId="49" applyFont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0" fontId="5" fillId="0" borderId="132" xfId="61" applyFont="1" applyBorder="1" applyAlignment="1">
      <alignment horizontal="center" vertical="center"/>
      <protection/>
    </xf>
    <xf numFmtId="0" fontId="5" fillId="0" borderId="133" xfId="61" applyFont="1" applyBorder="1" applyAlignment="1">
      <alignment horizontal="center" vertical="center"/>
      <protection/>
    </xf>
    <xf numFmtId="0" fontId="5" fillId="0" borderId="134" xfId="61" applyFont="1" applyBorder="1" applyAlignment="1">
      <alignment horizontal="center" vertical="center"/>
      <protection/>
    </xf>
    <xf numFmtId="0" fontId="5" fillId="0" borderId="135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36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37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38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39" xfId="61" applyFont="1" applyFill="1" applyBorder="1" applyAlignment="1">
      <alignment horizontal="left" vertical="center" shrinkToFit="1"/>
      <protection/>
    </xf>
    <xf numFmtId="0" fontId="24" fillId="0" borderId="140" xfId="61" applyFont="1" applyFill="1" applyBorder="1" applyAlignment="1">
      <alignment horizontal="left" vertical="center" shrinkToFit="1"/>
      <protection/>
    </xf>
    <xf numFmtId="0" fontId="24" fillId="0" borderId="141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38" fontId="11" fillId="0" borderId="56" xfId="49" applyFont="1" applyBorder="1" applyAlignment="1">
      <alignment horizontal="right" vertical="center"/>
    </xf>
    <xf numFmtId="38" fontId="11" fillId="0" borderId="131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2" xfId="49" applyFont="1" applyBorder="1" applyAlignment="1">
      <alignment horizontal="right" vertical="center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43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44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45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46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0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3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6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29&#24180;10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15">
          <cell r="J15">
            <v>2</v>
          </cell>
          <cell r="K15">
            <v>2</v>
          </cell>
        </row>
        <row r="25">
          <cell r="F25">
            <v>31</v>
          </cell>
          <cell r="G25">
            <v>34</v>
          </cell>
          <cell r="I25">
            <v>0</v>
          </cell>
          <cell r="J25">
            <v>38</v>
          </cell>
          <cell r="K25">
            <v>21</v>
          </cell>
          <cell r="L25">
            <v>22</v>
          </cell>
          <cell r="M25">
            <v>10</v>
          </cell>
          <cell r="N25">
            <v>12</v>
          </cell>
        </row>
        <row r="26">
          <cell r="F26">
            <v>51</v>
          </cell>
          <cell r="G26">
            <v>28</v>
          </cell>
          <cell r="I26">
            <v>0</v>
          </cell>
          <cell r="J26">
            <v>28</v>
          </cell>
          <cell r="K26">
            <v>18</v>
          </cell>
          <cell r="L26">
            <v>10</v>
          </cell>
          <cell r="M26">
            <v>1</v>
          </cell>
          <cell r="N26">
            <v>1</v>
          </cell>
        </row>
        <row r="28">
          <cell r="J28">
            <v>1</v>
          </cell>
          <cell r="K28">
            <v>1</v>
          </cell>
        </row>
        <row r="59">
          <cell r="J59">
            <v>11354</v>
          </cell>
          <cell r="K59">
            <v>7758</v>
          </cell>
        </row>
        <row r="70">
          <cell r="J70">
            <v>1042</v>
          </cell>
          <cell r="K70">
            <v>1742</v>
          </cell>
        </row>
        <row r="101">
          <cell r="J101">
            <v>123366</v>
          </cell>
          <cell r="K101">
            <v>84520</v>
          </cell>
        </row>
        <row r="111">
          <cell r="F111">
            <v>953831</v>
          </cell>
          <cell r="G111">
            <v>972971</v>
          </cell>
          <cell r="I111">
            <v>0</v>
          </cell>
          <cell r="J111">
            <v>1073720</v>
          </cell>
          <cell r="K111">
            <v>509876</v>
          </cell>
          <cell r="L111">
            <v>742488</v>
          </cell>
          <cell r="M111">
            <v>471096</v>
          </cell>
          <cell r="N111">
            <v>611568</v>
          </cell>
        </row>
        <row r="112">
          <cell r="F112">
            <v>5753158</v>
          </cell>
          <cell r="G112">
            <v>2858419</v>
          </cell>
          <cell r="I112">
            <v>0</v>
          </cell>
          <cell r="J112">
            <v>3379699</v>
          </cell>
          <cell r="K112">
            <v>2503896</v>
          </cell>
          <cell r="L112">
            <v>945404</v>
          </cell>
          <cell r="M112">
            <v>140000</v>
          </cell>
          <cell r="N112">
            <v>50000</v>
          </cell>
        </row>
        <row r="114">
          <cell r="J114">
            <v>11514</v>
          </cell>
          <cell r="K114">
            <v>19249</v>
          </cell>
        </row>
        <row r="145">
          <cell r="J145">
            <v>111029</v>
          </cell>
          <cell r="K145">
            <v>76068</v>
          </cell>
        </row>
        <row r="155">
          <cell r="F155">
            <v>845316</v>
          </cell>
          <cell r="G155">
            <v>840995</v>
          </cell>
          <cell r="I155">
            <v>0</v>
          </cell>
          <cell r="J155">
            <v>937319</v>
          </cell>
          <cell r="K155">
            <v>456547</v>
          </cell>
          <cell r="L155">
            <v>648494</v>
          </cell>
          <cell r="M155">
            <v>419968</v>
          </cell>
          <cell r="N155">
            <v>543552</v>
          </cell>
        </row>
        <row r="156">
          <cell r="F156">
            <v>5091102</v>
          </cell>
          <cell r="G156">
            <v>2484943</v>
          </cell>
          <cell r="I156">
            <v>0</v>
          </cell>
          <cell r="J156">
            <v>2911555</v>
          </cell>
          <cell r="K156">
            <v>2201777</v>
          </cell>
          <cell r="L156">
            <v>848861</v>
          </cell>
          <cell r="M156">
            <v>126000</v>
          </cell>
          <cell r="N156">
            <v>45000</v>
          </cell>
        </row>
        <row r="158">
          <cell r="J158">
            <v>11514</v>
          </cell>
          <cell r="K158">
            <v>19249</v>
          </cell>
        </row>
      </sheetData>
      <sheetData sheetId="5">
        <row r="11">
          <cell r="F11">
            <v>808</v>
          </cell>
          <cell r="G11">
            <v>602</v>
          </cell>
          <cell r="I11">
            <v>0</v>
          </cell>
          <cell r="J11">
            <v>1530</v>
          </cell>
          <cell r="K11">
            <v>935</v>
          </cell>
          <cell r="L11">
            <v>763</v>
          </cell>
          <cell r="M11">
            <v>468</v>
          </cell>
          <cell r="N11">
            <v>577</v>
          </cell>
        </row>
        <row r="12">
          <cell r="F12">
            <v>0</v>
          </cell>
          <cell r="G12">
            <v>2</v>
          </cell>
          <cell r="I12">
            <v>0</v>
          </cell>
          <cell r="J12">
            <v>8</v>
          </cell>
          <cell r="K12">
            <v>7</v>
          </cell>
          <cell r="L12">
            <v>25</v>
          </cell>
          <cell r="M12">
            <v>60</v>
          </cell>
          <cell r="N12">
            <v>161</v>
          </cell>
        </row>
        <row r="13">
          <cell r="F13">
            <v>196</v>
          </cell>
          <cell r="G13">
            <v>360</v>
          </cell>
          <cell r="I13">
            <v>0</v>
          </cell>
          <cell r="J13">
            <v>673</v>
          </cell>
          <cell r="K13">
            <v>506</v>
          </cell>
          <cell r="L13">
            <v>428</v>
          </cell>
          <cell r="M13">
            <v>337</v>
          </cell>
          <cell r="N13">
            <v>390</v>
          </cell>
        </row>
        <row r="14">
          <cell r="F14">
            <v>13</v>
          </cell>
          <cell r="G14">
            <v>34</v>
          </cell>
          <cell r="I14">
            <v>0</v>
          </cell>
          <cell r="J14">
            <v>39</v>
          </cell>
          <cell r="K14">
            <v>43</v>
          </cell>
          <cell r="L14">
            <v>41</v>
          </cell>
          <cell r="M14">
            <v>21</v>
          </cell>
          <cell r="N14">
            <v>26</v>
          </cell>
        </row>
        <row r="15">
          <cell r="F15">
            <v>233</v>
          </cell>
          <cell r="G15">
            <v>429</v>
          </cell>
          <cell r="I15">
            <v>0</v>
          </cell>
          <cell r="J15">
            <v>1015</v>
          </cell>
          <cell r="K15">
            <v>858</v>
          </cell>
          <cell r="L15">
            <v>997</v>
          </cell>
          <cell r="M15">
            <v>736</v>
          </cell>
          <cell r="N15">
            <v>791</v>
          </cell>
        </row>
        <row r="17">
          <cell r="F17">
            <v>631</v>
          </cell>
          <cell r="G17">
            <v>646</v>
          </cell>
          <cell r="I17">
            <v>0</v>
          </cell>
          <cell r="J17">
            <v>1138</v>
          </cell>
          <cell r="K17">
            <v>639</v>
          </cell>
          <cell r="L17">
            <v>530</v>
          </cell>
          <cell r="M17">
            <v>212</v>
          </cell>
          <cell r="N17">
            <v>170</v>
          </cell>
        </row>
        <row r="18">
          <cell r="F18">
            <v>207</v>
          </cell>
          <cell r="G18">
            <v>223</v>
          </cell>
          <cell r="I18">
            <v>0</v>
          </cell>
          <cell r="J18">
            <v>383</v>
          </cell>
          <cell r="K18">
            <v>229</v>
          </cell>
          <cell r="L18">
            <v>210</v>
          </cell>
          <cell r="M18">
            <v>81</v>
          </cell>
          <cell r="N18">
            <v>49</v>
          </cell>
        </row>
        <row r="20">
          <cell r="F20">
            <v>6</v>
          </cell>
          <cell r="G20">
            <v>33</v>
          </cell>
          <cell r="I20">
            <v>0</v>
          </cell>
          <cell r="J20">
            <v>170</v>
          </cell>
          <cell r="K20">
            <v>161</v>
          </cell>
          <cell r="L20">
            <v>273</v>
          </cell>
          <cell r="M20">
            <v>132</v>
          </cell>
          <cell r="N20">
            <v>82</v>
          </cell>
        </row>
        <row r="21">
          <cell r="F21">
            <v>1</v>
          </cell>
          <cell r="G21">
            <v>3</v>
          </cell>
          <cell r="I21">
            <v>0</v>
          </cell>
          <cell r="J21">
            <v>14</v>
          </cell>
          <cell r="K21">
            <v>19</v>
          </cell>
          <cell r="L21">
            <v>36</v>
          </cell>
          <cell r="M21">
            <v>21</v>
          </cell>
          <cell r="N21">
            <v>27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1</v>
          </cell>
          <cell r="M22">
            <v>0</v>
          </cell>
          <cell r="N22">
            <v>2</v>
          </cell>
        </row>
        <row r="24">
          <cell r="F24">
            <v>931</v>
          </cell>
          <cell r="G24">
            <v>1150</v>
          </cell>
          <cell r="I24">
            <v>0</v>
          </cell>
          <cell r="J24">
            <v>1691</v>
          </cell>
          <cell r="K24">
            <v>1229</v>
          </cell>
          <cell r="L24">
            <v>1105</v>
          </cell>
          <cell r="M24">
            <v>630</v>
          </cell>
          <cell r="N24">
            <v>599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106</v>
          </cell>
          <cell r="G27">
            <v>143</v>
          </cell>
          <cell r="I27">
            <v>0</v>
          </cell>
          <cell r="J27">
            <v>224</v>
          </cell>
          <cell r="K27">
            <v>173</v>
          </cell>
          <cell r="L27">
            <v>187</v>
          </cell>
          <cell r="M27">
            <v>137</v>
          </cell>
          <cell r="N27">
            <v>117</v>
          </cell>
        </row>
        <row r="28">
          <cell r="F28">
            <v>2036</v>
          </cell>
          <cell r="G28">
            <v>2010</v>
          </cell>
          <cell r="I28">
            <v>0</v>
          </cell>
          <cell r="J28">
            <v>2992</v>
          </cell>
          <cell r="K28">
            <v>1699</v>
          </cell>
          <cell r="L28">
            <v>1375</v>
          </cell>
          <cell r="M28">
            <v>691</v>
          </cell>
          <cell r="N28">
            <v>616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16</v>
          </cell>
          <cell r="K30">
            <v>11</v>
          </cell>
          <cell r="L30">
            <v>10</v>
          </cell>
          <cell r="M30">
            <v>13</v>
          </cell>
          <cell r="N30">
            <v>1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708</v>
          </cell>
          <cell r="K32">
            <v>375</v>
          </cell>
          <cell r="L32">
            <v>330</v>
          </cell>
          <cell r="M32">
            <v>125</v>
          </cell>
          <cell r="N32">
            <v>82</v>
          </cell>
        </row>
        <row r="33">
          <cell r="F33">
            <v>2</v>
          </cell>
          <cell r="G33">
            <v>11</v>
          </cell>
          <cell r="I33">
            <v>0</v>
          </cell>
          <cell r="J33">
            <v>44</v>
          </cell>
          <cell r="K33">
            <v>27</v>
          </cell>
          <cell r="L33">
            <v>66</v>
          </cell>
          <cell r="M33">
            <v>34</v>
          </cell>
          <cell r="N33">
            <v>31</v>
          </cell>
        </row>
        <row r="34">
          <cell r="F34">
            <v>3</v>
          </cell>
          <cell r="G34">
            <v>5</v>
          </cell>
          <cell r="I34">
            <v>0</v>
          </cell>
          <cell r="J34">
            <v>18</v>
          </cell>
          <cell r="K34">
            <v>12</v>
          </cell>
          <cell r="L34">
            <v>16</v>
          </cell>
          <cell r="M34">
            <v>16</v>
          </cell>
          <cell r="N34">
            <v>6</v>
          </cell>
        </row>
        <row r="35">
          <cell r="F35">
            <v>0</v>
          </cell>
          <cell r="G35">
            <v>9</v>
          </cell>
          <cell r="I35">
            <v>0</v>
          </cell>
          <cell r="J35">
            <v>77</v>
          </cell>
          <cell r="K35">
            <v>80</v>
          </cell>
          <cell r="L35">
            <v>97</v>
          </cell>
          <cell r="M35">
            <v>44</v>
          </cell>
          <cell r="N35">
            <v>34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13</v>
          </cell>
          <cell r="M37">
            <v>13</v>
          </cell>
          <cell r="N37">
            <v>22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18</v>
          </cell>
          <cell r="K40">
            <v>71</v>
          </cell>
          <cell r="L40">
            <v>550</v>
          </cell>
          <cell r="M40">
            <v>487</v>
          </cell>
          <cell r="N40">
            <v>449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142</v>
          </cell>
          <cell r="K41">
            <v>175</v>
          </cell>
          <cell r="L41">
            <v>276</v>
          </cell>
          <cell r="M41">
            <v>190</v>
          </cell>
          <cell r="N41">
            <v>157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1</v>
          </cell>
          <cell r="L42">
            <v>7</v>
          </cell>
          <cell r="M42">
            <v>46</v>
          </cell>
          <cell r="N42">
            <v>142</v>
          </cell>
        </row>
        <row r="55">
          <cell r="F55">
            <v>1367484</v>
          </cell>
          <cell r="G55">
            <v>1446545</v>
          </cell>
          <cell r="I55">
            <v>0</v>
          </cell>
          <cell r="J55">
            <v>6368553</v>
          </cell>
          <cell r="K55">
            <v>5920956</v>
          </cell>
          <cell r="L55">
            <v>7154320</v>
          </cell>
          <cell r="M55">
            <v>5510151</v>
          </cell>
          <cell r="N55">
            <v>7430473</v>
          </cell>
        </row>
        <row r="56">
          <cell r="F56">
            <v>0</v>
          </cell>
          <cell r="G56">
            <v>4411</v>
          </cell>
          <cell r="I56">
            <v>0</v>
          </cell>
          <cell r="J56">
            <v>31995</v>
          </cell>
          <cell r="K56">
            <v>47303</v>
          </cell>
          <cell r="L56">
            <v>158902</v>
          </cell>
          <cell r="M56">
            <v>386010</v>
          </cell>
          <cell r="N56">
            <v>1056929</v>
          </cell>
        </row>
        <row r="57">
          <cell r="F57">
            <v>484874</v>
          </cell>
          <cell r="G57">
            <v>1241289</v>
          </cell>
          <cell r="I57">
            <v>0</v>
          </cell>
          <cell r="J57">
            <v>2668245</v>
          </cell>
          <cell r="K57">
            <v>2156712</v>
          </cell>
          <cell r="L57">
            <v>1869684</v>
          </cell>
          <cell r="M57">
            <v>1634020</v>
          </cell>
          <cell r="N57">
            <v>2376799</v>
          </cell>
        </row>
        <row r="58">
          <cell r="F58">
            <v>29810</v>
          </cell>
          <cell r="G58">
            <v>118622</v>
          </cell>
          <cell r="I58">
            <v>0</v>
          </cell>
          <cell r="J58">
            <v>154864</v>
          </cell>
          <cell r="K58">
            <v>148890</v>
          </cell>
          <cell r="L58">
            <v>142299</v>
          </cell>
          <cell r="M58">
            <v>81018</v>
          </cell>
          <cell r="N58">
            <v>85466</v>
          </cell>
        </row>
        <row r="59">
          <cell r="F59">
            <v>182007</v>
          </cell>
          <cell r="G59">
            <v>337483</v>
          </cell>
          <cell r="I59">
            <v>0</v>
          </cell>
          <cell r="J59">
            <v>835380</v>
          </cell>
          <cell r="K59">
            <v>689237</v>
          </cell>
          <cell r="L59">
            <v>833547</v>
          </cell>
          <cell r="M59">
            <v>628795</v>
          </cell>
          <cell r="N59">
            <v>679288</v>
          </cell>
        </row>
        <row r="61">
          <cell r="F61">
            <v>1263480</v>
          </cell>
          <cell r="G61">
            <v>2455539</v>
          </cell>
          <cell r="I61">
            <v>0</v>
          </cell>
          <cell r="J61">
            <v>6500764</v>
          </cell>
          <cell r="K61">
            <v>4487217</v>
          </cell>
          <cell r="L61">
            <v>4447648</v>
          </cell>
          <cell r="M61">
            <v>1946787</v>
          </cell>
          <cell r="N61">
            <v>1436336</v>
          </cell>
        </row>
        <row r="62">
          <cell r="F62">
            <v>459612</v>
          </cell>
          <cell r="G62">
            <v>944373</v>
          </cell>
          <cell r="I62">
            <v>0</v>
          </cell>
          <cell r="J62">
            <v>2055566</v>
          </cell>
          <cell r="K62">
            <v>1511734</v>
          </cell>
          <cell r="L62">
            <v>1700589</v>
          </cell>
          <cell r="M62">
            <v>725409</v>
          </cell>
          <cell r="N62">
            <v>420929</v>
          </cell>
        </row>
        <row r="64">
          <cell r="F64">
            <v>11131</v>
          </cell>
          <cell r="G64">
            <v>126220</v>
          </cell>
          <cell r="I64">
            <v>0</v>
          </cell>
          <cell r="J64">
            <v>917370</v>
          </cell>
          <cell r="K64">
            <v>1123996</v>
          </cell>
          <cell r="L64">
            <v>2346583</v>
          </cell>
          <cell r="M64">
            <v>1492687</v>
          </cell>
          <cell r="N64">
            <v>909084</v>
          </cell>
        </row>
        <row r="65">
          <cell r="F65">
            <v>1706</v>
          </cell>
          <cell r="G65">
            <v>16714</v>
          </cell>
          <cell r="I65">
            <v>0</v>
          </cell>
          <cell r="J65">
            <v>78006</v>
          </cell>
          <cell r="K65">
            <v>118932</v>
          </cell>
          <cell r="L65">
            <v>287713</v>
          </cell>
          <cell r="M65">
            <v>182438</v>
          </cell>
          <cell r="N65">
            <v>255324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9404</v>
          </cell>
          <cell r="L66">
            <v>17209</v>
          </cell>
          <cell r="M66">
            <v>0</v>
          </cell>
          <cell r="N66">
            <v>21803</v>
          </cell>
        </row>
        <row r="68">
          <cell r="F68">
            <v>610937</v>
          </cell>
          <cell r="G68">
            <v>948879</v>
          </cell>
          <cell r="I68">
            <v>0</v>
          </cell>
          <cell r="J68">
            <v>1869559</v>
          </cell>
          <cell r="K68">
            <v>1797081</v>
          </cell>
          <cell r="L68">
            <v>1806675</v>
          </cell>
          <cell r="M68">
            <v>1283520</v>
          </cell>
          <cell r="N68">
            <v>1404321</v>
          </cell>
        </row>
        <row r="69">
          <cell r="F69">
            <v>656931</v>
          </cell>
          <cell r="G69">
            <v>1441113</v>
          </cell>
          <cell r="I69">
            <v>0</v>
          </cell>
          <cell r="J69">
            <v>3869663</v>
          </cell>
          <cell r="K69">
            <v>3440259</v>
          </cell>
          <cell r="L69">
            <v>4106472</v>
          </cell>
          <cell r="M69">
            <v>3188883</v>
          </cell>
          <cell r="N69">
            <v>2869276</v>
          </cell>
        </row>
        <row r="70">
          <cell r="F70">
            <v>890780</v>
          </cell>
          <cell r="G70">
            <v>880500</v>
          </cell>
          <cell r="I70">
            <v>0</v>
          </cell>
          <cell r="J70">
            <v>3826620</v>
          </cell>
          <cell r="K70">
            <v>2163539</v>
          </cell>
          <cell r="L70">
            <v>2171525</v>
          </cell>
          <cell r="M70">
            <v>1090925</v>
          </cell>
          <cell r="N70">
            <v>971875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139070</v>
          </cell>
          <cell r="K72">
            <v>129317</v>
          </cell>
          <cell r="L72">
            <v>157376</v>
          </cell>
          <cell r="M72">
            <v>264287</v>
          </cell>
          <cell r="N72">
            <v>25980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3449308</v>
          </cell>
          <cell r="K74">
            <v>2311734</v>
          </cell>
          <cell r="L74">
            <v>2852606</v>
          </cell>
          <cell r="M74">
            <v>1461944</v>
          </cell>
          <cell r="N74">
            <v>966401</v>
          </cell>
        </row>
        <row r="75">
          <cell r="F75">
            <v>7315</v>
          </cell>
          <cell r="G75">
            <v>66536</v>
          </cell>
          <cell r="I75">
            <v>0</v>
          </cell>
          <cell r="J75">
            <v>345111</v>
          </cell>
          <cell r="K75">
            <v>299287</v>
          </cell>
          <cell r="L75">
            <v>716890</v>
          </cell>
          <cell r="M75">
            <v>481901</v>
          </cell>
          <cell r="N75">
            <v>416973</v>
          </cell>
        </row>
        <row r="76">
          <cell r="F76">
            <v>13052</v>
          </cell>
          <cell r="G76">
            <v>39972</v>
          </cell>
          <cell r="I76">
            <v>0</v>
          </cell>
          <cell r="J76">
            <v>227793</v>
          </cell>
          <cell r="K76">
            <v>218221</v>
          </cell>
          <cell r="L76">
            <v>343794</v>
          </cell>
          <cell r="M76">
            <v>364569</v>
          </cell>
          <cell r="N76">
            <v>186995</v>
          </cell>
        </row>
        <row r="77">
          <cell r="F77">
            <v>0</v>
          </cell>
          <cell r="G77">
            <v>231160</v>
          </cell>
          <cell r="I77">
            <v>0</v>
          </cell>
          <cell r="J77">
            <v>1980404</v>
          </cell>
          <cell r="K77">
            <v>2243967</v>
          </cell>
          <cell r="L77">
            <v>2788097</v>
          </cell>
          <cell r="M77">
            <v>1241566</v>
          </cell>
          <cell r="N77">
            <v>1016281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24240</v>
          </cell>
          <cell r="K79">
            <v>53951</v>
          </cell>
          <cell r="L79">
            <v>354582</v>
          </cell>
          <cell r="M79">
            <v>376874</v>
          </cell>
          <cell r="N79">
            <v>730937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394791</v>
          </cell>
          <cell r="K82">
            <v>1674403</v>
          </cell>
          <cell r="L82">
            <v>14104600</v>
          </cell>
          <cell r="M82">
            <v>13370996</v>
          </cell>
          <cell r="N82">
            <v>13235503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3595163</v>
          </cell>
          <cell r="K83">
            <v>4807114</v>
          </cell>
          <cell r="L83">
            <v>8013981</v>
          </cell>
          <cell r="M83">
            <v>5822454</v>
          </cell>
          <cell r="N83">
            <v>4876075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25441</v>
          </cell>
          <cell r="L84">
            <v>228018</v>
          </cell>
          <cell r="M84">
            <v>1380264</v>
          </cell>
          <cell r="N84">
            <v>4764413</v>
          </cell>
        </row>
        <row r="97">
          <cell r="F97">
            <v>15105877</v>
          </cell>
          <cell r="G97">
            <v>15968037</v>
          </cell>
          <cell r="I97">
            <v>0</v>
          </cell>
          <cell r="J97">
            <v>70088981</v>
          </cell>
          <cell r="K97">
            <v>65055413</v>
          </cell>
          <cell r="L97">
            <v>78562264</v>
          </cell>
          <cell r="M97">
            <v>60499073</v>
          </cell>
          <cell r="N97">
            <v>81547575</v>
          </cell>
        </row>
        <row r="98">
          <cell r="F98">
            <v>0</v>
          </cell>
          <cell r="G98">
            <v>48741</v>
          </cell>
          <cell r="I98">
            <v>0</v>
          </cell>
          <cell r="J98">
            <v>353542</v>
          </cell>
          <cell r="K98">
            <v>513100</v>
          </cell>
          <cell r="L98">
            <v>1756587</v>
          </cell>
          <cell r="M98">
            <v>4264259</v>
          </cell>
          <cell r="N98">
            <v>11644899</v>
          </cell>
        </row>
        <row r="99">
          <cell r="F99">
            <v>5349328</v>
          </cell>
          <cell r="G99">
            <v>13696280</v>
          </cell>
          <cell r="I99">
            <v>0</v>
          </cell>
          <cell r="J99">
            <v>29439796</v>
          </cell>
          <cell r="K99">
            <v>23802422</v>
          </cell>
          <cell r="L99">
            <v>20611971</v>
          </cell>
          <cell r="M99">
            <v>18017923</v>
          </cell>
          <cell r="N99">
            <v>26181386</v>
          </cell>
        </row>
        <row r="100">
          <cell r="F100">
            <v>322834</v>
          </cell>
          <cell r="G100">
            <v>1278734</v>
          </cell>
          <cell r="I100">
            <v>0</v>
          </cell>
          <cell r="J100">
            <v>1667195</v>
          </cell>
          <cell r="K100">
            <v>1593078</v>
          </cell>
          <cell r="L100">
            <v>1530403</v>
          </cell>
          <cell r="M100">
            <v>872554</v>
          </cell>
          <cell r="N100">
            <v>918309</v>
          </cell>
        </row>
        <row r="101">
          <cell r="F101">
            <v>1820070</v>
          </cell>
          <cell r="G101">
            <v>3374830</v>
          </cell>
          <cell r="I101">
            <v>0</v>
          </cell>
          <cell r="J101">
            <v>8353800</v>
          </cell>
          <cell r="K101">
            <v>6892370</v>
          </cell>
          <cell r="L101">
            <v>8335470</v>
          </cell>
          <cell r="M101">
            <v>6287950</v>
          </cell>
          <cell r="N101">
            <v>6792880</v>
          </cell>
        </row>
        <row r="103">
          <cell r="F103">
            <v>13485945</v>
          </cell>
          <cell r="G103">
            <v>26199444</v>
          </cell>
          <cell r="I103">
            <v>0</v>
          </cell>
          <cell r="J103">
            <v>69298471</v>
          </cell>
          <cell r="K103">
            <v>47822009</v>
          </cell>
          <cell r="L103">
            <v>47386645</v>
          </cell>
          <cell r="M103">
            <v>20722209</v>
          </cell>
          <cell r="N103">
            <v>15304566</v>
          </cell>
        </row>
        <row r="104">
          <cell r="F104">
            <v>4974014</v>
          </cell>
          <cell r="G104">
            <v>10207587</v>
          </cell>
          <cell r="I104">
            <v>0</v>
          </cell>
          <cell r="J104">
            <v>22215005</v>
          </cell>
          <cell r="K104">
            <v>16338644</v>
          </cell>
          <cell r="L104">
            <v>18370186</v>
          </cell>
          <cell r="M104">
            <v>7846406</v>
          </cell>
          <cell r="N104">
            <v>4534744</v>
          </cell>
        </row>
        <row r="106">
          <cell r="F106">
            <v>120546</v>
          </cell>
          <cell r="G106">
            <v>1364863</v>
          </cell>
          <cell r="I106">
            <v>0</v>
          </cell>
          <cell r="J106">
            <v>9922845</v>
          </cell>
          <cell r="K106">
            <v>12149386</v>
          </cell>
          <cell r="L106">
            <v>25359886</v>
          </cell>
          <cell r="M106">
            <v>16153586</v>
          </cell>
          <cell r="N106">
            <v>9836089</v>
          </cell>
        </row>
        <row r="107">
          <cell r="F107">
            <v>17827</v>
          </cell>
          <cell r="G107">
            <v>175794</v>
          </cell>
          <cell r="I107">
            <v>0</v>
          </cell>
          <cell r="J107">
            <v>827652</v>
          </cell>
          <cell r="K107">
            <v>1265903</v>
          </cell>
          <cell r="L107">
            <v>3051116</v>
          </cell>
          <cell r="M107">
            <v>1943310</v>
          </cell>
          <cell r="N107">
            <v>2715303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97480</v>
          </cell>
          <cell r="L108">
            <v>178773</v>
          </cell>
          <cell r="M108">
            <v>0</v>
          </cell>
          <cell r="N108">
            <v>227639</v>
          </cell>
        </row>
        <row r="110">
          <cell r="F110">
            <v>6109370</v>
          </cell>
          <cell r="G110">
            <v>9488790</v>
          </cell>
          <cell r="I110">
            <v>0</v>
          </cell>
          <cell r="J110">
            <v>18695590</v>
          </cell>
          <cell r="K110">
            <v>17970810</v>
          </cell>
          <cell r="L110">
            <v>18066750</v>
          </cell>
          <cell r="M110">
            <v>12835200</v>
          </cell>
          <cell r="N110">
            <v>14043210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6978373</v>
          </cell>
          <cell r="G113">
            <v>15278392</v>
          </cell>
          <cell r="I113">
            <v>0</v>
          </cell>
          <cell r="J113">
            <v>41032923</v>
          </cell>
          <cell r="K113">
            <v>36502212</v>
          </cell>
          <cell r="L113">
            <v>43560904</v>
          </cell>
          <cell r="M113">
            <v>33797935</v>
          </cell>
          <cell r="N113">
            <v>30407417</v>
          </cell>
        </row>
        <row r="114">
          <cell r="F114">
            <v>9840630</v>
          </cell>
          <cell r="G114">
            <v>9724656</v>
          </cell>
          <cell r="I114">
            <v>0</v>
          </cell>
          <cell r="J114">
            <v>42232876</v>
          </cell>
          <cell r="K114">
            <v>23856635</v>
          </cell>
          <cell r="L114">
            <v>23944790</v>
          </cell>
          <cell r="M114">
            <v>12023474</v>
          </cell>
          <cell r="N114">
            <v>10705666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1513816</v>
          </cell>
          <cell r="K116">
            <v>1419325</v>
          </cell>
          <cell r="L116">
            <v>1724795</v>
          </cell>
          <cell r="M116">
            <v>2913877</v>
          </cell>
          <cell r="N116">
            <v>287079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36792614</v>
          </cell>
          <cell r="K118">
            <v>24641594</v>
          </cell>
          <cell r="L118">
            <v>30409392</v>
          </cell>
          <cell r="M118">
            <v>15598505</v>
          </cell>
          <cell r="N118">
            <v>10271210</v>
          </cell>
        </row>
        <row r="119">
          <cell r="F119">
            <v>79220</v>
          </cell>
          <cell r="G119">
            <v>719116</v>
          </cell>
          <cell r="I119">
            <v>0</v>
          </cell>
          <cell r="J119">
            <v>3733454</v>
          </cell>
          <cell r="K119">
            <v>3241266</v>
          </cell>
          <cell r="L119">
            <v>7763884</v>
          </cell>
          <cell r="M119">
            <v>5218966</v>
          </cell>
          <cell r="N119">
            <v>4515804</v>
          </cell>
        </row>
        <row r="120">
          <cell r="F120">
            <v>141351</v>
          </cell>
          <cell r="G120">
            <v>428454</v>
          </cell>
          <cell r="I120">
            <v>0</v>
          </cell>
          <cell r="J120">
            <v>2460636</v>
          </cell>
          <cell r="K120">
            <v>2349093</v>
          </cell>
          <cell r="L120">
            <v>3709217</v>
          </cell>
          <cell r="M120">
            <v>3943068</v>
          </cell>
          <cell r="N120">
            <v>2008915</v>
          </cell>
        </row>
        <row r="121">
          <cell r="F121">
            <v>0</v>
          </cell>
          <cell r="G121">
            <v>2468785</v>
          </cell>
          <cell r="I121">
            <v>0</v>
          </cell>
          <cell r="J121">
            <v>21150683</v>
          </cell>
          <cell r="K121">
            <v>23959147</v>
          </cell>
          <cell r="L121">
            <v>29776835</v>
          </cell>
          <cell r="M121">
            <v>13252814</v>
          </cell>
          <cell r="N121">
            <v>10837332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258883</v>
          </cell>
          <cell r="K123">
            <v>576196</v>
          </cell>
          <cell r="L123">
            <v>3782624</v>
          </cell>
          <cell r="M123">
            <v>4025008</v>
          </cell>
          <cell r="N123">
            <v>7775229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4191213</v>
          </cell>
          <cell r="K126">
            <v>17823574</v>
          </cell>
          <cell r="L126">
            <v>150384934</v>
          </cell>
          <cell r="M126">
            <v>142364630</v>
          </cell>
          <cell r="N126">
            <v>141063635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38196335</v>
          </cell>
          <cell r="K127">
            <v>51088936</v>
          </cell>
          <cell r="L127">
            <v>85121559</v>
          </cell>
          <cell r="M127">
            <v>61874577</v>
          </cell>
          <cell r="N127">
            <v>51787440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270536</v>
          </cell>
          <cell r="L128">
            <v>2368304</v>
          </cell>
          <cell r="M128">
            <v>14696858</v>
          </cell>
          <cell r="N128">
            <v>50570281</v>
          </cell>
        </row>
        <row r="141">
          <cell r="F141">
            <v>13413612</v>
          </cell>
          <cell r="G141">
            <v>14205844</v>
          </cell>
          <cell r="I141">
            <v>0</v>
          </cell>
          <cell r="J141">
            <v>62343328</v>
          </cell>
          <cell r="K141">
            <v>57604798</v>
          </cell>
          <cell r="L141">
            <v>69727037</v>
          </cell>
          <cell r="M141">
            <v>53495755</v>
          </cell>
          <cell r="N141">
            <v>72322191</v>
          </cell>
        </row>
        <row r="142">
          <cell r="F142">
            <v>0</v>
          </cell>
          <cell r="G142">
            <v>43866</v>
          </cell>
          <cell r="I142">
            <v>0</v>
          </cell>
          <cell r="J142">
            <v>310001</v>
          </cell>
          <cell r="K142">
            <v>454969</v>
          </cell>
          <cell r="L142">
            <v>1555697</v>
          </cell>
          <cell r="M142">
            <v>3791580</v>
          </cell>
          <cell r="N142">
            <v>10302591</v>
          </cell>
        </row>
        <row r="143">
          <cell r="F143">
            <v>4720952</v>
          </cell>
          <cell r="G143">
            <v>12100080</v>
          </cell>
          <cell r="I143">
            <v>0</v>
          </cell>
          <cell r="J143">
            <v>25971836</v>
          </cell>
          <cell r="K143">
            <v>20938895</v>
          </cell>
          <cell r="L143">
            <v>18247848</v>
          </cell>
          <cell r="M143">
            <v>15876807</v>
          </cell>
          <cell r="N143">
            <v>23180757</v>
          </cell>
        </row>
        <row r="144">
          <cell r="F144">
            <v>288254</v>
          </cell>
          <cell r="G144">
            <v>1143506</v>
          </cell>
          <cell r="I144">
            <v>0</v>
          </cell>
          <cell r="J144">
            <v>1470800</v>
          </cell>
          <cell r="K144">
            <v>1419835</v>
          </cell>
          <cell r="L144">
            <v>1342061</v>
          </cell>
          <cell r="M144">
            <v>738993</v>
          </cell>
          <cell r="N144">
            <v>804311</v>
          </cell>
        </row>
        <row r="145">
          <cell r="F145">
            <v>1589705</v>
          </cell>
          <cell r="G145">
            <v>2976616</v>
          </cell>
          <cell r="I145">
            <v>0</v>
          </cell>
          <cell r="J145">
            <v>7390873</v>
          </cell>
          <cell r="K145">
            <v>6084936</v>
          </cell>
          <cell r="L145">
            <v>7346324</v>
          </cell>
          <cell r="M145">
            <v>5558623</v>
          </cell>
          <cell r="N145">
            <v>6004764</v>
          </cell>
        </row>
        <row r="147">
          <cell r="F147">
            <v>11939305</v>
          </cell>
          <cell r="G147">
            <v>23180073</v>
          </cell>
          <cell r="I147">
            <v>0</v>
          </cell>
          <cell r="J147">
            <v>61535491</v>
          </cell>
          <cell r="K147">
            <v>42426574</v>
          </cell>
          <cell r="L147">
            <v>42036958</v>
          </cell>
          <cell r="M147">
            <v>18437637</v>
          </cell>
          <cell r="N147">
            <v>13684721</v>
          </cell>
        </row>
        <row r="148">
          <cell r="F148">
            <v>4426643</v>
          </cell>
          <cell r="G148">
            <v>9062310</v>
          </cell>
          <cell r="I148">
            <v>0</v>
          </cell>
          <cell r="J148">
            <v>19492962</v>
          </cell>
          <cell r="K148">
            <v>14443116</v>
          </cell>
          <cell r="L148">
            <v>16269926</v>
          </cell>
          <cell r="M148">
            <v>6901072</v>
          </cell>
          <cell r="N148">
            <v>4037793</v>
          </cell>
        </row>
        <row r="150">
          <cell r="F150">
            <v>104752</v>
          </cell>
          <cell r="G150">
            <v>1198580</v>
          </cell>
          <cell r="I150">
            <v>0</v>
          </cell>
          <cell r="J150">
            <v>8773172</v>
          </cell>
          <cell r="K150">
            <v>10690132</v>
          </cell>
          <cell r="L150">
            <v>22458714</v>
          </cell>
          <cell r="M150">
            <v>14453088</v>
          </cell>
          <cell r="N150">
            <v>8752610</v>
          </cell>
        </row>
        <row r="151">
          <cell r="F151">
            <v>16044</v>
          </cell>
          <cell r="G151">
            <v>151856</v>
          </cell>
          <cell r="I151">
            <v>0</v>
          </cell>
          <cell r="J151">
            <v>731608</v>
          </cell>
          <cell r="K151">
            <v>1127961</v>
          </cell>
          <cell r="L151">
            <v>2651020</v>
          </cell>
          <cell r="M151">
            <v>1723496</v>
          </cell>
          <cell r="N151">
            <v>2429419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87732</v>
          </cell>
          <cell r="L152">
            <v>160895</v>
          </cell>
          <cell r="M152">
            <v>0</v>
          </cell>
          <cell r="N152">
            <v>198825</v>
          </cell>
        </row>
        <row r="154">
          <cell r="F154">
            <v>5430504</v>
          </cell>
          <cell r="G154">
            <v>8444798</v>
          </cell>
          <cell r="I154">
            <v>0</v>
          </cell>
          <cell r="J154">
            <v>16611955</v>
          </cell>
          <cell r="K154">
            <v>15888475</v>
          </cell>
          <cell r="L154">
            <v>16009325</v>
          </cell>
          <cell r="M154">
            <v>11392670</v>
          </cell>
          <cell r="N154">
            <v>12484674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6076873</v>
          </cell>
          <cell r="G157">
            <v>13411022</v>
          </cell>
          <cell r="I157">
            <v>0</v>
          </cell>
          <cell r="J157">
            <v>35972964</v>
          </cell>
          <cell r="K157">
            <v>32028767</v>
          </cell>
          <cell r="L157">
            <v>37955844</v>
          </cell>
          <cell r="M157">
            <v>29696414</v>
          </cell>
          <cell r="N157">
            <v>26854319</v>
          </cell>
        </row>
        <row r="158">
          <cell r="F158">
            <v>9840630</v>
          </cell>
          <cell r="G158">
            <v>9724656</v>
          </cell>
          <cell r="I158">
            <v>0</v>
          </cell>
          <cell r="J158">
            <v>42232876</v>
          </cell>
          <cell r="K158">
            <v>23856635</v>
          </cell>
          <cell r="L158">
            <v>23944790</v>
          </cell>
          <cell r="M158">
            <v>12023474</v>
          </cell>
          <cell r="N158">
            <v>10705666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1351168</v>
          </cell>
          <cell r="K160">
            <v>1230968</v>
          </cell>
          <cell r="L160">
            <v>1492558</v>
          </cell>
          <cell r="M160">
            <v>2622483</v>
          </cell>
          <cell r="N160">
            <v>258371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32699850</v>
          </cell>
          <cell r="K162">
            <v>21857110</v>
          </cell>
          <cell r="L162">
            <v>27020070</v>
          </cell>
          <cell r="M162">
            <v>13872894</v>
          </cell>
          <cell r="N162">
            <v>9188814</v>
          </cell>
        </row>
        <row r="163">
          <cell r="F163">
            <v>63376</v>
          </cell>
          <cell r="G163">
            <v>637669</v>
          </cell>
          <cell r="I163">
            <v>0</v>
          </cell>
          <cell r="J163">
            <v>3320422</v>
          </cell>
          <cell r="K163">
            <v>2866611</v>
          </cell>
          <cell r="L163">
            <v>6900038</v>
          </cell>
          <cell r="M163">
            <v>4645047</v>
          </cell>
          <cell r="N163">
            <v>4038061</v>
          </cell>
        </row>
        <row r="164">
          <cell r="F164">
            <v>127214</v>
          </cell>
          <cell r="G164">
            <v>377458</v>
          </cell>
          <cell r="I164">
            <v>0</v>
          </cell>
          <cell r="J164">
            <v>2199024</v>
          </cell>
          <cell r="K164">
            <v>2078173</v>
          </cell>
          <cell r="L164">
            <v>3295691</v>
          </cell>
          <cell r="M164">
            <v>3518993</v>
          </cell>
          <cell r="N164">
            <v>1808020</v>
          </cell>
        </row>
        <row r="165">
          <cell r="F165">
            <v>0</v>
          </cell>
          <cell r="G165">
            <v>2193358</v>
          </cell>
          <cell r="I165">
            <v>0</v>
          </cell>
          <cell r="J165">
            <v>18632041</v>
          </cell>
          <cell r="K165">
            <v>21345710</v>
          </cell>
          <cell r="L165">
            <v>26396531</v>
          </cell>
          <cell r="M165">
            <v>11672576</v>
          </cell>
          <cell r="N165">
            <v>9564008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232994</v>
          </cell>
          <cell r="K167">
            <v>518576</v>
          </cell>
          <cell r="L167">
            <v>3372912</v>
          </cell>
          <cell r="M167">
            <v>3622501</v>
          </cell>
          <cell r="N167">
            <v>6887632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3724470</v>
          </cell>
          <cell r="K170">
            <v>16041184</v>
          </cell>
          <cell r="L170">
            <v>134558589</v>
          </cell>
          <cell r="M170">
            <v>127051871</v>
          </cell>
          <cell r="N170">
            <v>126180508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34122230</v>
          </cell>
          <cell r="K171">
            <v>45417419</v>
          </cell>
          <cell r="L171">
            <v>75830655</v>
          </cell>
          <cell r="M171">
            <v>55045554</v>
          </cell>
          <cell r="N171">
            <v>46241742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243482</v>
          </cell>
          <cell r="L172">
            <v>2115708</v>
          </cell>
          <cell r="M172">
            <v>13117041</v>
          </cell>
          <cell r="N172">
            <v>45054260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7">
      <selection activeCell="V29" sqref="V29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299">
        <v>58454</v>
      </c>
      <c r="E14" s="301"/>
      <c r="F14" s="301"/>
      <c r="G14" s="301"/>
      <c r="H14" s="302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299">
        <v>58441</v>
      </c>
      <c r="T14" s="300"/>
    </row>
    <row r="15" spans="3:20" ht="21.75" customHeight="1">
      <c r="C15" s="63" t="s">
        <v>18</v>
      </c>
      <c r="D15" s="299">
        <v>54657</v>
      </c>
      <c r="E15" s="301"/>
      <c r="F15" s="301"/>
      <c r="G15" s="301"/>
      <c r="H15" s="302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299">
        <v>54816</v>
      </c>
      <c r="T15" s="300"/>
    </row>
    <row r="16" spans="3:20" ht="21.75" customHeight="1">
      <c r="C16" s="65" t="s">
        <v>19</v>
      </c>
      <c r="D16" s="299">
        <v>1162</v>
      </c>
      <c r="E16" s="301"/>
      <c r="F16" s="301"/>
      <c r="G16" s="301"/>
      <c r="H16" s="302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299">
        <v>1166</v>
      </c>
      <c r="T16" s="300"/>
    </row>
    <row r="17" spans="3:20" ht="21.75" customHeight="1">
      <c r="C17" s="65" t="s">
        <v>20</v>
      </c>
      <c r="D17" s="299">
        <v>671</v>
      </c>
      <c r="E17" s="301"/>
      <c r="F17" s="301"/>
      <c r="G17" s="301"/>
      <c r="H17" s="302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299">
        <v>676</v>
      </c>
      <c r="T17" s="300"/>
    </row>
    <row r="18" spans="3:20" ht="21.75" customHeight="1" thickBot="1">
      <c r="C18" s="66" t="s">
        <v>2</v>
      </c>
      <c r="D18" s="295">
        <f>SUM(D14:H15)</f>
        <v>113111</v>
      </c>
      <c r="E18" s="296"/>
      <c r="F18" s="296"/>
      <c r="G18" s="296"/>
      <c r="H18" s="297"/>
      <c r="I18" s="67" t="s">
        <v>21</v>
      </c>
      <c r="J18" s="68"/>
      <c r="K18" s="296">
        <v>521</v>
      </c>
      <c r="L18" s="296"/>
      <c r="M18" s="297"/>
      <c r="N18" s="67" t="s">
        <v>22</v>
      </c>
      <c r="O18" s="68"/>
      <c r="P18" s="296">
        <v>375</v>
      </c>
      <c r="Q18" s="296"/>
      <c r="R18" s="297"/>
      <c r="S18" s="295">
        <f>SUM(S14:T15)</f>
        <v>113257</v>
      </c>
      <c r="T18" s="298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03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07" t="s">
        <v>36</v>
      </c>
      <c r="N22" s="308"/>
      <c r="O22" s="309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04"/>
      <c r="D23" s="299">
        <v>87</v>
      </c>
      <c r="E23" s="301"/>
      <c r="F23" s="302"/>
      <c r="G23" s="299">
        <v>3</v>
      </c>
      <c r="H23" s="301"/>
      <c r="I23" s="302"/>
      <c r="J23" s="299">
        <v>418</v>
      </c>
      <c r="K23" s="301"/>
      <c r="L23" s="302"/>
      <c r="M23" s="299">
        <v>3</v>
      </c>
      <c r="N23" s="301"/>
      <c r="O23" s="302"/>
      <c r="P23" s="299">
        <v>10</v>
      </c>
      <c r="Q23" s="301"/>
      <c r="R23" s="302"/>
      <c r="S23" s="79">
        <f>SUM(D23:R23)</f>
        <v>521</v>
      </c>
      <c r="T23" s="11"/>
    </row>
    <row r="24" spans="3:20" ht="24.75" customHeight="1">
      <c r="C24" s="305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10" t="s">
        <v>37</v>
      </c>
      <c r="N24" s="311"/>
      <c r="O24" s="312"/>
      <c r="P24" s="72" t="s">
        <v>110</v>
      </c>
      <c r="Q24" s="73"/>
      <c r="R24" s="74"/>
      <c r="S24" s="75" t="s">
        <v>2</v>
      </c>
      <c r="T24" s="71"/>
    </row>
    <row r="25" spans="3:20" ht="21.75" customHeight="1" thickBot="1">
      <c r="C25" s="306"/>
      <c r="D25" s="295">
        <v>95</v>
      </c>
      <c r="E25" s="296"/>
      <c r="F25" s="297"/>
      <c r="G25" s="295">
        <v>0</v>
      </c>
      <c r="H25" s="296"/>
      <c r="I25" s="297"/>
      <c r="J25" s="295">
        <v>271</v>
      </c>
      <c r="K25" s="296"/>
      <c r="L25" s="297"/>
      <c r="M25" s="295">
        <v>1</v>
      </c>
      <c r="N25" s="296"/>
      <c r="O25" s="297"/>
      <c r="P25" s="295">
        <v>8</v>
      </c>
      <c r="Q25" s="296"/>
      <c r="R25" s="297"/>
      <c r="S25" s="80">
        <f>SUM(D25:R25)</f>
        <v>375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平成２９年１０月月報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349"/>
      <c r="D11" s="350"/>
      <c r="E11" s="351"/>
      <c r="F11" s="352" t="s">
        <v>40</v>
      </c>
      <c r="G11" s="352" t="s">
        <v>41</v>
      </c>
      <c r="H11" s="353" t="s">
        <v>42</v>
      </c>
      <c r="I11" s="354" t="s">
        <v>43</v>
      </c>
      <c r="J11" s="355" t="s">
        <v>10</v>
      </c>
      <c r="K11" s="356" t="s">
        <v>11</v>
      </c>
      <c r="L11" s="356" t="s">
        <v>12</v>
      </c>
      <c r="M11" s="356" t="s">
        <v>13</v>
      </c>
      <c r="N11" s="356" t="s">
        <v>14</v>
      </c>
      <c r="O11" s="357" t="s">
        <v>2</v>
      </c>
      <c r="P11" s="358" t="s">
        <v>44</v>
      </c>
      <c r="Q11" s="3"/>
    </row>
    <row r="12" spans="3:17" s="15" customFormat="1" ht="18.75" customHeight="1">
      <c r="C12" s="359" t="s">
        <v>25</v>
      </c>
      <c r="D12" s="360"/>
      <c r="E12" s="360"/>
      <c r="F12" s="288">
        <f>SUM(F13:F14)</f>
        <v>4306</v>
      </c>
      <c r="G12" s="288">
        <f>SUM(G13:G14)</f>
        <v>3243</v>
      </c>
      <c r="H12" s="288">
        <f>SUM(H13:H14)</f>
        <v>7549</v>
      </c>
      <c r="I12" s="361"/>
      <c r="J12" s="289">
        <f aca="true" t="shared" si="0" ref="J12:O12">SUM(J13:J14)</f>
        <v>3899</v>
      </c>
      <c r="K12" s="289">
        <f t="shared" si="0"/>
        <v>2422</v>
      </c>
      <c r="L12" s="289">
        <f t="shared" si="0"/>
        <v>2665</v>
      </c>
      <c r="M12" s="289">
        <f t="shared" si="0"/>
        <v>1727</v>
      </c>
      <c r="N12" s="289">
        <f t="shared" si="0"/>
        <v>1694</v>
      </c>
      <c r="O12" s="289">
        <f t="shared" si="0"/>
        <v>12407</v>
      </c>
      <c r="P12" s="362">
        <f>H12+O12</f>
        <v>19956</v>
      </c>
      <c r="Q12" s="3"/>
    </row>
    <row r="13" spans="3:17" s="15" customFormat="1" ht="18.75" customHeight="1">
      <c r="C13" s="359"/>
      <c r="D13" s="363" t="s">
        <v>17</v>
      </c>
      <c r="E13" s="364"/>
      <c r="F13" s="288">
        <v>564</v>
      </c>
      <c r="G13" s="288">
        <v>416</v>
      </c>
      <c r="H13" s="365">
        <f>SUM(F13:G13)</f>
        <v>980</v>
      </c>
      <c r="I13" s="366"/>
      <c r="J13" s="289">
        <v>451</v>
      </c>
      <c r="K13" s="288">
        <v>302</v>
      </c>
      <c r="L13" s="288">
        <v>283</v>
      </c>
      <c r="M13" s="288">
        <v>185</v>
      </c>
      <c r="N13" s="288">
        <v>207</v>
      </c>
      <c r="O13" s="288">
        <f>SUM(I13:N13)</f>
        <v>1428</v>
      </c>
      <c r="P13" s="362">
        <f>H13+O13</f>
        <v>2408</v>
      </c>
      <c r="Q13" s="3"/>
    </row>
    <row r="14" spans="3:17" s="15" customFormat="1" ht="18.75" customHeight="1">
      <c r="C14" s="359"/>
      <c r="D14" s="364" t="s">
        <v>26</v>
      </c>
      <c r="E14" s="364"/>
      <c r="F14" s="288">
        <v>3742</v>
      </c>
      <c r="G14" s="288">
        <v>2827</v>
      </c>
      <c r="H14" s="365">
        <f>SUM(F14:G14)</f>
        <v>6569</v>
      </c>
      <c r="I14" s="366"/>
      <c r="J14" s="289">
        <v>3448</v>
      </c>
      <c r="K14" s="288">
        <v>2120</v>
      </c>
      <c r="L14" s="288">
        <v>2382</v>
      </c>
      <c r="M14" s="288">
        <v>1542</v>
      </c>
      <c r="N14" s="288">
        <v>1487</v>
      </c>
      <c r="O14" s="288">
        <f>SUM(I14:N14)</f>
        <v>10979</v>
      </c>
      <c r="P14" s="362">
        <f>H14+O14</f>
        <v>17548</v>
      </c>
      <c r="Q14" s="3"/>
    </row>
    <row r="15" spans="3:17" s="15" customFormat="1" ht="18.75" customHeight="1">
      <c r="C15" s="359" t="s">
        <v>27</v>
      </c>
      <c r="D15" s="360"/>
      <c r="E15" s="360"/>
      <c r="F15" s="288">
        <v>60</v>
      </c>
      <c r="G15" s="288">
        <v>65</v>
      </c>
      <c r="H15" s="365">
        <f>SUM(F15:G15)</f>
        <v>125</v>
      </c>
      <c r="I15" s="366"/>
      <c r="J15" s="289">
        <v>122</v>
      </c>
      <c r="K15" s="288">
        <v>48</v>
      </c>
      <c r="L15" s="288">
        <v>49</v>
      </c>
      <c r="M15" s="288">
        <v>43</v>
      </c>
      <c r="N15" s="288">
        <v>65</v>
      </c>
      <c r="O15" s="288">
        <f>SUM(I15:N15)</f>
        <v>327</v>
      </c>
      <c r="P15" s="362">
        <f>H15+O15</f>
        <v>452</v>
      </c>
      <c r="Q15" s="3"/>
    </row>
    <row r="16" spans="3:17" s="15" customFormat="1" ht="18.75" customHeight="1" thickBot="1">
      <c r="C16" s="367" t="s">
        <v>28</v>
      </c>
      <c r="D16" s="368"/>
      <c r="E16" s="368"/>
      <c r="F16" s="290">
        <f>F12+F15</f>
        <v>4366</v>
      </c>
      <c r="G16" s="290">
        <f>G12+G15</f>
        <v>3308</v>
      </c>
      <c r="H16" s="369">
        <f>SUM(F16:G16)</f>
        <v>7674</v>
      </c>
      <c r="I16" s="370"/>
      <c r="J16" s="291">
        <f>J12+J15</f>
        <v>4021</v>
      </c>
      <c r="K16" s="290">
        <f>K12+K15</f>
        <v>2470</v>
      </c>
      <c r="L16" s="290">
        <f>L12+L15</f>
        <v>2714</v>
      </c>
      <c r="M16" s="290">
        <f>M12+M15</f>
        <v>1770</v>
      </c>
      <c r="N16" s="290">
        <f>N12+N15</f>
        <v>1759</v>
      </c>
      <c r="O16" s="290">
        <f>SUM(I16:N16)</f>
        <v>12734</v>
      </c>
      <c r="P16" s="371">
        <f>H16+O16</f>
        <v>20408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13" t="s">
        <v>46</v>
      </c>
      <c r="G19" s="314"/>
      <c r="H19" s="315"/>
      <c r="I19" s="319" t="s">
        <v>47</v>
      </c>
      <c r="J19" s="314"/>
      <c r="K19" s="314"/>
      <c r="L19" s="314"/>
      <c r="M19" s="314"/>
      <c r="N19" s="314"/>
      <c r="O19" s="315"/>
      <c r="P19" s="316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18"/>
      <c r="Q20" s="3"/>
    </row>
    <row r="21" spans="3:17" s="15" customFormat="1" ht="18.75" customHeight="1">
      <c r="C21" s="30" t="s">
        <v>29</v>
      </c>
      <c r="D21" s="20"/>
      <c r="E21" s="20"/>
      <c r="F21" s="81">
        <v>2164</v>
      </c>
      <c r="G21" s="81">
        <v>2125</v>
      </c>
      <c r="H21" s="82">
        <f>SUM(F21:G21)</f>
        <v>4289</v>
      </c>
      <c r="I21" s="83">
        <v>0</v>
      </c>
      <c r="J21" s="85">
        <v>3155</v>
      </c>
      <c r="K21" s="81">
        <v>1879</v>
      </c>
      <c r="L21" s="81">
        <v>1576</v>
      </c>
      <c r="M21" s="81">
        <v>841</v>
      </c>
      <c r="N21" s="81">
        <v>728</v>
      </c>
      <c r="O21" s="91">
        <f>SUM(I21:N21)</f>
        <v>8179</v>
      </c>
      <c r="P21" s="84">
        <f>O21+H21</f>
        <v>12468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28</v>
      </c>
      <c r="G22" s="81">
        <v>55</v>
      </c>
      <c r="H22" s="82">
        <f>SUM(F22:G22)</f>
        <v>83</v>
      </c>
      <c r="I22" s="83">
        <v>0</v>
      </c>
      <c r="J22" s="85">
        <v>93</v>
      </c>
      <c r="K22" s="81">
        <v>38</v>
      </c>
      <c r="L22" s="81">
        <v>37</v>
      </c>
      <c r="M22" s="81">
        <v>27</v>
      </c>
      <c r="N22" s="81">
        <v>36</v>
      </c>
      <c r="O22" s="91">
        <f>SUM(I22:N22)</f>
        <v>231</v>
      </c>
      <c r="P22" s="84">
        <f>O22+H22</f>
        <v>314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2192</v>
      </c>
      <c r="G23" s="86">
        <f aca="true" t="shared" si="1" ref="G23:N23">SUM(G21:G22)</f>
        <v>2180</v>
      </c>
      <c r="H23" s="87">
        <f>SUM(F23:G23)</f>
        <v>4372</v>
      </c>
      <c r="I23" s="88">
        <f t="shared" si="1"/>
        <v>0</v>
      </c>
      <c r="J23" s="90">
        <f t="shared" si="1"/>
        <v>3248</v>
      </c>
      <c r="K23" s="90">
        <f t="shared" si="1"/>
        <v>1917</v>
      </c>
      <c r="L23" s="86">
        <f t="shared" si="1"/>
        <v>1613</v>
      </c>
      <c r="M23" s="86">
        <f t="shared" si="1"/>
        <v>868</v>
      </c>
      <c r="N23" s="86">
        <f t="shared" si="1"/>
        <v>764</v>
      </c>
      <c r="O23" s="92">
        <f>SUM(I23:N23)</f>
        <v>8410</v>
      </c>
      <c r="P23" s="89">
        <f>O23+H23</f>
        <v>12782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13" t="s">
        <v>46</v>
      </c>
      <c r="G26" s="314"/>
      <c r="H26" s="315"/>
      <c r="I26" s="319" t="s">
        <v>47</v>
      </c>
      <c r="J26" s="320"/>
      <c r="K26" s="314"/>
      <c r="L26" s="314"/>
      <c r="M26" s="314"/>
      <c r="N26" s="314"/>
      <c r="O26" s="315"/>
      <c r="P26" s="316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18"/>
      <c r="Q27" s="3"/>
    </row>
    <row r="28" spans="3:17" s="15" customFormat="1" ht="18.75" customHeight="1">
      <c r="C28" s="30" t="s">
        <v>29</v>
      </c>
      <c r="D28" s="20"/>
      <c r="E28" s="20"/>
      <c r="F28" s="81">
        <v>5</v>
      </c>
      <c r="G28" s="81">
        <v>25</v>
      </c>
      <c r="H28" s="82">
        <f>SUM(F28:G28)</f>
        <v>30</v>
      </c>
      <c r="I28" s="83">
        <v>0</v>
      </c>
      <c r="J28" s="85">
        <v>773</v>
      </c>
      <c r="K28" s="81">
        <v>449</v>
      </c>
      <c r="L28" s="81">
        <v>467</v>
      </c>
      <c r="M28" s="81">
        <v>212</v>
      </c>
      <c r="N28" s="81">
        <v>159</v>
      </c>
      <c r="O28" s="91">
        <f>SUM(I28:N28)</f>
        <v>2060</v>
      </c>
      <c r="P28" s="84">
        <f>O28+H28</f>
        <v>2090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14</v>
      </c>
      <c r="K29" s="81">
        <v>4</v>
      </c>
      <c r="L29" s="81">
        <v>9</v>
      </c>
      <c r="M29" s="81">
        <v>9</v>
      </c>
      <c r="N29" s="81">
        <v>3</v>
      </c>
      <c r="O29" s="91">
        <f>SUM(I29:N29)</f>
        <v>39</v>
      </c>
      <c r="P29" s="84">
        <f>O29+H29</f>
        <v>39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5</v>
      </c>
      <c r="G30" s="86">
        <f>SUM(G28:G29)</f>
        <v>25</v>
      </c>
      <c r="H30" s="87">
        <f>SUM(F30:G30)</f>
        <v>30</v>
      </c>
      <c r="I30" s="88">
        <f aca="true" t="shared" si="2" ref="I30:N30">SUM(I28:I29)</f>
        <v>0</v>
      </c>
      <c r="J30" s="90">
        <f t="shared" si="2"/>
        <v>787</v>
      </c>
      <c r="K30" s="86">
        <f t="shared" si="2"/>
        <v>453</v>
      </c>
      <c r="L30" s="86">
        <f t="shared" si="2"/>
        <v>476</v>
      </c>
      <c r="M30" s="86">
        <f t="shared" si="2"/>
        <v>221</v>
      </c>
      <c r="N30" s="86">
        <f t="shared" si="2"/>
        <v>162</v>
      </c>
      <c r="O30" s="92">
        <f>SUM(I30:N30)</f>
        <v>2099</v>
      </c>
      <c r="P30" s="89">
        <f>O30+H30</f>
        <v>2129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13" t="s">
        <v>46</v>
      </c>
      <c r="G33" s="314"/>
      <c r="H33" s="315"/>
      <c r="I33" s="321" t="s">
        <v>38</v>
      </c>
      <c r="J33" s="314"/>
      <c r="K33" s="314"/>
      <c r="L33" s="314"/>
      <c r="M33" s="314"/>
      <c r="N33" s="315"/>
      <c r="O33" s="316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17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92">
        <f aca="true" t="shared" si="4" ref="I35:N35">I36+I37</f>
        <v>18</v>
      </c>
      <c r="J35" s="292">
        <f t="shared" si="4"/>
        <v>71</v>
      </c>
      <c r="K35" s="292">
        <f t="shared" si="4"/>
        <v>547</v>
      </c>
      <c r="L35" s="292">
        <f t="shared" si="4"/>
        <v>484</v>
      </c>
      <c r="M35" s="292">
        <f t="shared" si="4"/>
        <v>449</v>
      </c>
      <c r="N35" s="93">
        <f t="shared" si="4"/>
        <v>1569</v>
      </c>
      <c r="O35" s="96">
        <f aca="true" t="shared" si="5" ref="O35:O43">SUM(H35+N35)</f>
        <v>1569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89">
        <v>18</v>
      </c>
      <c r="J36" s="288">
        <v>70</v>
      </c>
      <c r="K36" s="288">
        <v>545</v>
      </c>
      <c r="L36" s="288">
        <v>482</v>
      </c>
      <c r="M36" s="288">
        <v>442</v>
      </c>
      <c r="N36" s="91">
        <f>SUM(I36:M36)</f>
        <v>1557</v>
      </c>
      <c r="O36" s="84">
        <f t="shared" si="5"/>
        <v>1557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91">
        <v>0</v>
      </c>
      <c r="J37" s="290">
        <v>1</v>
      </c>
      <c r="K37" s="290">
        <v>2</v>
      </c>
      <c r="L37" s="290">
        <v>2</v>
      </c>
      <c r="M37" s="290">
        <v>7</v>
      </c>
      <c r="N37" s="91">
        <f>SUM(I37:M37)</f>
        <v>12</v>
      </c>
      <c r="O37" s="89">
        <f t="shared" si="5"/>
        <v>12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92">
        <f aca="true" t="shared" si="6" ref="I38:N38">I39+I40</f>
        <v>138</v>
      </c>
      <c r="J38" s="292">
        <f t="shared" si="6"/>
        <v>172</v>
      </c>
      <c r="K38" s="292">
        <f t="shared" si="6"/>
        <v>273</v>
      </c>
      <c r="L38" s="292">
        <f t="shared" si="6"/>
        <v>187</v>
      </c>
      <c r="M38" s="292">
        <f t="shared" si="6"/>
        <v>155</v>
      </c>
      <c r="N38" s="93">
        <f t="shared" si="6"/>
        <v>925</v>
      </c>
      <c r="O38" s="96">
        <f t="shared" si="5"/>
        <v>925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89">
        <v>136</v>
      </c>
      <c r="J39" s="288">
        <v>171</v>
      </c>
      <c r="K39" s="288">
        <v>271</v>
      </c>
      <c r="L39" s="288">
        <v>183</v>
      </c>
      <c r="M39" s="288">
        <v>149</v>
      </c>
      <c r="N39" s="91">
        <f aca="true" t="shared" si="7" ref="N39:N44">SUM(I39:M39)</f>
        <v>910</v>
      </c>
      <c r="O39" s="84">
        <f t="shared" si="5"/>
        <v>910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91">
        <v>2</v>
      </c>
      <c r="J40" s="290">
        <v>1</v>
      </c>
      <c r="K40" s="290">
        <v>2</v>
      </c>
      <c r="L40" s="290">
        <v>4</v>
      </c>
      <c r="M40" s="290">
        <v>6</v>
      </c>
      <c r="N40" s="92">
        <f t="shared" si="7"/>
        <v>15</v>
      </c>
      <c r="O40" s="89">
        <f t="shared" si="5"/>
        <v>15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92">
        <f aca="true" t="shared" si="8" ref="I41:N41">I42+I43</f>
        <v>0</v>
      </c>
      <c r="J41" s="292">
        <f>J42+J43</f>
        <v>1</v>
      </c>
      <c r="K41" s="292">
        <f>K42+K43</f>
        <v>7</v>
      </c>
      <c r="L41" s="292">
        <f t="shared" si="8"/>
        <v>18</v>
      </c>
      <c r="M41" s="292">
        <f t="shared" si="8"/>
        <v>70</v>
      </c>
      <c r="N41" s="93">
        <f t="shared" si="8"/>
        <v>96</v>
      </c>
      <c r="O41" s="96">
        <f t="shared" si="5"/>
        <v>96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89">
        <v>0</v>
      </c>
      <c r="J42" s="288">
        <v>1</v>
      </c>
      <c r="K42" s="288">
        <v>6</v>
      </c>
      <c r="L42" s="288">
        <v>18</v>
      </c>
      <c r="M42" s="288">
        <v>67</v>
      </c>
      <c r="N42" s="91">
        <f t="shared" si="7"/>
        <v>92</v>
      </c>
      <c r="O42" s="84">
        <f t="shared" si="5"/>
        <v>92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91">
        <v>0</v>
      </c>
      <c r="J43" s="290">
        <v>0</v>
      </c>
      <c r="K43" s="290">
        <v>1</v>
      </c>
      <c r="L43" s="290">
        <v>0</v>
      </c>
      <c r="M43" s="290">
        <v>3</v>
      </c>
      <c r="N43" s="271">
        <f t="shared" si="7"/>
        <v>4</v>
      </c>
      <c r="O43" s="89">
        <f t="shared" si="5"/>
        <v>4</v>
      </c>
    </row>
    <row r="44" spans="3:15" s="15" customFormat="1" ht="18.75" customHeight="1" thickBot="1">
      <c r="C44" s="272" t="s">
        <v>28</v>
      </c>
      <c r="D44" s="273"/>
      <c r="E44" s="273"/>
      <c r="F44" s="97">
        <v>0</v>
      </c>
      <c r="G44" s="97">
        <v>0</v>
      </c>
      <c r="H44" s="98">
        <v>0</v>
      </c>
      <c r="I44" s="274">
        <v>156</v>
      </c>
      <c r="J44" s="274">
        <v>244</v>
      </c>
      <c r="K44" s="274">
        <v>822</v>
      </c>
      <c r="L44" s="274">
        <v>687</v>
      </c>
      <c r="M44" s="274">
        <v>674</v>
      </c>
      <c r="N44" s="275">
        <f t="shared" si="7"/>
        <v>2583</v>
      </c>
      <c r="O44" s="275">
        <f>SUM(N44)</f>
        <v>2583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="85" zoomScaleSheetLayoutView="85" zoomScalePageLayoutView="0" workbookViewId="0" topLeftCell="A1">
      <selection activeCell="F4" sqref="F4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1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118</v>
      </c>
      <c r="I3" s="269"/>
    </row>
    <row r="4" spans="3:9" ht="13.5">
      <c r="C4" s="177" t="s">
        <v>122</v>
      </c>
      <c r="H4" s="260" t="s">
        <v>123</v>
      </c>
      <c r="I4" s="269"/>
    </row>
    <row r="5" ht="13.5">
      <c r="C5" s="177" t="s">
        <v>124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40</v>
      </c>
      <c r="G8" s="190" t="s">
        <v>41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5250</v>
      </c>
      <c r="G9" s="197">
        <f aca="true" t="shared" si="0" ref="G9:P9">G10+G16+G19+G23+G27+G28</f>
        <v>5697</v>
      </c>
      <c r="H9" s="198">
        <f t="shared" si="0"/>
        <v>10947</v>
      </c>
      <c r="I9" s="199">
        <f t="shared" si="0"/>
        <v>0</v>
      </c>
      <c r="J9" s="197">
        <f t="shared" si="0"/>
        <v>9946</v>
      </c>
      <c r="K9" s="196">
        <f t="shared" si="0"/>
        <v>6541</v>
      </c>
      <c r="L9" s="196">
        <f t="shared" si="0"/>
        <v>6003</v>
      </c>
      <c r="M9" s="196">
        <f t="shared" si="0"/>
        <v>3537</v>
      </c>
      <c r="N9" s="197">
        <f t="shared" si="0"/>
        <v>3620</v>
      </c>
      <c r="O9" s="196">
        <f t="shared" si="0"/>
        <v>29647</v>
      </c>
      <c r="P9" s="200">
        <f t="shared" si="0"/>
        <v>40594</v>
      </c>
    </row>
    <row r="10" spans="3:16" ht="17.25" customHeight="1">
      <c r="C10" s="201"/>
      <c r="D10" s="202" t="s">
        <v>119</v>
      </c>
      <c r="E10" s="203"/>
      <c r="F10" s="204">
        <f>SUM(F11:F15)</f>
        <v>1250</v>
      </c>
      <c r="G10" s="205">
        <f aca="true" t="shared" si="1" ref="G10:P10">SUM(G11:G15)</f>
        <v>1427</v>
      </c>
      <c r="H10" s="206">
        <f t="shared" si="1"/>
        <v>2677</v>
      </c>
      <c r="I10" s="207">
        <f t="shared" si="1"/>
        <v>0</v>
      </c>
      <c r="J10" s="205">
        <f t="shared" si="1"/>
        <v>3267</v>
      </c>
      <c r="K10" s="204">
        <f t="shared" si="1"/>
        <v>2351</v>
      </c>
      <c r="L10" s="204">
        <f t="shared" si="1"/>
        <v>2254</v>
      </c>
      <c r="M10" s="204">
        <f t="shared" si="1"/>
        <v>1622</v>
      </c>
      <c r="N10" s="205">
        <f t="shared" si="1"/>
        <v>1945</v>
      </c>
      <c r="O10" s="204">
        <f t="shared" si="1"/>
        <v>11439</v>
      </c>
      <c r="P10" s="208">
        <f t="shared" si="1"/>
        <v>14116</v>
      </c>
    </row>
    <row r="11" spans="3:16" ht="17.25" customHeight="1">
      <c r="C11" s="201"/>
      <c r="D11" s="209"/>
      <c r="E11" s="210" t="s">
        <v>125</v>
      </c>
      <c r="F11" s="211">
        <f>SUM('[1]様式２償還'!F11,'[1]様式2現物'!F11)</f>
        <v>808</v>
      </c>
      <c r="G11" s="212">
        <f>SUM('[1]様式２償還'!G11,'[1]様式2現物'!G11)</f>
        <v>602</v>
      </c>
      <c r="H11" s="206">
        <f aca="true" t="shared" si="2" ref="H11:H38">SUM(F11:G11)</f>
        <v>1410</v>
      </c>
      <c r="I11" s="213">
        <f>SUM('[1]様式２償還'!I11,'[1]様式2現物'!I11)</f>
        <v>0</v>
      </c>
      <c r="J11" s="212">
        <f>SUM('[1]様式２償還'!J11,'[1]様式2現物'!J11)</f>
        <v>1530</v>
      </c>
      <c r="K11" s="211">
        <f>SUM('[1]様式２償還'!K11,'[1]様式2現物'!K11)</f>
        <v>935</v>
      </c>
      <c r="L11" s="211">
        <f>SUM('[1]様式２償還'!L11,'[1]様式2現物'!L11)</f>
        <v>763</v>
      </c>
      <c r="M11" s="211">
        <f>SUM('[1]様式２償還'!M11,'[1]様式2現物'!M11)</f>
        <v>468</v>
      </c>
      <c r="N11" s="212">
        <f>SUM('[1]様式２償還'!N11,'[1]様式2現物'!N11)</f>
        <v>577</v>
      </c>
      <c r="O11" s="204">
        <f aca="true" t="shared" si="3" ref="O11:O42">SUM(I11:N11)</f>
        <v>4273</v>
      </c>
      <c r="P11" s="208">
        <f aca="true" t="shared" si="4" ref="P11:P42">H11+O11</f>
        <v>5683</v>
      </c>
    </row>
    <row r="12" spans="3:16" ht="17.25" customHeight="1">
      <c r="C12" s="201"/>
      <c r="D12" s="209"/>
      <c r="E12" s="210" t="s">
        <v>126</v>
      </c>
      <c r="F12" s="211">
        <f>SUM('[1]様式２償還'!F12,'[1]様式2現物'!F12)</f>
        <v>0</v>
      </c>
      <c r="G12" s="212">
        <f>SUM('[1]様式２償還'!G12,'[1]様式2現物'!G12)</f>
        <v>2</v>
      </c>
      <c r="H12" s="206">
        <f t="shared" si="2"/>
        <v>2</v>
      </c>
      <c r="I12" s="213">
        <f>SUM('[1]様式２償還'!I12,'[1]様式2現物'!I12)</f>
        <v>0</v>
      </c>
      <c r="J12" s="212">
        <f>SUM('[1]様式２償還'!J12,'[1]様式2現物'!J12)</f>
        <v>8</v>
      </c>
      <c r="K12" s="211">
        <f>SUM('[1]様式２償還'!K12,'[1]様式2現物'!K12)</f>
        <v>7</v>
      </c>
      <c r="L12" s="211">
        <f>SUM('[1]様式２償還'!L12,'[1]様式2現物'!L12)</f>
        <v>25</v>
      </c>
      <c r="M12" s="211">
        <f>SUM('[1]様式２償還'!M12,'[1]様式2現物'!M12)</f>
        <v>60</v>
      </c>
      <c r="N12" s="212">
        <f>SUM('[1]様式２償還'!N12,'[1]様式2現物'!N12)</f>
        <v>161</v>
      </c>
      <c r="O12" s="204">
        <f t="shared" si="3"/>
        <v>261</v>
      </c>
      <c r="P12" s="208">
        <f t="shared" si="4"/>
        <v>263</v>
      </c>
    </row>
    <row r="13" spans="3:16" ht="17.25" customHeight="1">
      <c r="C13" s="201"/>
      <c r="D13" s="209"/>
      <c r="E13" s="210" t="s">
        <v>120</v>
      </c>
      <c r="F13" s="211">
        <f>SUM('[1]様式２償還'!F13,'[1]様式2現物'!F13)</f>
        <v>196</v>
      </c>
      <c r="G13" s="212">
        <f>SUM('[1]様式２償還'!G13,'[1]様式2現物'!G13)</f>
        <v>360</v>
      </c>
      <c r="H13" s="206">
        <f t="shared" si="2"/>
        <v>556</v>
      </c>
      <c r="I13" s="213">
        <f>SUM('[1]様式２償還'!I13,'[1]様式2現物'!I13)</f>
        <v>0</v>
      </c>
      <c r="J13" s="212">
        <f>SUM('[1]様式２償還'!J13,'[1]様式2現物'!J13)</f>
        <v>673</v>
      </c>
      <c r="K13" s="211">
        <f>SUM('[1]様式２償還'!K13,'[1]様式2現物'!K13)</f>
        <v>506</v>
      </c>
      <c r="L13" s="211">
        <f>SUM('[1]様式２償還'!L13,'[1]様式2現物'!L13)</f>
        <v>428</v>
      </c>
      <c r="M13" s="211">
        <f>SUM('[1]様式２償還'!M13,'[1]様式2現物'!M13)</f>
        <v>337</v>
      </c>
      <c r="N13" s="212">
        <f>SUM('[1]様式２償還'!N13,'[1]様式2現物'!N13)</f>
        <v>390</v>
      </c>
      <c r="O13" s="204">
        <f t="shared" si="3"/>
        <v>2334</v>
      </c>
      <c r="P13" s="208">
        <f t="shared" si="4"/>
        <v>2890</v>
      </c>
    </row>
    <row r="14" spans="3:16" ht="17.25" customHeight="1">
      <c r="C14" s="201"/>
      <c r="D14" s="209"/>
      <c r="E14" s="210" t="s">
        <v>127</v>
      </c>
      <c r="F14" s="211">
        <f>SUM('[1]様式２償還'!F14,'[1]様式2現物'!F14)</f>
        <v>13</v>
      </c>
      <c r="G14" s="212">
        <f>SUM('[1]様式２償還'!G14,'[1]様式2現物'!G14)</f>
        <v>34</v>
      </c>
      <c r="H14" s="206">
        <f t="shared" si="2"/>
        <v>47</v>
      </c>
      <c r="I14" s="213">
        <f>SUM('[1]様式２償還'!I14,'[1]様式2現物'!I14)</f>
        <v>0</v>
      </c>
      <c r="J14" s="212">
        <f>SUM('[1]様式２償還'!J14,'[1]様式2現物'!J14)</f>
        <v>39</v>
      </c>
      <c r="K14" s="211">
        <f>SUM('[1]様式２償還'!K14,'[1]様式2現物'!K14)</f>
        <v>43</v>
      </c>
      <c r="L14" s="211">
        <f>SUM('[1]様式２償還'!L14,'[1]様式2現物'!L14)</f>
        <v>41</v>
      </c>
      <c r="M14" s="211">
        <f>SUM('[1]様式２償還'!M14,'[1]様式2現物'!M14)</f>
        <v>21</v>
      </c>
      <c r="N14" s="212">
        <f>SUM('[1]様式２償還'!N14,'[1]様式2現物'!N14)</f>
        <v>26</v>
      </c>
      <c r="O14" s="204">
        <f t="shared" si="3"/>
        <v>170</v>
      </c>
      <c r="P14" s="208">
        <f t="shared" si="4"/>
        <v>217</v>
      </c>
    </row>
    <row r="15" spans="3:16" ht="17.25" customHeight="1">
      <c r="C15" s="201"/>
      <c r="D15" s="209"/>
      <c r="E15" s="210" t="s">
        <v>128</v>
      </c>
      <c r="F15" s="211">
        <f>SUM('[1]様式２償還'!F15,'[1]様式2現物'!F15)</f>
        <v>233</v>
      </c>
      <c r="G15" s="212">
        <f>SUM('[1]様式２償還'!G15,'[1]様式2現物'!G15)</f>
        <v>429</v>
      </c>
      <c r="H15" s="206">
        <f t="shared" si="2"/>
        <v>662</v>
      </c>
      <c r="I15" s="213">
        <f>SUM('[1]様式２償還'!I15,'[1]様式2現物'!I15)</f>
        <v>0</v>
      </c>
      <c r="J15" s="212">
        <f>SUM('[1]様式２償還'!J15,'[1]様式2現物'!J15)</f>
        <v>1017</v>
      </c>
      <c r="K15" s="211">
        <f>SUM('[1]様式２償還'!K15,'[1]様式2現物'!K15)</f>
        <v>860</v>
      </c>
      <c r="L15" s="211">
        <f>SUM('[1]様式２償還'!L15,'[1]様式2現物'!L15)</f>
        <v>997</v>
      </c>
      <c r="M15" s="211">
        <f>SUM('[1]様式２償還'!M15,'[1]様式2現物'!M15)</f>
        <v>736</v>
      </c>
      <c r="N15" s="212">
        <f>SUM('[1]様式２償還'!N15,'[1]様式2現物'!N15)</f>
        <v>791</v>
      </c>
      <c r="O15" s="204">
        <f t="shared" si="3"/>
        <v>4401</v>
      </c>
      <c r="P15" s="208">
        <f t="shared" si="4"/>
        <v>5063</v>
      </c>
    </row>
    <row r="16" spans="3:16" ht="17.25" customHeight="1">
      <c r="C16" s="201"/>
      <c r="D16" s="202" t="s">
        <v>94</v>
      </c>
      <c r="E16" s="214"/>
      <c r="F16" s="204">
        <f>SUM(F17:F18)</f>
        <v>838</v>
      </c>
      <c r="G16" s="205">
        <f aca="true" t="shared" si="5" ref="G16:O16">SUM(G17:G18)</f>
        <v>869</v>
      </c>
      <c r="H16" s="206">
        <f t="shared" si="5"/>
        <v>1707</v>
      </c>
      <c r="I16" s="207">
        <f t="shared" si="5"/>
        <v>0</v>
      </c>
      <c r="J16" s="205">
        <f t="shared" si="5"/>
        <v>1521</v>
      </c>
      <c r="K16" s="204">
        <f t="shared" si="5"/>
        <v>868</v>
      </c>
      <c r="L16" s="204">
        <f t="shared" si="5"/>
        <v>740</v>
      </c>
      <c r="M16" s="204">
        <f t="shared" si="5"/>
        <v>293</v>
      </c>
      <c r="N16" s="205">
        <f t="shared" si="5"/>
        <v>219</v>
      </c>
      <c r="O16" s="204">
        <f t="shared" si="5"/>
        <v>3641</v>
      </c>
      <c r="P16" s="208">
        <f>SUM(P17:P18)</f>
        <v>5348</v>
      </c>
    </row>
    <row r="17" spans="3:16" ht="17.25" customHeight="1">
      <c r="C17" s="201"/>
      <c r="D17" s="209"/>
      <c r="E17" s="215" t="s">
        <v>129</v>
      </c>
      <c r="F17" s="211">
        <f>SUM('[1]様式２償還'!F17,'[1]様式2現物'!F17)</f>
        <v>631</v>
      </c>
      <c r="G17" s="212">
        <f>SUM('[1]様式２償還'!G17,'[1]様式2現物'!G17)</f>
        <v>646</v>
      </c>
      <c r="H17" s="206">
        <f t="shared" si="2"/>
        <v>1277</v>
      </c>
      <c r="I17" s="213">
        <f>SUM('[1]様式２償還'!I17,'[1]様式2現物'!I17)</f>
        <v>0</v>
      </c>
      <c r="J17" s="212">
        <f>SUM('[1]様式２償還'!J17,'[1]様式2現物'!J17)</f>
        <v>1138</v>
      </c>
      <c r="K17" s="211">
        <f>SUM('[1]様式２償還'!K17,'[1]様式2現物'!K17)</f>
        <v>639</v>
      </c>
      <c r="L17" s="211">
        <f>SUM('[1]様式２償還'!L17,'[1]様式2現物'!L17)</f>
        <v>530</v>
      </c>
      <c r="M17" s="211">
        <f>SUM('[1]様式２償還'!M17,'[1]様式2現物'!M17)</f>
        <v>212</v>
      </c>
      <c r="N17" s="212">
        <f>SUM('[1]様式２償還'!N17,'[1]様式2現物'!N17)</f>
        <v>170</v>
      </c>
      <c r="O17" s="204">
        <f t="shared" si="3"/>
        <v>2689</v>
      </c>
      <c r="P17" s="208">
        <f t="shared" si="4"/>
        <v>3966</v>
      </c>
    </row>
    <row r="18" spans="3:16" ht="17.25" customHeight="1">
      <c r="C18" s="201"/>
      <c r="D18" s="209"/>
      <c r="E18" s="215" t="s">
        <v>130</v>
      </c>
      <c r="F18" s="211">
        <f>SUM('[1]様式２償還'!F18,'[1]様式2現物'!F18)</f>
        <v>207</v>
      </c>
      <c r="G18" s="212">
        <f>SUM('[1]様式２償還'!G18,'[1]様式2現物'!G18)</f>
        <v>223</v>
      </c>
      <c r="H18" s="206">
        <f t="shared" si="2"/>
        <v>430</v>
      </c>
      <c r="I18" s="213">
        <f>SUM('[1]様式２償還'!I18,'[1]様式2現物'!I18)</f>
        <v>0</v>
      </c>
      <c r="J18" s="212">
        <f>SUM('[1]様式２償還'!J18,'[1]様式2現物'!J18)</f>
        <v>383</v>
      </c>
      <c r="K18" s="211">
        <f>SUM('[1]様式２償還'!K18,'[1]様式2現物'!K18)</f>
        <v>229</v>
      </c>
      <c r="L18" s="211">
        <f>SUM('[1]様式２償還'!L18,'[1]様式2現物'!L18)</f>
        <v>210</v>
      </c>
      <c r="M18" s="211">
        <f>SUM('[1]様式２償還'!M18,'[1]様式2現物'!M18)</f>
        <v>81</v>
      </c>
      <c r="N18" s="212">
        <f>SUM('[1]様式２償還'!N18,'[1]様式2現物'!N18)</f>
        <v>49</v>
      </c>
      <c r="O18" s="204">
        <f t="shared" si="3"/>
        <v>952</v>
      </c>
      <c r="P18" s="208">
        <f t="shared" si="4"/>
        <v>1382</v>
      </c>
    </row>
    <row r="19" spans="3:16" ht="17.25" customHeight="1">
      <c r="C19" s="201"/>
      <c r="D19" s="202" t="s">
        <v>95</v>
      </c>
      <c r="E19" s="203"/>
      <c r="F19" s="204">
        <f>SUM(F20:F22)</f>
        <v>7</v>
      </c>
      <c r="G19" s="205">
        <f aca="true" t="shared" si="6" ref="G19:P19">SUM(G20:G22)</f>
        <v>36</v>
      </c>
      <c r="H19" s="206">
        <f t="shared" si="6"/>
        <v>43</v>
      </c>
      <c r="I19" s="207">
        <f t="shared" si="6"/>
        <v>0</v>
      </c>
      <c r="J19" s="205">
        <f t="shared" si="6"/>
        <v>184</v>
      </c>
      <c r="K19" s="204">
        <f t="shared" si="6"/>
        <v>181</v>
      </c>
      <c r="L19" s="204">
        <f t="shared" si="6"/>
        <v>310</v>
      </c>
      <c r="M19" s="204">
        <f t="shared" si="6"/>
        <v>153</v>
      </c>
      <c r="N19" s="205">
        <f t="shared" si="6"/>
        <v>111</v>
      </c>
      <c r="O19" s="204">
        <f t="shared" si="6"/>
        <v>939</v>
      </c>
      <c r="P19" s="208">
        <f t="shared" si="6"/>
        <v>982</v>
      </c>
    </row>
    <row r="20" spans="3:16" ht="17.25" customHeight="1">
      <c r="C20" s="201"/>
      <c r="D20" s="209"/>
      <c r="E20" s="210" t="s">
        <v>131</v>
      </c>
      <c r="F20" s="211">
        <f>SUM('[1]様式２償還'!F20,'[1]様式2現物'!F20)</f>
        <v>6</v>
      </c>
      <c r="G20" s="212">
        <f>SUM('[1]様式２償還'!G20,'[1]様式2現物'!G20)</f>
        <v>33</v>
      </c>
      <c r="H20" s="206">
        <f t="shared" si="2"/>
        <v>39</v>
      </c>
      <c r="I20" s="213">
        <f>SUM('[1]様式２償還'!I20,'[1]様式2現物'!I20)</f>
        <v>0</v>
      </c>
      <c r="J20" s="212">
        <f>SUM('[1]様式２償還'!J20,'[1]様式2現物'!J20)</f>
        <v>170</v>
      </c>
      <c r="K20" s="211">
        <f>SUM('[1]様式２償還'!K20,'[1]様式2現物'!K20)</f>
        <v>161</v>
      </c>
      <c r="L20" s="211">
        <f>SUM('[1]様式２償還'!L20,'[1]様式2現物'!L20)</f>
        <v>273</v>
      </c>
      <c r="M20" s="211">
        <f>SUM('[1]様式２償還'!M20,'[1]様式2現物'!M20)</f>
        <v>132</v>
      </c>
      <c r="N20" s="212">
        <f>SUM('[1]様式２償還'!N20,'[1]様式2現物'!N20)</f>
        <v>82</v>
      </c>
      <c r="O20" s="204">
        <f t="shared" si="3"/>
        <v>818</v>
      </c>
      <c r="P20" s="208">
        <f t="shared" si="4"/>
        <v>857</v>
      </c>
    </row>
    <row r="21" spans="3:16" ht="24.75" customHeight="1">
      <c r="C21" s="201"/>
      <c r="D21" s="209"/>
      <c r="E21" s="216" t="s">
        <v>132</v>
      </c>
      <c r="F21" s="211">
        <f>SUM('[1]様式２償還'!F21,'[1]様式2現物'!F21)</f>
        <v>1</v>
      </c>
      <c r="G21" s="212">
        <f>SUM('[1]様式２償還'!G21,'[1]様式2現物'!G21)</f>
        <v>3</v>
      </c>
      <c r="H21" s="206">
        <f t="shared" si="2"/>
        <v>4</v>
      </c>
      <c r="I21" s="213">
        <f>SUM('[1]様式２償還'!I21,'[1]様式2現物'!I21)</f>
        <v>0</v>
      </c>
      <c r="J21" s="212">
        <f>SUM('[1]様式２償還'!J21,'[1]様式2現物'!J21)</f>
        <v>14</v>
      </c>
      <c r="K21" s="211">
        <f>SUM('[1]様式２償還'!K21,'[1]様式2現物'!K21)</f>
        <v>19</v>
      </c>
      <c r="L21" s="211">
        <f>SUM('[1]様式２償還'!L21,'[1]様式2現物'!L21)</f>
        <v>36</v>
      </c>
      <c r="M21" s="211">
        <f>SUM('[1]様式２償還'!M21,'[1]様式2現物'!M21)</f>
        <v>21</v>
      </c>
      <c r="N21" s="212">
        <f>SUM('[1]様式２償還'!N21,'[1]様式2現物'!N21)</f>
        <v>27</v>
      </c>
      <c r="O21" s="204">
        <f t="shared" si="3"/>
        <v>117</v>
      </c>
      <c r="P21" s="208">
        <f t="shared" si="4"/>
        <v>121</v>
      </c>
    </row>
    <row r="22" spans="3:16" ht="24.75" customHeight="1">
      <c r="C22" s="201"/>
      <c r="D22" s="215"/>
      <c r="E22" s="216" t="s">
        <v>133</v>
      </c>
      <c r="F22" s="211">
        <f>SUM('[1]様式２償還'!F22,'[1]様式2現物'!F22)</f>
        <v>0</v>
      </c>
      <c r="G22" s="212">
        <f>SUM('[1]様式２償還'!G22,'[1]様式2現物'!G22)</f>
        <v>0</v>
      </c>
      <c r="H22" s="206">
        <f t="shared" si="2"/>
        <v>0</v>
      </c>
      <c r="I22" s="213">
        <f>SUM('[1]様式２償還'!I22,'[1]様式2現物'!I22)</f>
        <v>0</v>
      </c>
      <c r="J22" s="212">
        <f>SUM('[1]様式２償還'!J22,'[1]様式2現物'!J22)</f>
        <v>0</v>
      </c>
      <c r="K22" s="211">
        <f>SUM('[1]様式２償還'!K22,'[1]様式2現物'!K22)</f>
        <v>1</v>
      </c>
      <c r="L22" s="211">
        <f>SUM('[1]様式２償還'!L22,'[1]様式2現物'!L22)</f>
        <v>1</v>
      </c>
      <c r="M22" s="211">
        <f>SUM('[1]様式２償還'!M22,'[1]様式2現物'!M22)</f>
        <v>0</v>
      </c>
      <c r="N22" s="212">
        <f>SUM('[1]様式２償還'!N22,'[1]様式2現物'!N22)</f>
        <v>2</v>
      </c>
      <c r="O22" s="204">
        <f t="shared" si="3"/>
        <v>4</v>
      </c>
      <c r="P22" s="208">
        <f t="shared" si="4"/>
        <v>4</v>
      </c>
    </row>
    <row r="23" spans="3:16" ht="17.25" customHeight="1">
      <c r="C23" s="201"/>
      <c r="D23" s="202" t="s">
        <v>96</v>
      </c>
      <c r="E23" s="203"/>
      <c r="F23" s="204">
        <f>SUM(F24:F26)</f>
        <v>1013</v>
      </c>
      <c r="G23" s="205">
        <f aca="true" t="shared" si="7" ref="G23:P23">SUM(G24:G26)</f>
        <v>1212</v>
      </c>
      <c r="H23" s="206">
        <f t="shared" si="7"/>
        <v>2225</v>
      </c>
      <c r="I23" s="207">
        <f t="shared" si="7"/>
        <v>0</v>
      </c>
      <c r="J23" s="205">
        <f t="shared" si="7"/>
        <v>1757</v>
      </c>
      <c r="K23" s="204">
        <f t="shared" si="7"/>
        <v>1268</v>
      </c>
      <c r="L23" s="204">
        <f t="shared" si="7"/>
        <v>1137</v>
      </c>
      <c r="M23" s="204">
        <f t="shared" si="7"/>
        <v>641</v>
      </c>
      <c r="N23" s="205">
        <f t="shared" si="7"/>
        <v>612</v>
      </c>
      <c r="O23" s="204">
        <f t="shared" si="7"/>
        <v>5415</v>
      </c>
      <c r="P23" s="208">
        <f t="shared" si="7"/>
        <v>7640</v>
      </c>
    </row>
    <row r="24" spans="3:16" ht="17.25" customHeight="1">
      <c r="C24" s="201"/>
      <c r="D24" s="209"/>
      <c r="E24" s="217" t="s">
        <v>134</v>
      </c>
      <c r="F24" s="211">
        <f>SUM('[1]様式２償還'!F24,'[1]様式2現物'!F24)</f>
        <v>931</v>
      </c>
      <c r="G24" s="212">
        <f>SUM('[1]様式２償還'!G24,'[1]様式2現物'!G24)</f>
        <v>1150</v>
      </c>
      <c r="H24" s="206">
        <f t="shared" si="2"/>
        <v>2081</v>
      </c>
      <c r="I24" s="213">
        <f>SUM('[1]様式２償還'!I24,'[1]様式2現物'!I24)</f>
        <v>0</v>
      </c>
      <c r="J24" s="212">
        <f>SUM('[1]様式２償還'!J24,'[1]様式2現物'!J24)</f>
        <v>1691</v>
      </c>
      <c r="K24" s="211">
        <f>SUM('[1]様式２償還'!K24,'[1]様式2現物'!K24)</f>
        <v>1229</v>
      </c>
      <c r="L24" s="211">
        <f>SUM('[1]様式２償還'!L24,'[1]様式2現物'!L24)</f>
        <v>1105</v>
      </c>
      <c r="M24" s="211">
        <f>SUM('[1]様式２償還'!M24,'[1]様式2現物'!M24)</f>
        <v>630</v>
      </c>
      <c r="N24" s="212">
        <f>SUM('[1]様式２償還'!N24,'[1]様式2現物'!N24)</f>
        <v>599</v>
      </c>
      <c r="O24" s="204">
        <f t="shared" si="3"/>
        <v>5254</v>
      </c>
      <c r="P24" s="208">
        <f t="shared" si="4"/>
        <v>7335</v>
      </c>
    </row>
    <row r="25" spans="3:16" ht="17.25" customHeight="1">
      <c r="C25" s="201"/>
      <c r="D25" s="218"/>
      <c r="E25" s="215" t="s">
        <v>97</v>
      </c>
      <c r="F25" s="211">
        <f>SUM('[1]様式２償還'!F25,'[1]様式2現物'!F25)</f>
        <v>31</v>
      </c>
      <c r="G25" s="212">
        <f>SUM('[1]様式２償還'!G25,'[1]様式2現物'!G25)</f>
        <v>34</v>
      </c>
      <c r="H25" s="206">
        <f t="shared" si="2"/>
        <v>65</v>
      </c>
      <c r="I25" s="213">
        <f>SUM('[1]様式２償還'!I25,'[1]様式2現物'!I25)</f>
        <v>0</v>
      </c>
      <c r="J25" s="212">
        <f>SUM('[1]様式２償還'!J25,'[1]様式2現物'!J25)</f>
        <v>38</v>
      </c>
      <c r="K25" s="211">
        <f>SUM('[1]様式２償還'!K25,'[1]様式2現物'!K25)</f>
        <v>21</v>
      </c>
      <c r="L25" s="211">
        <f>SUM('[1]様式２償還'!L25,'[1]様式2現物'!L25)</f>
        <v>22</v>
      </c>
      <c r="M25" s="211">
        <f>SUM('[1]様式２償還'!M25,'[1]様式2現物'!M25)</f>
        <v>10</v>
      </c>
      <c r="N25" s="212">
        <f>SUM('[1]様式２償還'!N25,'[1]様式2現物'!N25)</f>
        <v>12</v>
      </c>
      <c r="O25" s="204">
        <f t="shared" si="3"/>
        <v>103</v>
      </c>
      <c r="P25" s="208">
        <f t="shared" si="4"/>
        <v>168</v>
      </c>
    </row>
    <row r="26" spans="3:16" ht="17.25" customHeight="1">
      <c r="C26" s="201"/>
      <c r="D26" s="219"/>
      <c r="E26" s="210" t="s">
        <v>98</v>
      </c>
      <c r="F26" s="211">
        <f>SUM('[1]様式２償還'!F26,'[1]様式2現物'!F26)</f>
        <v>51</v>
      </c>
      <c r="G26" s="212">
        <f>SUM('[1]様式２償還'!G26,'[1]様式2現物'!G26)</f>
        <v>28</v>
      </c>
      <c r="H26" s="206">
        <f t="shared" si="2"/>
        <v>79</v>
      </c>
      <c r="I26" s="213">
        <f>SUM('[1]様式２償還'!I26,'[1]様式2現物'!I26)</f>
        <v>0</v>
      </c>
      <c r="J26" s="212">
        <f>SUM('[1]様式２償還'!J26,'[1]様式2現物'!J26)</f>
        <v>28</v>
      </c>
      <c r="K26" s="211">
        <f>SUM('[1]様式２償還'!K26,'[1]様式2現物'!K26)</f>
        <v>18</v>
      </c>
      <c r="L26" s="211">
        <f>SUM('[1]様式２償還'!L26,'[1]様式2現物'!L26)</f>
        <v>10</v>
      </c>
      <c r="M26" s="211">
        <f>SUM('[1]様式２償還'!M26,'[1]様式2現物'!M26)</f>
        <v>1</v>
      </c>
      <c r="N26" s="212">
        <f>SUM('[1]様式２償還'!N26,'[1]様式2現物'!N26)</f>
        <v>1</v>
      </c>
      <c r="O26" s="204">
        <f t="shared" si="3"/>
        <v>58</v>
      </c>
      <c r="P26" s="208">
        <f t="shared" si="4"/>
        <v>137</v>
      </c>
    </row>
    <row r="27" spans="3:16" ht="17.25" customHeight="1">
      <c r="C27" s="201"/>
      <c r="D27" s="209" t="s">
        <v>99</v>
      </c>
      <c r="E27" s="220"/>
      <c r="F27" s="211">
        <f>SUM('[1]様式２償還'!F27,'[1]様式2現物'!F27)</f>
        <v>106</v>
      </c>
      <c r="G27" s="212">
        <f>SUM('[1]様式２償還'!G27,'[1]様式2現物'!G27)</f>
        <v>143</v>
      </c>
      <c r="H27" s="206">
        <f t="shared" si="2"/>
        <v>249</v>
      </c>
      <c r="I27" s="213">
        <f>SUM('[1]様式２償還'!I27,'[1]様式2現物'!I27)</f>
        <v>0</v>
      </c>
      <c r="J27" s="212">
        <f>SUM('[1]様式２償還'!J27,'[1]様式2現物'!J27)</f>
        <v>224</v>
      </c>
      <c r="K27" s="211">
        <f>SUM('[1]様式２償還'!K27,'[1]様式2現物'!K27)</f>
        <v>173</v>
      </c>
      <c r="L27" s="211">
        <f>SUM('[1]様式２償還'!L27,'[1]様式2現物'!L27)</f>
        <v>187</v>
      </c>
      <c r="M27" s="211">
        <f>SUM('[1]様式２償還'!M27,'[1]様式2現物'!M27)</f>
        <v>137</v>
      </c>
      <c r="N27" s="212">
        <f>SUM('[1]様式２償還'!N27,'[1]様式2現物'!N27)</f>
        <v>117</v>
      </c>
      <c r="O27" s="204">
        <f t="shared" si="3"/>
        <v>838</v>
      </c>
      <c r="P27" s="208">
        <f t="shared" si="4"/>
        <v>1087</v>
      </c>
    </row>
    <row r="28" spans="3:16" ht="17.25" customHeight="1">
      <c r="C28" s="221"/>
      <c r="D28" s="222" t="s">
        <v>135</v>
      </c>
      <c r="E28" s="223"/>
      <c r="F28" s="224">
        <f>SUM('[1]様式２償還'!F28,'[1]様式2現物'!F28)</f>
        <v>2036</v>
      </c>
      <c r="G28" s="225">
        <f>SUM('[1]様式２償還'!G28,'[1]様式2現物'!G28)</f>
        <v>2010</v>
      </c>
      <c r="H28" s="226">
        <f t="shared" si="2"/>
        <v>4046</v>
      </c>
      <c r="I28" s="227">
        <f>SUM('[1]様式２償還'!I28,'[1]様式2現物'!I28)</f>
        <v>0</v>
      </c>
      <c r="J28" s="225">
        <f>SUM('[1]様式２償還'!J28,'[1]様式2現物'!J28)</f>
        <v>2993</v>
      </c>
      <c r="K28" s="224">
        <f>SUM('[1]様式２償還'!K28,'[1]様式2現物'!K28)</f>
        <v>1700</v>
      </c>
      <c r="L28" s="224">
        <f>SUM('[1]様式２償還'!L28,'[1]様式2現物'!L28)</f>
        <v>1375</v>
      </c>
      <c r="M28" s="224">
        <f>SUM('[1]様式２償還'!M28,'[1]様式2現物'!M28)</f>
        <v>691</v>
      </c>
      <c r="N28" s="225">
        <f>SUM('[1]様式２償還'!N28,'[1]様式2現物'!N28)</f>
        <v>616</v>
      </c>
      <c r="O28" s="226">
        <f t="shared" si="3"/>
        <v>7375</v>
      </c>
      <c r="P28" s="228">
        <f t="shared" si="4"/>
        <v>11421</v>
      </c>
    </row>
    <row r="29" spans="3:16" ht="17.25" customHeight="1">
      <c r="C29" s="194" t="s">
        <v>100</v>
      </c>
      <c r="D29" s="229"/>
      <c r="E29" s="230"/>
      <c r="F29" s="196">
        <f>SUM(F30:F38)</f>
        <v>5</v>
      </c>
      <c r="G29" s="197">
        <f aca="true" t="shared" si="8" ref="G29:N29">SUM(G30:G38)</f>
        <v>25</v>
      </c>
      <c r="H29" s="198">
        <f>SUM(H30:H38)</f>
        <v>30</v>
      </c>
      <c r="I29" s="199">
        <f t="shared" si="8"/>
        <v>0</v>
      </c>
      <c r="J29" s="197">
        <f t="shared" si="8"/>
        <v>864</v>
      </c>
      <c r="K29" s="196">
        <f t="shared" si="8"/>
        <v>507</v>
      </c>
      <c r="L29" s="196">
        <f t="shared" si="8"/>
        <v>532</v>
      </c>
      <c r="M29" s="196">
        <f t="shared" si="8"/>
        <v>245</v>
      </c>
      <c r="N29" s="197">
        <f t="shared" si="8"/>
        <v>176</v>
      </c>
      <c r="O29" s="196">
        <f>SUM(O30:O38)</f>
        <v>2324</v>
      </c>
      <c r="P29" s="200">
        <f>SUM(P30:P38)</f>
        <v>2354</v>
      </c>
    </row>
    <row r="30" spans="3:16" ht="17.25" customHeight="1">
      <c r="C30" s="201"/>
      <c r="D30" s="210" t="s">
        <v>101</v>
      </c>
      <c r="E30" s="214"/>
      <c r="F30" s="211">
        <f>SUM('[1]様式２償還'!F30,'[1]様式2現物'!F30)</f>
        <v>0</v>
      </c>
      <c r="G30" s="211">
        <f>SUM('[1]様式２償還'!G30,'[1]様式2現物'!G30)</f>
        <v>0</v>
      </c>
      <c r="H30" s="206">
        <f>SUM(F30:G30)</f>
        <v>0</v>
      </c>
      <c r="I30" s="213">
        <f>SUM('[1]様式２償還'!I30,'[1]様式2現物'!I30)</f>
        <v>0</v>
      </c>
      <c r="J30" s="212">
        <f>SUM('[1]様式２償還'!J30,'[1]様式2現物'!J30)</f>
        <v>16</v>
      </c>
      <c r="K30" s="211">
        <f>SUM('[1]様式２償還'!K30,'[1]様式2現物'!K30)</f>
        <v>11</v>
      </c>
      <c r="L30" s="211">
        <f>SUM('[1]様式２償還'!L30,'[1]様式2現物'!L30)</f>
        <v>10</v>
      </c>
      <c r="M30" s="211">
        <f>SUM('[1]様式２償還'!M30,'[1]様式2現物'!M30)</f>
        <v>13</v>
      </c>
      <c r="N30" s="212">
        <f>SUM('[1]様式２償還'!N30,'[1]様式2現物'!N30)</f>
        <v>1</v>
      </c>
      <c r="O30" s="204">
        <f>SUM(I30:N30)</f>
        <v>51</v>
      </c>
      <c r="P30" s="208">
        <f>H30+O30</f>
        <v>51</v>
      </c>
    </row>
    <row r="31" spans="3:16" ht="17.25" customHeight="1">
      <c r="C31" s="201"/>
      <c r="D31" s="210" t="s">
        <v>102</v>
      </c>
      <c r="E31" s="214"/>
      <c r="F31" s="211">
        <f>SUM('[1]様式２償還'!F31,'[1]様式2現物'!F31)</f>
        <v>0</v>
      </c>
      <c r="G31" s="211">
        <f>SUM('[1]様式２償還'!G31,'[1]様式2現物'!G31)</f>
        <v>0</v>
      </c>
      <c r="H31" s="206">
        <f t="shared" si="2"/>
        <v>0</v>
      </c>
      <c r="I31" s="213">
        <f>SUM('[1]様式２償還'!I31,'[1]様式2現物'!I31)</f>
        <v>0</v>
      </c>
      <c r="J31" s="212">
        <f>SUM('[1]様式２償還'!J31,'[1]様式2現物'!J31)</f>
        <v>0</v>
      </c>
      <c r="K31" s="211">
        <f>SUM('[1]様式２償還'!K31,'[1]様式2現物'!K31)</f>
        <v>0</v>
      </c>
      <c r="L31" s="211">
        <f>SUM('[1]様式２償還'!L31,'[1]様式2現物'!L31)</f>
        <v>0</v>
      </c>
      <c r="M31" s="211">
        <f>SUM('[1]様式２償還'!M31,'[1]様式2現物'!M31)</f>
        <v>0</v>
      </c>
      <c r="N31" s="212">
        <f>SUM('[1]様式２償還'!N31,'[1]様式2現物'!N31)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136</v>
      </c>
      <c r="E32" s="214"/>
      <c r="F32" s="211">
        <f>SUM('[1]様式２償還'!F32,'[1]様式2現物'!F32)</f>
        <v>0</v>
      </c>
      <c r="G32" s="211">
        <f>SUM('[1]様式２償還'!G32,'[1]様式2現物'!G32)</f>
        <v>0</v>
      </c>
      <c r="H32" s="206">
        <f t="shared" si="2"/>
        <v>0</v>
      </c>
      <c r="I32" s="213">
        <f>SUM('[1]様式２償還'!I32,'[1]様式2現物'!I32)</f>
        <v>0</v>
      </c>
      <c r="J32" s="212">
        <f>SUM('[1]様式２償還'!J32,'[1]様式2現物'!J32)</f>
        <v>708</v>
      </c>
      <c r="K32" s="211">
        <f>SUM('[1]様式２償還'!K32,'[1]様式2現物'!K32)</f>
        <v>375</v>
      </c>
      <c r="L32" s="211">
        <f>SUM('[1]様式２償還'!L32,'[1]様式2現物'!L32)</f>
        <v>330</v>
      </c>
      <c r="M32" s="211">
        <f>SUM('[1]様式２償還'!M32,'[1]様式2現物'!M32)</f>
        <v>125</v>
      </c>
      <c r="N32" s="212">
        <f>SUM('[1]様式２償還'!N32,'[1]様式2現物'!N32)</f>
        <v>82</v>
      </c>
      <c r="O32" s="204">
        <f t="shared" si="3"/>
        <v>1620</v>
      </c>
      <c r="P32" s="208">
        <f t="shared" si="4"/>
        <v>1620</v>
      </c>
    </row>
    <row r="33" spans="3:16" ht="17.25" customHeight="1">
      <c r="C33" s="201"/>
      <c r="D33" s="210" t="s">
        <v>103</v>
      </c>
      <c r="E33" s="214"/>
      <c r="F33" s="211">
        <f>SUM('[1]様式２償還'!F33,'[1]様式2現物'!F33)</f>
        <v>2</v>
      </c>
      <c r="G33" s="212">
        <f>SUM('[1]様式２償還'!G33,'[1]様式2現物'!G33)</f>
        <v>11</v>
      </c>
      <c r="H33" s="206">
        <f t="shared" si="2"/>
        <v>13</v>
      </c>
      <c r="I33" s="213">
        <f>SUM('[1]様式２償還'!I33,'[1]様式2現物'!I33)</f>
        <v>0</v>
      </c>
      <c r="J33" s="212">
        <f>SUM('[1]様式２償還'!J33,'[1]様式2現物'!J33)</f>
        <v>44</v>
      </c>
      <c r="K33" s="211">
        <f>SUM('[1]様式２償還'!K33,'[1]様式2現物'!K33)</f>
        <v>27</v>
      </c>
      <c r="L33" s="211">
        <f>SUM('[1]様式２償還'!L33,'[1]様式2現物'!L33)</f>
        <v>66</v>
      </c>
      <c r="M33" s="211">
        <f>SUM('[1]様式２償還'!M33,'[1]様式2現物'!M33)</f>
        <v>34</v>
      </c>
      <c r="N33" s="212">
        <f>SUM('[1]様式２償還'!N33,'[1]様式2現物'!N33)</f>
        <v>31</v>
      </c>
      <c r="O33" s="204">
        <f t="shared" si="3"/>
        <v>202</v>
      </c>
      <c r="P33" s="208">
        <f t="shared" si="4"/>
        <v>215</v>
      </c>
    </row>
    <row r="34" spans="3:16" ht="17.25" customHeight="1">
      <c r="C34" s="201"/>
      <c r="D34" s="210" t="s">
        <v>104</v>
      </c>
      <c r="E34" s="214"/>
      <c r="F34" s="211">
        <f>SUM('[1]様式２償還'!F34,'[1]様式2現物'!F34)</f>
        <v>3</v>
      </c>
      <c r="G34" s="212">
        <f>SUM('[1]様式２償還'!G34,'[1]様式2現物'!G34)</f>
        <v>5</v>
      </c>
      <c r="H34" s="206">
        <f t="shared" si="2"/>
        <v>8</v>
      </c>
      <c r="I34" s="213">
        <f>SUM('[1]様式２償還'!I34,'[1]様式2現物'!I34)</f>
        <v>0</v>
      </c>
      <c r="J34" s="212">
        <f>SUM('[1]様式２償還'!J34,'[1]様式2現物'!J34)</f>
        <v>18</v>
      </c>
      <c r="K34" s="211">
        <f>SUM('[1]様式２償還'!K34,'[1]様式2現物'!K34)</f>
        <v>12</v>
      </c>
      <c r="L34" s="211">
        <f>SUM('[1]様式２償還'!L34,'[1]様式2現物'!L34)</f>
        <v>16</v>
      </c>
      <c r="M34" s="211">
        <f>SUM('[1]様式２償還'!M34,'[1]様式2現物'!M34)</f>
        <v>16</v>
      </c>
      <c r="N34" s="212">
        <f>SUM('[1]様式２償還'!N34,'[1]様式2現物'!N34)</f>
        <v>6</v>
      </c>
      <c r="O34" s="204">
        <f t="shared" si="3"/>
        <v>68</v>
      </c>
      <c r="P34" s="208">
        <f t="shared" si="4"/>
        <v>76</v>
      </c>
    </row>
    <row r="35" spans="3:16" ht="17.25" customHeight="1">
      <c r="C35" s="201"/>
      <c r="D35" s="210" t="s">
        <v>105</v>
      </c>
      <c r="E35" s="214"/>
      <c r="F35" s="211">
        <f>SUM('[1]様式２償還'!F35,'[1]様式2現物'!F35)</f>
        <v>0</v>
      </c>
      <c r="G35" s="212">
        <f>SUM('[1]様式２償還'!G35,'[1]様式2現物'!G35)</f>
        <v>9</v>
      </c>
      <c r="H35" s="206">
        <f t="shared" si="2"/>
        <v>9</v>
      </c>
      <c r="I35" s="213">
        <f>SUM('[1]様式２償還'!I35,'[1]様式2現物'!I35)</f>
        <v>0</v>
      </c>
      <c r="J35" s="212">
        <f>SUM('[1]様式２償還'!J35,'[1]様式2現物'!J35)</f>
        <v>77</v>
      </c>
      <c r="K35" s="211">
        <f>SUM('[1]様式２償還'!K35,'[1]様式2現物'!K35)</f>
        <v>80</v>
      </c>
      <c r="L35" s="211">
        <f>SUM('[1]様式２償還'!L35,'[1]様式2現物'!L35)</f>
        <v>97</v>
      </c>
      <c r="M35" s="211">
        <f>SUM('[1]様式２償還'!M35,'[1]様式2現物'!M35)</f>
        <v>44</v>
      </c>
      <c r="N35" s="212">
        <f>SUM('[1]様式２償還'!N35,'[1]様式2現物'!N35)</f>
        <v>34</v>
      </c>
      <c r="O35" s="204">
        <f t="shared" si="3"/>
        <v>332</v>
      </c>
      <c r="P35" s="208">
        <f t="shared" si="4"/>
        <v>341</v>
      </c>
    </row>
    <row r="36" spans="3:16" ht="17.25" customHeight="1">
      <c r="C36" s="201"/>
      <c r="D36" s="210" t="s">
        <v>106</v>
      </c>
      <c r="E36" s="214"/>
      <c r="F36" s="211">
        <f>SUM('[1]様式２償還'!F36,'[1]様式2現物'!F36)</f>
        <v>0</v>
      </c>
      <c r="G36" s="212">
        <f>SUM('[1]様式２償還'!G36,'[1]様式2現物'!G36)</f>
        <v>0</v>
      </c>
      <c r="H36" s="206">
        <f t="shared" si="2"/>
        <v>0</v>
      </c>
      <c r="I36" s="213">
        <f>SUM('[1]様式２償還'!I36,'[1]様式2現物'!I36)</f>
        <v>0</v>
      </c>
      <c r="J36" s="212">
        <f>SUM('[1]様式２償還'!J36,'[1]様式2現物'!J36)</f>
        <v>0</v>
      </c>
      <c r="K36" s="211">
        <f>SUM('[1]様式２償還'!K36,'[1]様式2現物'!K36)</f>
        <v>0</v>
      </c>
      <c r="L36" s="211">
        <f>SUM('[1]様式２償還'!L36,'[1]様式2現物'!L36)</f>
        <v>0</v>
      </c>
      <c r="M36" s="211">
        <f>SUM('[1]様式２償還'!M36,'[1]様式2現物'!M36)</f>
        <v>0</v>
      </c>
      <c r="N36" s="212">
        <f>SUM('[1]様式２償還'!N36,'[1]様式2現物'!N36)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0"/>
      <c r="F37" s="211">
        <f>SUM('[1]様式２償還'!F37,'[1]様式2現物'!F37)</f>
        <v>0</v>
      </c>
      <c r="G37" s="212">
        <f>SUM('[1]様式２償還'!G37,'[1]様式2現物'!G37)</f>
        <v>0</v>
      </c>
      <c r="H37" s="206">
        <f t="shared" si="2"/>
        <v>0</v>
      </c>
      <c r="I37" s="213">
        <f>SUM('[1]様式２償還'!I37,'[1]様式2現物'!I37)</f>
        <v>0</v>
      </c>
      <c r="J37" s="212">
        <f>SUM('[1]様式２償還'!J37,'[1]様式2現物'!J37)</f>
        <v>1</v>
      </c>
      <c r="K37" s="211">
        <f>SUM('[1]様式２償還'!K37,'[1]様式2現物'!K37)</f>
        <v>2</v>
      </c>
      <c r="L37" s="211">
        <f>SUM('[1]様式２償還'!L37,'[1]様式2現物'!L37)</f>
        <v>13</v>
      </c>
      <c r="M37" s="211">
        <f>SUM('[1]様式２償還'!M37,'[1]様式2現物'!M37)</f>
        <v>13</v>
      </c>
      <c r="N37" s="212">
        <f>SUM('[1]様式２償還'!N37,'[1]様式2現物'!N37)</f>
        <v>22</v>
      </c>
      <c r="O37" s="204">
        <f t="shared" si="3"/>
        <v>51</v>
      </c>
      <c r="P37" s="208">
        <f t="shared" si="4"/>
        <v>51</v>
      </c>
    </row>
    <row r="38" spans="3:16" ht="17.25" customHeight="1">
      <c r="C38" s="231"/>
      <c r="D38" s="232" t="s">
        <v>137</v>
      </c>
      <c r="E38" s="223"/>
      <c r="F38" s="211">
        <f>SUM('[1]様式２償還'!F38,'[1]様式2現物'!F38)</f>
        <v>0</v>
      </c>
      <c r="G38" s="212">
        <f>SUM('[1]様式２償還'!G38,'[1]様式2現物'!G38)</f>
        <v>0</v>
      </c>
      <c r="H38" s="206">
        <f t="shared" si="2"/>
        <v>0</v>
      </c>
      <c r="I38" s="213">
        <f>SUM('[1]様式２償還'!I38,'[1]様式2現物'!I38)</f>
        <v>0</v>
      </c>
      <c r="J38" s="212">
        <f>SUM('[1]様式２償還'!J38,'[1]様式2現物'!J38)</f>
        <v>0</v>
      </c>
      <c r="K38" s="211">
        <f>SUM('[1]様式２償還'!K38,'[1]様式2現物'!K38)</f>
        <v>0</v>
      </c>
      <c r="L38" s="211">
        <f>SUM('[1]様式２償還'!L38,'[1]様式2現物'!L38)</f>
        <v>0</v>
      </c>
      <c r="M38" s="211">
        <f>SUM('[1]様式２償還'!M38,'[1]様式2現物'!M38)</f>
        <v>0</v>
      </c>
      <c r="N38" s="212">
        <f>SUM('[1]様式２償還'!N38,'[1]様式2現物'!N38)</f>
        <v>0</v>
      </c>
      <c r="O38" s="294">
        <f t="shared" si="3"/>
        <v>0</v>
      </c>
      <c r="P38" s="228">
        <f t="shared" si="4"/>
        <v>0</v>
      </c>
    </row>
    <row r="39" spans="3:16" ht="17.25" customHeight="1">
      <c r="C39" s="201" t="s">
        <v>138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160</v>
      </c>
      <c r="K39" s="196">
        <f t="shared" si="9"/>
        <v>247</v>
      </c>
      <c r="L39" s="196">
        <f t="shared" si="9"/>
        <v>833</v>
      </c>
      <c r="M39" s="196">
        <f t="shared" si="9"/>
        <v>723</v>
      </c>
      <c r="N39" s="197">
        <f t="shared" si="9"/>
        <v>748</v>
      </c>
      <c r="O39" s="196">
        <f t="shared" si="9"/>
        <v>2711</v>
      </c>
      <c r="P39" s="200">
        <f t="shared" si="9"/>
        <v>2711</v>
      </c>
    </row>
    <row r="40" spans="3:16" ht="17.25" customHeight="1">
      <c r="C40" s="201"/>
      <c r="D40" s="217" t="s">
        <v>31</v>
      </c>
      <c r="E40" s="217"/>
      <c r="F40" s="212">
        <f>SUM('[1]様式２償還'!F40,'[1]様式2現物'!F40)</f>
        <v>0</v>
      </c>
      <c r="G40" s="212">
        <f>SUM('[1]様式２償還'!G40,'[1]様式2現物'!G40)</f>
        <v>0</v>
      </c>
      <c r="H40" s="206">
        <f>SUM(F40:G40)</f>
        <v>0</v>
      </c>
      <c r="I40" s="213">
        <f>SUM('[1]様式２償還'!I40,'[1]様式2現物'!I40)</f>
        <v>0</v>
      </c>
      <c r="J40" s="212">
        <f>SUM('[1]様式２償還'!J40,'[1]様式2現物'!J40)</f>
        <v>18</v>
      </c>
      <c r="K40" s="211">
        <f>SUM('[1]様式２償還'!K40,'[1]様式2現物'!K40)</f>
        <v>71</v>
      </c>
      <c r="L40" s="211">
        <f>SUM('[1]様式２償還'!L40,'[1]様式2現物'!L40)</f>
        <v>550</v>
      </c>
      <c r="M40" s="211">
        <f>SUM('[1]様式２償還'!M40,'[1]様式2現物'!M40)</f>
        <v>487</v>
      </c>
      <c r="N40" s="212">
        <f>SUM('[1]様式２償還'!N40,'[1]様式2現物'!N40)</f>
        <v>449</v>
      </c>
      <c r="O40" s="204">
        <f t="shared" si="3"/>
        <v>1575</v>
      </c>
      <c r="P40" s="208">
        <f t="shared" si="4"/>
        <v>1575</v>
      </c>
    </row>
    <row r="41" spans="3:16" ht="17.25" customHeight="1">
      <c r="C41" s="201"/>
      <c r="D41" s="217" t="s">
        <v>32</v>
      </c>
      <c r="E41" s="217"/>
      <c r="F41" s="211">
        <f>SUM('[1]様式２償還'!F41,'[1]様式2現物'!F41)</f>
        <v>0</v>
      </c>
      <c r="G41" s="212">
        <f>SUM('[1]様式２償還'!G41,'[1]様式2現物'!G41)</f>
        <v>0</v>
      </c>
      <c r="H41" s="206">
        <f>SUM(F41:G41)</f>
        <v>0</v>
      </c>
      <c r="I41" s="213">
        <f>SUM('[1]様式２償還'!I41,'[1]様式2現物'!I41)</f>
        <v>0</v>
      </c>
      <c r="J41" s="212">
        <f>SUM('[1]様式２償還'!J41,'[1]様式2現物'!J41)</f>
        <v>142</v>
      </c>
      <c r="K41" s="211">
        <f>SUM('[1]様式２償還'!K41,'[1]様式2現物'!K41)</f>
        <v>175</v>
      </c>
      <c r="L41" s="211">
        <f>SUM('[1]様式２償還'!L41,'[1]様式2現物'!L41)</f>
        <v>276</v>
      </c>
      <c r="M41" s="211">
        <f>SUM('[1]様式２償還'!M41,'[1]様式2現物'!M41)</f>
        <v>190</v>
      </c>
      <c r="N41" s="212">
        <f>SUM('[1]様式２償還'!N41,'[1]様式2現物'!N41)</f>
        <v>157</v>
      </c>
      <c r="O41" s="204">
        <f t="shared" si="3"/>
        <v>940</v>
      </c>
      <c r="P41" s="208">
        <f t="shared" si="4"/>
        <v>940</v>
      </c>
    </row>
    <row r="42" spans="3:16" ht="17.25" customHeight="1">
      <c r="C42" s="201"/>
      <c r="D42" s="233" t="s">
        <v>108</v>
      </c>
      <c r="E42" s="233"/>
      <c r="F42" s="234">
        <f>SUM('[1]様式２償還'!F42,'[1]様式2現物'!F42)</f>
        <v>0</v>
      </c>
      <c r="G42" s="235">
        <f>SUM('[1]様式２償還'!G42,'[1]様式2現物'!G42)</f>
        <v>0</v>
      </c>
      <c r="H42" s="236">
        <f>SUM(F42:G42)</f>
        <v>0</v>
      </c>
      <c r="I42" s="213">
        <f>SUM('[1]様式２償還'!I42,'[1]様式2現物'!I42)</f>
        <v>0</v>
      </c>
      <c r="J42" s="237">
        <f>SUM('[1]様式２償還'!J42,'[1]様式2現物'!J42)</f>
        <v>0</v>
      </c>
      <c r="K42" s="238">
        <f>SUM('[1]様式２償還'!K42,'[1]様式2現物'!K42)</f>
        <v>1</v>
      </c>
      <c r="L42" s="238">
        <f>SUM('[1]様式２償還'!L42,'[1]様式2現物'!L42)</f>
        <v>7</v>
      </c>
      <c r="M42" s="238">
        <f>SUM('[1]様式２償還'!M42,'[1]様式2現物'!M42)</f>
        <v>46</v>
      </c>
      <c r="N42" s="237">
        <f>SUM('[1]様式２償還'!N42,'[1]様式2現物'!N42)</f>
        <v>142</v>
      </c>
      <c r="O42" s="239">
        <f t="shared" si="3"/>
        <v>196</v>
      </c>
      <c r="P42" s="240">
        <f t="shared" si="4"/>
        <v>196</v>
      </c>
    </row>
    <row r="43" spans="3:16" ht="17.25" customHeight="1" thickBot="1">
      <c r="C43" s="241" t="s">
        <v>139</v>
      </c>
      <c r="D43" s="242"/>
      <c r="E43" s="242"/>
      <c r="F43" s="243">
        <f>F9+F29+F39</f>
        <v>5255</v>
      </c>
      <c r="G43" s="244">
        <f aca="true" t="shared" si="10" ref="G43:P43">G9+G29+G39</f>
        <v>5722</v>
      </c>
      <c r="H43" s="245">
        <f t="shared" si="10"/>
        <v>10977</v>
      </c>
      <c r="I43" s="246">
        <f t="shared" si="10"/>
        <v>0</v>
      </c>
      <c r="J43" s="244">
        <f t="shared" si="10"/>
        <v>10970</v>
      </c>
      <c r="K43" s="243">
        <f t="shared" si="10"/>
        <v>7295</v>
      </c>
      <c r="L43" s="243">
        <f t="shared" si="10"/>
        <v>7368</v>
      </c>
      <c r="M43" s="243">
        <f t="shared" si="10"/>
        <v>4505</v>
      </c>
      <c r="N43" s="244">
        <f t="shared" si="10"/>
        <v>4544</v>
      </c>
      <c r="O43" s="243">
        <f t="shared" si="10"/>
        <v>34682</v>
      </c>
      <c r="P43" s="247">
        <f t="shared" si="10"/>
        <v>45659</v>
      </c>
    </row>
    <row r="45" ht="13.5">
      <c r="B45" s="177" t="s">
        <v>62</v>
      </c>
    </row>
    <row r="47" spans="2:8" ht="13.5">
      <c r="B47" s="177" t="s">
        <v>91</v>
      </c>
      <c r="H47" s="178" t="s">
        <v>118</v>
      </c>
    </row>
    <row r="48" spans="3:17" ht="13.5">
      <c r="C48" s="177" t="s">
        <v>140</v>
      </c>
      <c r="H48" s="179" t="str">
        <f>H4</f>
        <v>平成２９年１０月月報（報告用）</v>
      </c>
      <c r="Q48" s="177"/>
    </row>
    <row r="49" spans="3:17" ht="13.5">
      <c r="C49" s="177" t="s">
        <v>141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142</v>
      </c>
      <c r="G52" s="190" t="s">
        <v>143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5958752</v>
      </c>
      <c r="G53" s="197">
        <f aca="true" t="shared" si="11" ref="G53:P53">G54+G60+G63+G67+G69+G70</f>
        <v>9961688</v>
      </c>
      <c r="H53" s="198">
        <f t="shared" si="11"/>
        <v>15920440</v>
      </c>
      <c r="I53" s="199">
        <f t="shared" si="11"/>
        <v>0</v>
      </c>
      <c r="J53" s="197">
        <f t="shared" si="11"/>
        <v>29188981</v>
      </c>
      <c r="K53" s="196">
        <f t="shared" si="11"/>
        <v>23624760</v>
      </c>
      <c r="L53" s="196">
        <f t="shared" si="11"/>
        <v>27043166</v>
      </c>
      <c r="M53" s="196">
        <f t="shared" si="11"/>
        <v>18150643</v>
      </c>
      <c r="N53" s="197">
        <f t="shared" si="11"/>
        <v>19917903</v>
      </c>
      <c r="O53" s="196">
        <f t="shared" si="11"/>
        <v>117925453</v>
      </c>
      <c r="P53" s="200">
        <f t="shared" si="11"/>
        <v>133845893</v>
      </c>
      <c r="Q53" s="177"/>
    </row>
    <row r="54" spans="3:17" ht="17.25" customHeight="1">
      <c r="C54" s="201"/>
      <c r="D54" s="202" t="s">
        <v>144</v>
      </c>
      <c r="E54" s="203"/>
      <c r="F54" s="204">
        <f>SUM(F55:F59)</f>
        <v>2064175</v>
      </c>
      <c r="G54" s="205">
        <f aca="true" t="shared" si="12" ref="G54:P54">SUM(G55:G59)</f>
        <v>3148350</v>
      </c>
      <c r="H54" s="206">
        <f t="shared" si="12"/>
        <v>5212525</v>
      </c>
      <c r="I54" s="207">
        <f t="shared" si="12"/>
        <v>0</v>
      </c>
      <c r="J54" s="205">
        <f t="shared" si="12"/>
        <v>10070391</v>
      </c>
      <c r="K54" s="204">
        <f t="shared" si="12"/>
        <v>8970856</v>
      </c>
      <c r="L54" s="204">
        <f t="shared" si="12"/>
        <v>10158752</v>
      </c>
      <c r="M54" s="204">
        <f t="shared" si="12"/>
        <v>8239994</v>
      </c>
      <c r="N54" s="205">
        <f t="shared" si="12"/>
        <v>11628955</v>
      </c>
      <c r="O54" s="204">
        <f t="shared" si="12"/>
        <v>49068948</v>
      </c>
      <c r="P54" s="208">
        <f t="shared" si="12"/>
        <v>54281473</v>
      </c>
      <c r="Q54" s="177"/>
    </row>
    <row r="55" spans="3:17" ht="17.25" customHeight="1">
      <c r="C55" s="201"/>
      <c r="D55" s="209"/>
      <c r="E55" s="210" t="s">
        <v>145</v>
      </c>
      <c r="F55" s="211">
        <f>SUM('[1]様式２償還'!F55,'[1]様式2現物'!F55)</f>
        <v>1367484</v>
      </c>
      <c r="G55" s="212">
        <f>SUM('[1]様式２償還'!G55,'[1]様式2現物'!G55)</f>
        <v>1446545</v>
      </c>
      <c r="H55" s="206">
        <f aca="true" t="shared" si="13" ref="H55:H70">SUM(F55:G55)</f>
        <v>2814029</v>
      </c>
      <c r="I55" s="213">
        <f>SUM('[1]様式２償還'!I55,'[1]様式2現物'!I55)</f>
        <v>0</v>
      </c>
      <c r="J55" s="212">
        <f>SUM('[1]様式２償還'!J55,'[1]様式2現物'!J55)</f>
        <v>6368553</v>
      </c>
      <c r="K55" s="211">
        <f>SUM('[1]様式２償還'!K55,'[1]様式2現物'!K55)</f>
        <v>5920956</v>
      </c>
      <c r="L55" s="211">
        <f>SUM('[1]様式２償還'!L55,'[1]様式2現物'!L55)</f>
        <v>7154320</v>
      </c>
      <c r="M55" s="211">
        <f>SUM('[1]様式２償還'!M55,'[1]様式2現物'!M55)</f>
        <v>5510151</v>
      </c>
      <c r="N55" s="212">
        <f>SUM('[1]様式２償還'!N55,'[1]様式2現物'!N55)</f>
        <v>7430473</v>
      </c>
      <c r="O55" s="204">
        <f aca="true" t="shared" si="14" ref="O55:O84">SUM(I55:N55)</f>
        <v>32384453</v>
      </c>
      <c r="P55" s="208">
        <f aca="true" t="shared" si="15" ref="P55:P84">H55+O55</f>
        <v>35198482</v>
      </c>
      <c r="Q55" s="177"/>
    </row>
    <row r="56" spans="3:17" ht="17.25" customHeight="1">
      <c r="C56" s="201"/>
      <c r="D56" s="209"/>
      <c r="E56" s="210" t="s">
        <v>146</v>
      </c>
      <c r="F56" s="211">
        <f>SUM('[1]様式２償還'!F56,'[1]様式2現物'!F56)</f>
        <v>0</v>
      </c>
      <c r="G56" s="212">
        <f>SUM('[1]様式２償還'!G56,'[1]様式2現物'!G56)</f>
        <v>4411</v>
      </c>
      <c r="H56" s="206">
        <f t="shared" si="13"/>
        <v>4411</v>
      </c>
      <c r="I56" s="213">
        <f>SUM('[1]様式２償還'!I56,'[1]様式2現物'!I56)</f>
        <v>0</v>
      </c>
      <c r="J56" s="212">
        <f>SUM('[1]様式２償還'!J56,'[1]様式2現物'!J56)</f>
        <v>31995</v>
      </c>
      <c r="K56" s="211">
        <f>SUM('[1]様式２償還'!K56,'[1]様式2現物'!K56)</f>
        <v>47303</v>
      </c>
      <c r="L56" s="211">
        <f>SUM('[1]様式２償還'!L56,'[1]様式2現物'!L56)</f>
        <v>158902</v>
      </c>
      <c r="M56" s="211">
        <f>SUM('[1]様式２償還'!M56,'[1]様式2現物'!M56)</f>
        <v>386010</v>
      </c>
      <c r="N56" s="212">
        <f>SUM('[1]様式２償還'!N56,'[1]様式2現物'!N56)</f>
        <v>1056929</v>
      </c>
      <c r="O56" s="204">
        <f t="shared" si="14"/>
        <v>1681139</v>
      </c>
      <c r="P56" s="208">
        <f t="shared" si="15"/>
        <v>1685550</v>
      </c>
      <c r="Q56" s="177"/>
    </row>
    <row r="57" spans="3:17" ht="17.25" customHeight="1">
      <c r="C57" s="201"/>
      <c r="D57" s="209"/>
      <c r="E57" s="210" t="s">
        <v>147</v>
      </c>
      <c r="F57" s="211">
        <f>SUM('[1]様式２償還'!F57,'[1]様式2現物'!F57)</f>
        <v>484874</v>
      </c>
      <c r="G57" s="212">
        <f>SUM('[1]様式２償還'!G57,'[1]様式2現物'!G57)</f>
        <v>1241289</v>
      </c>
      <c r="H57" s="206">
        <f t="shared" si="13"/>
        <v>1726163</v>
      </c>
      <c r="I57" s="213">
        <f>SUM('[1]様式２償還'!I57,'[1]様式2現物'!I57)</f>
        <v>0</v>
      </c>
      <c r="J57" s="212">
        <f>SUM('[1]様式２償還'!J57,'[1]様式2現物'!J57)</f>
        <v>2668245</v>
      </c>
      <c r="K57" s="211">
        <f>SUM('[1]様式２償還'!K57,'[1]様式2現物'!K57)</f>
        <v>2156712</v>
      </c>
      <c r="L57" s="211">
        <f>SUM('[1]様式２償還'!L57,'[1]様式2現物'!L57)</f>
        <v>1869684</v>
      </c>
      <c r="M57" s="211">
        <f>SUM('[1]様式２償還'!M57,'[1]様式2現物'!M57)</f>
        <v>1634020</v>
      </c>
      <c r="N57" s="212">
        <f>SUM('[1]様式２償還'!N57,'[1]様式2現物'!N57)</f>
        <v>2376799</v>
      </c>
      <c r="O57" s="204">
        <f t="shared" si="14"/>
        <v>10705460</v>
      </c>
      <c r="P57" s="208">
        <f t="shared" si="15"/>
        <v>12431623</v>
      </c>
      <c r="Q57" s="177"/>
    </row>
    <row r="58" spans="3:17" ht="17.25" customHeight="1">
      <c r="C58" s="201"/>
      <c r="D58" s="209"/>
      <c r="E58" s="210" t="s">
        <v>148</v>
      </c>
      <c r="F58" s="211">
        <f>SUM('[1]様式２償還'!F58,'[1]様式2現物'!F58)</f>
        <v>29810</v>
      </c>
      <c r="G58" s="212">
        <f>SUM('[1]様式２償還'!G58,'[1]様式2現物'!G58)</f>
        <v>118622</v>
      </c>
      <c r="H58" s="206">
        <f t="shared" si="13"/>
        <v>148432</v>
      </c>
      <c r="I58" s="213">
        <f>SUM('[1]様式２償還'!I58,'[1]様式2現物'!I58)</f>
        <v>0</v>
      </c>
      <c r="J58" s="212">
        <f>SUM('[1]様式２償還'!J58,'[1]様式2現物'!J58)</f>
        <v>154864</v>
      </c>
      <c r="K58" s="211">
        <f>SUM('[1]様式２償還'!K58,'[1]様式2現物'!K58)</f>
        <v>148890</v>
      </c>
      <c r="L58" s="211">
        <f>SUM('[1]様式２償還'!L58,'[1]様式2現物'!L58)</f>
        <v>142299</v>
      </c>
      <c r="M58" s="211">
        <f>SUM('[1]様式２償還'!M58,'[1]様式2現物'!M58)</f>
        <v>81018</v>
      </c>
      <c r="N58" s="212">
        <f>SUM('[1]様式２償還'!N58,'[1]様式2現物'!N58)</f>
        <v>85466</v>
      </c>
      <c r="O58" s="204">
        <f t="shared" si="14"/>
        <v>612537</v>
      </c>
      <c r="P58" s="208">
        <f t="shared" si="15"/>
        <v>760969</v>
      </c>
      <c r="Q58" s="177"/>
    </row>
    <row r="59" spans="3:17" ht="17.25" customHeight="1">
      <c r="C59" s="201"/>
      <c r="D59" s="209"/>
      <c r="E59" s="210" t="s">
        <v>149</v>
      </c>
      <c r="F59" s="211">
        <f>SUM('[1]様式２償還'!F59,'[1]様式2現物'!F59)</f>
        <v>182007</v>
      </c>
      <c r="G59" s="212">
        <f>SUM('[1]様式２償還'!G59,'[1]様式2現物'!G59)</f>
        <v>337483</v>
      </c>
      <c r="H59" s="206">
        <f t="shared" si="13"/>
        <v>519490</v>
      </c>
      <c r="I59" s="213">
        <f>SUM('[1]様式２償還'!I59,'[1]様式2現物'!I59)</f>
        <v>0</v>
      </c>
      <c r="J59" s="212">
        <f>SUM('[1]様式２償還'!J59,'[1]様式2現物'!J59)</f>
        <v>846734</v>
      </c>
      <c r="K59" s="211">
        <f>SUM('[1]様式２償還'!K59,'[1]様式2現物'!K59)</f>
        <v>696995</v>
      </c>
      <c r="L59" s="211">
        <f>SUM('[1]様式２償還'!L59,'[1]様式2現物'!L59)</f>
        <v>833547</v>
      </c>
      <c r="M59" s="211">
        <f>SUM('[1]様式２償還'!M59,'[1]様式2現物'!M59)</f>
        <v>628795</v>
      </c>
      <c r="N59" s="212">
        <f>SUM('[1]様式２償還'!N59,'[1]様式2現物'!N59)</f>
        <v>679288</v>
      </c>
      <c r="O59" s="204">
        <f t="shared" si="14"/>
        <v>3685359</v>
      </c>
      <c r="P59" s="208">
        <f t="shared" si="15"/>
        <v>4204849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1723092</v>
      </c>
      <c r="G60" s="205">
        <f aca="true" t="shared" si="16" ref="G60:P60">SUM(G61:G62)</f>
        <v>3399912</v>
      </c>
      <c r="H60" s="206">
        <f t="shared" si="16"/>
        <v>5123004</v>
      </c>
      <c r="I60" s="207">
        <f t="shared" si="16"/>
        <v>0</v>
      </c>
      <c r="J60" s="205">
        <f t="shared" si="16"/>
        <v>8556330</v>
      </c>
      <c r="K60" s="204">
        <f t="shared" si="16"/>
        <v>5998951</v>
      </c>
      <c r="L60" s="204">
        <f t="shared" si="16"/>
        <v>6148237</v>
      </c>
      <c r="M60" s="204">
        <f t="shared" si="16"/>
        <v>2672196</v>
      </c>
      <c r="N60" s="205">
        <f t="shared" si="16"/>
        <v>1857265</v>
      </c>
      <c r="O60" s="204">
        <f t="shared" si="16"/>
        <v>25232979</v>
      </c>
      <c r="P60" s="208">
        <f t="shared" si="16"/>
        <v>30355983</v>
      </c>
      <c r="Q60" s="177"/>
    </row>
    <row r="61" spans="3:17" ht="17.25" customHeight="1">
      <c r="C61" s="201"/>
      <c r="D61" s="209"/>
      <c r="E61" s="215" t="s">
        <v>129</v>
      </c>
      <c r="F61" s="211">
        <f>SUM('[1]様式２償還'!F61,'[1]様式2現物'!F61)</f>
        <v>1263480</v>
      </c>
      <c r="G61" s="212">
        <f>SUM('[1]様式２償還'!G61,'[1]様式2現物'!G61)</f>
        <v>2455539</v>
      </c>
      <c r="H61" s="206">
        <f t="shared" si="13"/>
        <v>3719019</v>
      </c>
      <c r="I61" s="213">
        <f>SUM('[1]様式２償還'!I61,'[1]様式2現物'!I61)</f>
        <v>0</v>
      </c>
      <c r="J61" s="212">
        <f>SUM('[1]様式２償還'!J61,'[1]様式2現物'!J61)</f>
        <v>6500764</v>
      </c>
      <c r="K61" s="211">
        <f>SUM('[1]様式２償還'!K61,'[1]様式2現物'!K61)</f>
        <v>4487217</v>
      </c>
      <c r="L61" s="211">
        <f>SUM('[1]様式２償還'!L61,'[1]様式2現物'!L61)</f>
        <v>4447648</v>
      </c>
      <c r="M61" s="211">
        <f>SUM('[1]様式２償還'!M61,'[1]様式2現物'!M61)</f>
        <v>1946787</v>
      </c>
      <c r="N61" s="212">
        <f>SUM('[1]様式２償還'!N61,'[1]様式2現物'!N61)</f>
        <v>1436336</v>
      </c>
      <c r="O61" s="204">
        <f t="shared" si="14"/>
        <v>18818752</v>
      </c>
      <c r="P61" s="208">
        <f t="shared" si="15"/>
        <v>22537771</v>
      </c>
      <c r="Q61" s="177"/>
    </row>
    <row r="62" spans="3:17" ht="17.25" customHeight="1">
      <c r="C62" s="201"/>
      <c r="D62" s="209"/>
      <c r="E62" s="215" t="s">
        <v>130</v>
      </c>
      <c r="F62" s="211">
        <f>SUM('[1]様式２償還'!F62,'[1]様式2現物'!F62)</f>
        <v>459612</v>
      </c>
      <c r="G62" s="212">
        <f>SUM('[1]様式２償還'!G62,'[1]様式2現物'!G62)</f>
        <v>944373</v>
      </c>
      <c r="H62" s="206">
        <f t="shared" si="13"/>
        <v>1403985</v>
      </c>
      <c r="I62" s="213">
        <f>SUM('[1]様式２償還'!I62,'[1]様式2現物'!I62)</f>
        <v>0</v>
      </c>
      <c r="J62" s="212">
        <f>SUM('[1]様式２償還'!J62,'[1]様式2現物'!J62)</f>
        <v>2055566</v>
      </c>
      <c r="K62" s="211">
        <f>SUM('[1]様式２償還'!K62,'[1]様式2現物'!K62)</f>
        <v>1511734</v>
      </c>
      <c r="L62" s="211">
        <f>SUM('[1]様式２償還'!L62,'[1]様式2現物'!L62)</f>
        <v>1700589</v>
      </c>
      <c r="M62" s="211">
        <f>SUM('[1]様式２償還'!M62,'[1]様式2現物'!M62)</f>
        <v>725409</v>
      </c>
      <c r="N62" s="212">
        <f>SUM('[1]様式２償還'!N62,'[1]様式2現物'!N62)</f>
        <v>420929</v>
      </c>
      <c r="O62" s="204">
        <f t="shared" si="14"/>
        <v>6414227</v>
      </c>
      <c r="P62" s="208">
        <f t="shared" si="15"/>
        <v>7818212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12837</v>
      </c>
      <c r="G63" s="205">
        <f aca="true" t="shared" si="17" ref="G63:P63">SUM(G64:G66)</f>
        <v>142934</v>
      </c>
      <c r="H63" s="206">
        <f t="shared" si="17"/>
        <v>155771</v>
      </c>
      <c r="I63" s="207">
        <f t="shared" si="17"/>
        <v>0</v>
      </c>
      <c r="J63" s="205">
        <f t="shared" si="17"/>
        <v>995376</v>
      </c>
      <c r="K63" s="204">
        <f t="shared" si="17"/>
        <v>1252332</v>
      </c>
      <c r="L63" s="204">
        <f t="shared" si="17"/>
        <v>2651505</v>
      </c>
      <c r="M63" s="204">
        <f t="shared" si="17"/>
        <v>1675125</v>
      </c>
      <c r="N63" s="205">
        <f t="shared" si="17"/>
        <v>1186211</v>
      </c>
      <c r="O63" s="204">
        <f t="shared" si="17"/>
        <v>7760549</v>
      </c>
      <c r="P63" s="208">
        <f t="shared" si="17"/>
        <v>7916320</v>
      </c>
      <c r="Q63" s="177"/>
    </row>
    <row r="64" spans="3:17" ht="17.25" customHeight="1">
      <c r="C64" s="201"/>
      <c r="D64" s="209"/>
      <c r="E64" s="210" t="s">
        <v>131</v>
      </c>
      <c r="F64" s="211">
        <f>SUM('[1]様式２償還'!F64,'[1]様式2現物'!F64)</f>
        <v>11131</v>
      </c>
      <c r="G64" s="212">
        <f>SUM('[1]様式２償還'!G64,'[1]様式2現物'!G64)</f>
        <v>126220</v>
      </c>
      <c r="H64" s="206">
        <f t="shared" si="13"/>
        <v>137351</v>
      </c>
      <c r="I64" s="213">
        <f>SUM('[1]様式２償還'!I64,'[1]様式2現物'!I64)</f>
        <v>0</v>
      </c>
      <c r="J64" s="212">
        <f>SUM('[1]様式２償還'!J64,'[1]様式2現物'!J64)</f>
        <v>917370</v>
      </c>
      <c r="K64" s="211">
        <f>SUM('[1]様式２償還'!K64,'[1]様式2現物'!K64)</f>
        <v>1123996</v>
      </c>
      <c r="L64" s="211">
        <f>SUM('[1]様式２償還'!L64,'[1]様式2現物'!L64)</f>
        <v>2346583</v>
      </c>
      <c r="M64" s="211">
        <f>SUM('[1]様式２償還'!M64,'[1]様式2現物'!M64)</f>
        <v>1492687</v>
      </c>
      <c r="N64" s="212">
        <f>SUM('[1]様式２償還'!N64,'[1]様式2現物'!N64)</f>
        <v>909084</v>
      </c>
      <c r="O64" s="204">
        <f t="shared" si="14"/>
        <v>6789720</v>
      </c>
      <c r="P64" s="208">
        <f t="shared" si="15"/>
        <v>6927071</v>
      </c>
      <c r="Q64" s="177"/>
    </row>
    <row r="65" spans="3:17" ht="24.75" customHeight="1">
      <c r="C65" s="201"/>
      <c r="D65" s="209"/>
      <c r="E65" s="216" t="s">
        <v>132</v>
      </c>
      <c r="F65" s="211">
        <f>SUM('[1]様式２償還'!F65,'[1]様式2現物'!F65)</f>
        <v>1706</v>
      </c>
      <c r="G65" s="212">
        <f>SUM('[1]様式２償還'!G65,'[1]様式2現物'!G65)</f>
        <v>16714</v>
      </c>
      <c r="H65" s="206">
        <f t="shared" si="13"/>
        <v>18420</v>
      </c>
      <c r="I65" s="213">
        <f>SUM('[1]様式２償還'!I65,'[1]様式2現物'!I65)</f>
        <v>0</v>
      </c>
      <c r="J65" s="212">
        <f>SUM('[1]様式２償還'!J65,'[1]様式2現物'!J65)</f>
        <v>78006</v>
      </c>
      <c r="K65" s="211">
        <f>SUM('[1]様式２償還'!K65,'[1]様式2現物'!K65)</f>
        <v>118932</v>
      </c>
      <c r="L65" s="211">
        <f>SUM('[1]様式２償還'!L65,'[1]様式2現物'!L65)</f>
        <v>287713</v>
      </c>
      <c r="M65" s="211">
        <f>SUM('[1]様式２償還'!M65,'[1]様式2現物'!M65)</f>
        <v>182438</v>
      </c>
      <c r="N65" s="212">
        <f>SUM('[1]様式２償還'!N65,'[1]様式2現物'!N65)</f>
        <v>255324</v>
      </c>
      <c r="O65" s="204">
        <f t="shared" si="14"/>
        <v>922413</v>
      </c>
      <c r="P65" s="208">
        <f t="shared" si="15"/>
        <v>940833</v>
      </c>
      <c r="Q65" s="177"/>
    </row>
    <row r="66" spans="3:17" ht="24.75" customHeight="1">
      <c r="C66" s="201"/>
      <c r="D66" s="215"/>
      <c r="E66" s="216" t="s">
        <v>133</v>
      </c>
      <c r="F66" s="211">
        <f>SUM('[1]様式２償還'!F66,'[1]様式2現物'!F66)</f>
        <v>0</v>
      </c>
      <c r="G66" s="212">
        <f>SUM('[1]様式２償還'!G66,'[1]様式2現物'!G66)</f>
        <v>0</v>
      </c>
      <c r="H66" s="206">
        <f t="shared" si="13"/>
        <v>0</v>
      </c>
      <c r="I66" s="213">
        <f>SUM('[1]様式２償還'!I66,'[1]様式2現物'!I66)</f>
        <v>0</v>
      </c>
      <c r="J66" s="212">
        <f>SUM('[1]様式２償還'!J66,'[1]様式2現物'!J66)</f>
        <v>0</v>
      </c>
      <c r="K66" s="211">
        <f>SUM('[1]様式２償還'!K66,'[1]様式2現物'!K66)</f>
        <v>9404</v>
      </c>
      <c r="L66" s="211">
        <f>SUM('[1]様式２償還'!L66,'[1]様式2現物'!L66)</f>
        <v>17209</v>
      </c>
      <c r="M66" s="211">
        <f>SUM('[1]様式２償還'!M66,'[1]様式2現物'!M66)</f>
        <v>0</v>
      </c>
      <c r="N66" s="212">
        <f>SUM('[1]様式２償還'!N66,'[1]様式2現物'!N66)</f>
        <v>21803</v>
      </c>
      <c r="O66" s="204">
        <f t="shared" si="14"/>
        <v>48416</v>
      </c>
      <c r="P66" s="208">
        <f t="shared" si="15"/>
        <v>48416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610937</v>
      </c>
      <c r="G67" s="205">
        <f aca="true" t="shared" si="18" ref="G67:P67">G68</f>
        <v>948879</v>
      </c>
      <c r="H67" s="206">
        <f t="shared" si="18"/>
        <v>1559816</v>
      </c>
      <c r="I67" s="207">
        <f t="shared" si="18"/>
        <v>0</v>
      </c>
      <c r="J67" s="205">
        <f t="shared" si="18"/>
        <v>1869559</v>
      </c>
      <c r="K67" s="204">
        <f t="shared" si="18"/>
        <v>1797081</v>
      </c>
      <c r="L67" s="204">
        <f t="shared" si="18"/>
        <v>1806675</v>
      </c>
      <c r="M67" s="204">
        <f t="shared" si="18"/>
        <v>1283520</v>
      </c>
      <c r="N67" s="205">
        <f t="shared" si="18"/>
        <v>1404321</v>
      </c>
      <c r="O67" s="204">
        <f t="shared" si="18"/>
        <v>8161156</v>
      </c>
      <c r="P67" s="208">
        <f t="shared" si="18"/>
        <v>9720972</v>
      </c>
      <c r="Q67" s="177"/>
    </row>
    <row r="68" spans="3:17" ht="17.25" customHeight="1">
      <c r="C68" s="201"/>
      <c r="D68" s="209"/>
      <c r="E68" s="210" t="s">
        <v>134</v>
      </c>
      <c r="F68" s="211">
        <f>SUM('[1]様式２償還'!F68,'[1]様式2現物'!F68)</f>
        <v>610937</v>
      </c>
      <c r="G68" s="212">
        <f>SUM('[1]様式２償還'!G68,'[1]様式2現物'!G68)</f>
        <v>948879</v>
      </c>
      <c r="H68" s="206">
        <f t="shared" si="13"/>
        <v>1559816</v>
      </c>
      <c r="I68" s="213">
        <f>SUM('[1]様式２償還'!I68,'[1]様式2現物'!I68)</f>
        <v>0</v>
      </c>
      <c r="J68" s="212">
        <f>SUM('[1]様式２償還'!J68,'[1]様式2現物'!J68)</f>
        <v>1869559</v>
      </c>
      <c r="K68" s="211">
        <f>SUM('[1]様式２償還'!K68,'[1]様式2現物'!K68)</f>
        <v>1797081</v>
      </c>
      <c r="L68" s="211">
        <f>SUM('[1]様式２償還'!L68,'[1]様式2現物'!L68)</f>
        <v>1806675</v>
      </c>
      <c r="M68" s="211">
        <f>SUM('[1]様式２償還'!M68,'[1]様式2現物'!M68)</f>
        <v>1283520</v>
      </c>
      <c r="N68" s="212">
        <f>SUM('[1]様式２償還'!N68,'[1]様式2現物'!N68)</f>
        <v>1404321</v>
      </c>
      <c r="O68" s="204">
        <f t="shared" si="14"/>
        <v>8161156</v>
      </c>
      <c r="P68" s="208">
        <f t="shared" si="15"/>
        <v>9720972</v>
      </c>
      <c r="Q68" s="177"/>
    </row>
    <row r="69" spans="3:17" ht="17.25" customHeight="1">
      <c r="C69" s="248"/>
      <c r="D69" s="210" t="s">
        <v>150</v>
      </c>
      <c r="E69" s="214"/>
      <c r="F69" s="249">
        <f>SUM('[1]様式２償還'!F69,'[1]様式2現物'!F69)</f>
        <v>656931</v>
      </c>
      <c r="G69" s="249">
        <f>SUM('[1]様式２償還'!G69,'[1]様式2現物'!G69)</f>
        <v>1441113</v>
      </c>
      <c r="H69" s="250">
        <f t="shared" si="13"/>
        <v>2098044</v>
      </c>
      <c r="I69" s="251">
        <f>SUM('[1]様式２償還'!I69,'[1]様式2現物'!I69)</f>
        <v>0</v>
      </c>
      <c r="J69" s="249">
        <f>SUM('[1]様式２償還'!J69,'[1]様式2現物'!J69)</f>
        <v>3869663</v>
      </c>
      <c r="K69" s="252">
        <f>SUM('[1]様式２償還'!K69,'[1]様式2現物'!K69)</f>
        <v>3440259</v>
      </c>
      <c r="L69" s="252">
        <f>SUM('[1]様式２償還'!L69,'[1]様式2現物'!L69)</f>
        <v>4106472</v>
      </c>
      <c r="M69" s="252">
        <f>SUM('[1]様式２償還'!M69,'[1]様式2現物'!M69)</f>
        <v>3188883</v>
      </c>
      <c r="N69" s="249">
        <f>SUM('[1]様式２償還'!N69,'[1]様式2現物'!N69)</f>
        <v>2869276</v>
      </c>
      <c r="O69" s="253">
        <f t="shared" si="14"/>
        <v>17474553</v>
      </c>
      <c r="P69" s="254">
        <f t="shared" si="15"/>
        <v>19572597</v>
      </c>
      <c r="Q69" s="177"/>
    </row>
    <row r="70" spans="3:17" ht="17.25" customHeight="1">
      <c r="C70" s="221"/>
      <c r="D70" s="222" t="s">
        <v>135</v>
      </c>
      <c r="E70" s="223"/>
      <c r="F70" s="224">
        <f>SUM('[1]様式２償還'!F70,'[1]様式2現物'!F70)</f>
        <v>890780</v>
      </c>
      <c r="G70" s="225">
        <f>SUM('[1]様式２償還'!G70,'[1]様式2現物'!G70)</f>
        <v>880500</v>
      </c>
      <c r="H70" s="226">
        <f t="shared" si="13"/>
        <v>1771280</v>
      </c>
      <c r="I70" s="227">
        <f>SUM('[1]様式２償還'!I70,'[1]様式2現物'!I70)</f>
        <v>0</v>
      </c>
      <c r="J70" s="225">
        <f>SUM('[1]様式２償還'!J70,'[1]様式2現物'!J70)</f>
        <v>3827662</v>
      </c>
      <c r="K70" s="224">
        <f>SUM('[1]様式２償還'!K70,'[1]様式2現物'!K70)</f>
        <v>2165281</v>
      </c>
      <c r="L70" s="224">
        <f>SUM('[1]様式２償還'!L70,'[1]様式2現物'!L70)</f>
        <v>2171525</v>
      </c>
      <c r="M70" s="224">
        <f>SUM('[1]様式２償還'!M70,'[1]様式2現物'!M70)</f>
        <v>1090925</v>
      </c>
      <c r="N70" s="225">
        <f>SUM('[1]様式２償還'!N70,'[1]様式2現物'!N70)</f>
        <v>971875</v>
      </c>
      <c r="O70" s="226">
        <f t="shared" si="14"/>
        <v>10227268</v>
      </c>
      <c r="P70" s="228">
        <f t="shared" si="15"/>
        <v>11998548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20367</v>
      </c>
      <c r="G71" s="197">
        <f aca="true" t="shared" si="19" ref="G71:N71">SUM(G72:G80)</f>
        <v>337668</v>
      </c>
      <c r="H71" s="198">
        <f>SUM(H72:H80)</f>
        <v>358035</v>
      </c>
      <c r="I71" s="199">
        <f t="shared" si="19"/>
        <v>0</v>
      </c>
      <c r="J71" s="197">
        <f t="shared" si="19"/>
        <v>6165926</v>
      </c>
      <c r="K71" s="196">
        <f t="shared" si="19"/>
        <v>5256477</v>
      </c>
      <c r="L71" s="196">
        <f t="shared" si="19"/>
        <v>7213345</v>
      </c>
      <c r="M71" s="196">
        <f t="shared" si="19"/>
        <v>4191141</v>
      </c>
      <c r="N71" s="197">
        <f t="shared" si="19"/>
        <v>3343567</v>
      </c>
      <c r="O71" s="196">
        <f>SUM(O72:O80)</f>
        <v>26170456</v>
      </c>
      <c r="P71" s="200">
        <f>SUM(P72:P80)</f>
        <v>26528491</v>
      </c>
      <c r="Q71" s="177"/>
    </row>
    <row r="72" spans="3:17" ht="17.25" customHeight="1">
      <c r="C72" s="201"/>
      <c r="D72" s="210" t="s">
        <v>101</v>
      </c>
      <c r="E72" s="214"/>
      <c r="F72" s="211">
        <f>SUM('[1]様式２償還'!F72,'[1]様式2現物'!F72)</f>
        <v>0</v>
      </c>
      <c r="G72" s="212">
        <f>SUM('[1]様式２償還'!G72,'[1]様式2現物'!G72)</f>
        <v>0</v>
      </c>
      <c r="H72" s="206">
        <f>SUM(F72:G72)</f>
        <v>0</v>
      </c>
      <c r="I72" s="213">
        <f>SUM('[1]様式２償還'!I72,'[1]様式2現物'!I72)</f>
        <v>0</v>
      </c>
      <c r="J72" s="212">
        <f>SUM('[1]様式２償還'!J72,'[1]様式2現物'!J72)</f>
        <v>139070</v>
      </c>
      <c r="K72" s="211">
        <f>SUM('[1]様式２償還'!K72,'[1]様式2現物'!K72)</f>
        <v>129317</v>
      </c>
      <c r="L72" s="211">
        <f>SUM('[1]様式２償還'!L72,'[1]様式2現物'!L72)</f>
        <v>157376</v>
      </c>
      <c r="M72" s="211">
        <f>SUM('[1]様式２償還'!M72,'[1]様式2現物'!M72)</f>
        <v>264287</v>
      </c>
      <c r="N72" s="212">
        <f>SUM('[1]様式２償還'!N72,'[1]様式2現物'!N72)</f>
        <v>25980</v>
      </c>
      <c r="O72" s="204">
        <f>SUM(I72:N72)</f>
        <v>716030</v>
      </c>
      <c r="P72" s="208">
        <f>H72+O72</f>
        <v>716030</v>
      </c>
      <c r="Q72" s="177"/>
    </row>
    <row r="73" spans="3:17" ht="17.25" customHeight="1">
      <c r="C73" s="201"/>
      <c r="D73" s="210" t="s">
        <v>102</v>
      </c>
      <c r="E73" s="214"/>
      <c r="F73" s="211">
        <f>SUM('[1]様式２償還'!F73,'[1]様式2現物'!F73)</f>
        <v>0</v>
      </c>
      <c r="G73" s="212">
        <f>SUM('[1]様式２償還'!G73,'[1]様式2現物'!G73)</f>
        <v>0</v>
      </c>
      <c r="H73" s="206">
        <f aca="true" t="shared" si="20" ref="H73:H80">SUM(F73:G73)</f>
        <v>0</v>
      </c>
      <c r="I73" s="213">
        <f>SUM('[1]様式２償還'!I73,'[1]様式2現物'!I73)</f>
        <v>0</v>
      </c>
      <c r="J73" s="212">
        <f>SUM('[1]様式２償還'!J73,'[1]様式2現物'!J73)</f>
        <v>0</v>
      </c>
      <c r="K73" s="211">
        <f>SUM('[1]様式２償還'!K73,'[1]様式2現物'!K73)</f>
        <v>0</v>
      </c>
      <c r="L73" s="211">
        <f>SUM('[1]様式２償還'!L73,'[1]様式2現物'!L73)</f>
        <v>0</v>
      </c>
      <c r="M73" s="211">
        <f>SUM('[1]様式２償還'!M73,'[1]様式2現物'!M73)</f>
        <v>0</v>
      </c>
      <c r="N73" s="212">
        <f>SUM('[1]様式２償還'!N73,'[1]様式2現物'!N73)</f>
        <v>0</v>
      </c>
      <c r="O73" s="204">
        <f aca="true" t="shared" si="21" ref="O73:O80">SUM(I73:N73)</f>
        <v>0</v>
      </c>
      <c r="P73" s="208">
        <f aca="true" t="shared" si="22" ref="P73:P80">H73+O73</f>
        <v>0</v>
      </c>
      <c r="Q73" s="177"/>
    </row>
    <row r="74" spans="3:17" ht="17.25" customHeight="1">
      <c r="C74" s="201"/>
      <c r="D74" s="210" t="s">
        <v>136</v>
      </c>
      <c r="E74" s="214"/>
      <c r="F74" s="211">
        <f>SUM('[1]様式２償還'!F74,'[1]様式2現物'!F74)</f>
        <v>0</v>
      </c>
      <c r="G74" s="212">
        <f>SUM('[1]様式２償還'!G74,'[1]様式2現物'!G74)</f>
        <v>0</v>
      </c>
      <c r="H74" s="206">
        <f t="shared" si="20"/>
        <v>0</v>
      </c>
      <c r="I74" s="213">
        <f>SUM('[1]様式２償還'!I74,'[1]様式2現物'!I74)</f>
        <v>0</v>
      </c>
      <c r="J74" s="212">
        <f>SUM('[1]様式２償還'!J74,'[1]様式2現物'!J74)</f>
        <v>3449308</v>
      </c>
      <c r="K74" s="211">
        <f>SUM('[1]様式２償還'!K74,'[1]様式2現物'!K74)</f>
        <v>2311734</v>
      </c>
      <c r="L74" s="211">
        <f>SUM('[1]様式２償還'!L74,'[1]様式2現物'!L74)</f>
        <v>2852606</v>
      </c>
      <c r="M74" s="211">
        <f>SUM('[1]様式２償還'!M74,'[1]様式2現物'!M74)</f>
        <v>1461944</v>
      </c>
      <c r="N74" s="212">
        <f>SUM('[1]様式２償還'!N74,'[1]様式2現物'!N74)</f>
        <v>966401</v>
      </c>
      <c r="O74" s="204">
        <f t="shared" si="21"/>
        <v>11041993</v>
      </c>
      <c r="P74" s="208">
        <f t="shared" si="22"/>
        <v>11041993</v>
      </c>
      <c r="Q74" s="177"/>
    </row>
    <row r="75" spans="3:17" ht="17.25" customHeight="1">
      <c r="C75" s="201"/>
      <c r="D75" s="210" t="s">
        <v>103</v>
      </c>
      <c r="E75" s="214"/>
      <c r="F75" s="211">
        <f>SUM('[1]様式２償還'!F75,'[1]様式2現物'!F75)</f>
        <v>7315</v>
      </c>
      <c r="G75" s="212">
        <f>SUM('[1]様式２償還'!G75,'[1]様式2現物'!G75)</f>
        <v>66536</v>
      </c>
      <c r="H75" s="206">
        <f t="shared" si="20"/>
        <v>73851</v>
      </c>
      <c r="I75" s="213">
        <f>SUM('[1]様式２償還'!I75,'[1]様式2現物'!I75)</f>
        <v>0</v>
      </c>
      <c r="J75" s="212">
        <f>SUM('[1]様式２償還'!J75,'[1]様式2現物'!J75)</f>
        <v>345111</v>
      </c>
      <c r="K75" s="211">
        <f>SUM('[1]様式２償還'!K75,'[1]様式2現物'!K75)</f>
        <v>299287</v>
      </c>
      <c r="L75" s="211">
        <f>SUM('[1]様式２償還'!L75,'[1]様式2現物'!L75)</f>
        <v>716890</v>
      </c>
      <c r="M75" s="211">
        <f>SUM('[1]様式２償還'!M75,'[1]様式2現物'!M75)</f>
        <v>481901</v>
      </c>
      <c r="N75" s="212">
        <f>SUM('[1]様式２償還'!N75,'[1]様式2現物'!N75)</f>
        <v>416973</v>
      </c>
      <c r="O75" s="204">
        <f t="shared" si="21"/>
        <v>2260162</v>
      </c>
      <c r="P75" s="208">
        <f t="shared" si="22"/>
        <v>2334013</v>
      </c>
      <c r="Q75" s="177"/>
    </row>
    <row r="76" spans="3:17" ht="17.25" customHeight="1">
      <c r="C76" s="201"/>
      <c r="D76" s="210" t="s">
        <v>104</v>
      </c>
      <c r="E76" s="214"/>
      <c r="F76" s="211">
        <f>SUM('[1]様式２償還'!F76,'[1]様式2現物'!F76)</f>
        <v>13052</v>
      </c>
      <c r="G76" s="212">
        <f>SUM('[1]様式２償還'!G76,'[1]様式2現物'!G76)</f>
        <v>39972</v>
      </c>
      <c r="H76" s="206">
        <f t="shared" si="20"/>
        <v>53024</v>
      </c>
      <c r="I76" s="213">
        <f>SUM('[1]様式２償還'!I76,'[1]様式2現物'!I76)</f>
        <v>0</v>
      </c>
      <c r="J76" s="212">
        <f>SUM('[1]様式２償還'!J76,'[1]様式2現物'!J76)</f>
        <v>227793</v>
      </c>
      <c r="K76" s="211">
        <f>SUM('[1]様式２償還'!K76,'[1]様式2現物'!K76)</f>
        <v>218221</v>
      </c>
      <c r="L76" s="211">
        <f>SUM('[1]様式２償還'!L76,'[1]様式2現物'!L76)</f>
        <v>343794</v>
      </c>
      <c r="M76" s="211">
        <f>SUM('[1]様式２償還'!M76,'[1]様式2現物'!M76)</f>
        <v>364569</v>
      </c>
      <c r="N76" s="212">
        <f>SUM('[1]様式２償還'!N76,'[1]様式2現物'!N76)</f>
        <v>186995</v>
      </c>
      <c r="O76" s="204">
        <f t="shared" si="21"/>
        <v>1341372</v>
      </c>
      <c r="P76" s="208">
        <f t="shared" si="22"/>
        <v>1394396</v>
      </c>
      <c r="Q76" s="177"/>
    </row>
    <row r="77" spans="3:17" ht="17.25" customHeight="1">
      <c r="C77" s="201"/>
      <c r="D77" s="210" t="s">
        <v>105</v>
      </c>
      <c r="E77" s="214"/>
      <c r="F77" s="211">
        <f>SUM('[1]様式２償還'!F77,'[1]様式2現物'!F77)</f>
        <v>0</v>
      </c>
      <c r="G77" s="212">
        <f>SUM('[1]様式２償還'!G77,'[1]様式2現物'!G77)</f>
        <v>231160</v>
      </c>
      <c r="H77" s="206">
        <f t="shared" si="20"/>
        <v>231160</v>
      </c>
      <c r="I77" s="213">
        <f>SUM('[1]様式２償還'!I77,'[1]様式2現物'!I77)</f>
        <v>0</v>
      </c>
      <c r="J77" s="212">
        <f>SUM('[1]様式２償還'!J77,'[1]様式2現物'!J77)</f>
        <v>1980404</v>
      </c>
      <c r="K77" s="211">
        <f>SUM('[1]様式２償還'!K77,'[1]様式2現物'!K77)</f>
        <v>2243967</v>
      </c>
      <c r="L77" s="211">
        <f>SUM('[1]様式２償還'!L77,'[1]様式2現物'!L77)</f>
        <v>2788097</v>
      </c>
      <c r="M77" s="211">
        <f>SUM('[1]様式２償還'!M77,'[1]様式2現物'!M77)</f>
        <v>1241566</v>
      </c>
      <c r="N77" s="212">
        <f>SUM('[1]様式２償還'!N77,'[1]様式2現物'!N77)</f>
        <v>1016281</v>
      </c>
      <c r="O77" s="204">
        <f t="shared" si="21"/>
        <v>9270315</v>
      </c>
      <c r="P77" s="208">
        <f t="shared" si="22"/>
        <v>9501475</v>
      </c>
      <c r="Q77" s="177"/>
    </row>
    <row r="78" spans="3:17" ht="17.25" customHeight="1">
      <c r="C78" s="201"/>
      <c r="D78" s="210" t="s">
        <v>106</v>
      </c>
      <c r="E78" s="214"/>
      <c r="F78" s="211">
        <f>SUM('[1]様式２償還'!F78,'[1]様式2現物'!F78)</f>
        <v>0</v>
      </c>
      <c r="G78" s="212">
        <f>SUM('[1]様式２償還'!G78,'[1]様式2現物'!G78)</f>
        <v>0</v>
      </c>
      <c r="H78" s="206">
        <f t="shared" si="20"/>
        <v>0</v>
      </c>
      <c r="I78" s="213">
        <f>SUM('[1]様式２償還'!I78,'[1]様式2現物'!I78)</f>
        <v>0</v>
      </c>
      <c r="J78" s="212">
        <f>SUM('[1]様式２償還'!J78,'[1]様式2現物'!J78)</f>
        <v>0</v>
      </c>
      <c r="K78" s="211">
        <f>SUM('[1]様式２償還'!K78,'[1]様式2現物'!K78)</f>
        <v>0</v>
      </c>
      <c r="L78" s="211">
        <f>SUM('[1]様式２償還'!L78,'[1]様式2現物'!L78)</f>
        <v>0</v>
      </c>
      <c r="M78" s="211">
        <f>SUM('[1]様式２償還'!M78,'[1]様式2現物'!M78)</f>
        <v>0</v>
      </c>
      <c r="N78" s="212">
        <f>SUM('[1]様式２償還'!N78,'[1]様式2現物'!N78)</f>
        <v>0</v>
      </c>
      <c r="O78" s="204">
        <f t="shared" si="21"/>
        <v>0</v>
      </c>
      <c r="P78" s="208">
        <f t="shared" si="22"/>
        <v>0</v>
      </c>
      <c r="Q78" s="177"/>
    </row>
    <row r="79" spans="3:17" ht="17.25" customHeight="1">
      <c r="C79" s="201"/>
      <c r="D79" s="210" t="s">
        <v>107</v>
      </c>
      <c r="E79" s="270"/>
      <c r="F79" s="211">
        <f>SUM('[1]様式２償還'!F79,'[1]様式2現物'!F79)</f>
        <v>0</v>
      </c>
      <c r="G79" s="212">
        <f>SUM('[1]様式２償還'!G79,'[1]様式2現物'!G79)</f>
        <v>0</v>
      </c>
      <c r="H79" s="206">
        <f t="shared" si="20"/>
        <v>0</v>
      </c>
      <c r="I79" s="213">
        <f>SUM('[1]様式２償還'!I79,'[1]様式2現物'!I79)</f>
        <v>0</v>
      </c>
      <c r="J79" s="212">
        <f>SUM('[1]様式２償還'!J79,'[1]様式2現物'!J79)</f>
        <v>24240</v>
      </c>
      <c r="K79" s="211">
        <f>SUM('[1]様式２償還'!K79,'[1]様式2現物'!K79)</f>
        <v>53951</v>
      </c>
      <c r="L79" s="211">
        <f>SUM('[1]様式２償還'!L79,'[1]様式2現物'!L79)</f>
        <v>354582</v>
      </c>
      <c r="M79" s="211">
        <f>SUM('[1]様式２償還'!M79,'[1]様式2現物'!M79)</f>
        <v>376874</v>
      </c>
      <c r="N79" s="212">
        <f>SUM('[1]様式２償還'!N79,'[1]様式2現物'!N79)</f>
        <v>730937</v>
      </c>
      <c r="O79" s="204">
        <f t="shared" si="21"/>
        <v>1540584</v>
      </c>
      <c r="P79" s="208">
        <f t="shared" si="22"/>
        <v>1540584</v>
      </c>
      <c r="Q79" s="177"/>
    </row>
    <row r="80" spans="3:17" ht="17.25" customHeight="1">
      <c r="C80" s="231"/>
      <c r="D80" s="232" t="s">
        <v>137</v>
      </c>
      <c r="E80" s="223"/>
      <c r="F80" s="211">
        <f>SUM('[1]様式２償還'!F80,'[1]様式2現物'!F80)</f>
        <v>0</v>
      </c>
      <c r="G80" s="212">
        <f>SUM('[1]様式２償還'!G80,'[1]様式2現物'!G80)</f>
        <v>0</v>
      </c>
      <c r="H80" s="206">
        <f t="shared" si="20"/>
        <v>0</v>
      </c>
      <c r="I80" s="213">
        <f>SUM('[1]様式２償還'!I80,'[1]様式2現物'!I80)</f>
        <v>0</v>
      </c>
      <c r="J80" s="212">
        <f>SUM('[1]様式２償還'!J80,'[1]様式2現物'!J80)</f>
        <v>0</v>
      </c>
      <c r="K80" s="211">
        <f>SUM('[1]様式２償還'!K80,'[1]様式2現物'!K80)</f>
        <v>0</v>
      </c>
      <c r="L80" s="211">
        <f>SUM('[1]様式２償還'!L80,'[1]様式2現物'!L80)</f>
        <v>0</v>
      </c>
      <c r="M80" s="211">
        <f>SUM('[1]様式２償還'!M80,'[1]様式2現物'!M80)</f>
        <v>0</v>
      </c>
      <c r="N80" s="212">
        <f>SUM('[1]様式２償還'!N80,'[1]様式2現物'!N80)</f>
        <v>0</v>
      </c>
      <c r="O80" s="294">
        <f t="shared" si="21"/>
        <v>0</v>
      </c>
      <c r="P80" s="228">
        <f t="shared" si="22"/>
        <v>0</v>
      </c>
      <c r="Q80" s="177"/>
    </row>
    <row r="81" spans="3:17" ht="17.25" customHeight="1">
      <c r="C81" s="201" t="s">
        <v>138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3" ref="I81:P81">SUM(I82:I84)</f>
        <v>0</v>
      </c>
      <c r="J81" s="197">
        <f t="shared" si="23"/>
        <v>3989954</v>
      </c>
      <c r="K81" s="196">
        <f t="shared" si="23"/>
        <v>6506958</v>
      </c>
      <c r="L81" s="196">
        <f t="shared" si="23"/>
        <v>22346599</v>
      </c>
      <c r="M81" s="196">
        <f t="shared" si="23"/>
        <v>20573714</v>
      </c>
      <c r="N81" s="197">
        <f t="shared" si="23"/>
        <v>22875991</v>
      </c>
      <c r="O81" s="196">
        <f t="shared" si="23"/>
        <v>76293216</v>
      </c>
      <c r="P81" s="200">
        <f t="shared" si="23"/>
        <v>76293216</v>
      </c>
      <c r="Q81" s="177"/>
    </row>
    <row r="82" spans="3:17" ht="17.25" customHeight="1">
      <c r="C82" s="201"/>
      <c r="D82" s="217" t="s">
        <v>31</v>
      </c>
      <c r="E82" s="217"/>
      <c r="F82" s="212">
        <f>SUM('[1]様式２償還'!F82,'[1]様式2現物'!F82)</f>
        <v>0</v>
      </c>
      <c r="G82" s="212">
        <f>SUM('[1]様式２償還'!G82,'[1]様式2現物'!G82)</f>
        <v>0</v>
      </c>
      <c r="H82" s="206">
        <f>SUM(F82:G82)</f>
        <v>0</v>
      </c>
      <c r="I82" s="212">
        <f>SUM('[1]様式２償還'!I82,'[1]様式2現物'!I82)</f>
        <v>0</v>
      </c>
      <c r="J82" s="212">
        <f>SUM('[1]様式２償還'!J82,'[1]様式2現物'!J82)</f>
        <v>394791</v>
      </c>
      <c r="K82" s="211">
        <f>SUM('[1]様式２償還'!K82,'[1]様式2現物'!K82)</f>
        <v>1674403</v>
      </c>
      <c r="L82" s="211">
        <f>SUM('[1]様式２償還'!L82,'[1]様式2現物'!L82)</f>
        <v>14104600</v>
      </c>
      <c r="M82" s="211">
        <f>SUM('[1]様式２償還'!M82,'[1]様式2現物'!M82)</f>
        <v>13370996</v>
      </c>
      <c r="N82" s="212">
        <f>SUM('[1]様式２償還'!N82,'[1]様式2現物'!N82)</f>
        <v>13235503</v>
      </c>
      <c r="O82" s="204">
        <f t="shared" si="14"/>
        <v>42780293</v>
      </c>
      <c r="P82" s="208">
        <f t="shared" si="15"/>
        <v>42780293</v>
      </c>
      <c r="Q82" s="177"/>
    </row>
    <row r="83" spans="3:17" ht="17.25" customHeight="1">
      <c r="C83" s="201"/>
      <c r="D83" s="217" t="s">
        <v>32</v>
      </c>
      <c r="E83" s="217"/>
      <c r="F83" s="211">
        <f>SUM('[1]様式２償還'!F83,'[1]様式2現物'!F83)</f>
        <v>0</v>
      </c>
      <c r="G83" s="212">
        <f>SUM('[1]様式２償還'!G83,'[1]様式2現物'!G83)</f>
        <v>0</v>
      </c>
      <c r="H83" s="206">
        <f>SUM(F83:G83)</f>
        <v>0</v>
      </c>
      <c r="I83" s="212">
        <f>SUM('[1]様式２償還'!I83,'[1]様式2現物'!I83)</f>
        <v>0</v>
      </c>
      <c r="J83" s="212">
        <f>SUM('[1]様式２償還'!J83,'[1]様式2現物'!J83)</f>
        <v>3595163</v>
      </c>
      <c r="K83" s="211">
        <f>SUM('[1]様式２償還'!K83,'[1]様式2現物'!K83)</f>
        <v>4807114</v>
      </c>
      <c r="L83" s="211">
        <f>SUM('[1]様式２償還'!L83,'[1]様式2現物'!L83)</f>
        <v>8013981</v>
      </c>
      <c r="M83" s="211">
        <f>SUM('[1]様式２償還'!M83,'[1]様式2現物'!M83)</f>
        <v>5822454</v>
      </c>
      <c r="N83" s="212">
        <f>SUM('[1]様式２償還'!N83,'[1]様式2現物'!N83)</f>
        <v>4876075</v>
      </c>
      <c r="O83" s="204">
        <f t="shared" si="14"/>
        <v>27114787</v>
      </c>
      <c r="P83" s="208">
        <f t="shared" si="15"/>
        <v>27114787</v>
      </c>
      <c r="Q83" s="177"/>
    </row>
    <row r="84" spans="3:17" ht="17.25" customHeight="1">
      <c r="C84" s="201"/>
      <c r="D84" s="233" t="s">
        <v>108</v>
      </c>
      <c r="E84" s="233"/>
      <c r="F84" s="234">
        <f>SUM('[1]様式２償還'!F84,'[1]様式2現物'!F84)</f>
        <v>0</v>
      </c>
      <c r="G84" s="235">
        <f>SUM('[1]様式２償還'!G84,'[1]様式2現物'!G84)</f>
        <v>0</v>
      </c>
      <c r="H84" s="236">
        <f>SUM(F84:G84)</f>
        <v>0</v>
      </c>
      <c r="I84" s="237">
        <f>SUM('[1]様式２償還'!I84,'[1]様式2現物'!I84)</f>
        <v>0</v>
      </c>
      <c r="J84" s="237">
        <f>SUM('[1]様式２償還'!J84,'[1]様式2現物'!J84)</f>
        <v>0</v>
      </c>
      <c r="K84" s="238">
        <f>SUM('[1]様式２償還'!K84,'[1]様式2現物'!K84)</f>
        <v>25441</v>
      </c>
      <c r="L84" s="238">
        <f>SUM('[1]様式２償還'!L84,'[1]様式2現物'!L84)</f>
        <v>228018</v>
      </c>
      <c r="M84" s="238">
        <f>SUM('[1]様式２償還'!M84,'[1]様式2現物'!M84)</f>
        <v>1380264</v>
      </c>
      <c r="N84" s="237">
        <f>SUM('[1]様式２償還'!N84,'[1]様式2現物'!N84)</f>
        <v>4764413</v>
      </c>
      <c r="O84" s="239">
        <f t="shared" si="14"/>
        <v>6398136</v>
      </c>
      <c r="P84" s="240">
        <f t="shared" si="15"/>
        <v>6398136</v>
      </c>
      <c r="Q84" s="177"/>
    </row>
    <row r="85" spans="3:17" ht="17.25" customHeight="1" thickBot="1">
      <c r="C85" s="241" t="s">
        <v>139</v>
      </c>
      <c r="D85" s="242"/>
      <c r="E85" s="242"/>
      <c r="F85" s="243">
        <f>F53+F71+F81</f>
        <v>5979119</v>
      </c>
      <c r="G85" s="244">
        <f aca="true" t="shared" si="24" ref="G85:P85">G53+G71+G81</f>
        <v>10299356</v>
      </c>
      <c r="H85" s="245">
        <f t="shared" si="24"/>
        <v>16278475</v>
      </c>
      <c r="I85" s="246">
        <f t="shared" si="24"/>
        <v>0</v>
      </c>
      <c r="J85" s="244">
        <f t="shared" si="24"/>
        <v>39344861</v>
      </c>
      <c r="K85" s="243">
        <f t="shared" si="24"/>
        <v>35388195</v>
      </c>
      <c r="L85" s="243">
        <f t="shared" si="24"/>
        <v>56603110</v>
      </c>
      <c r="M85" s="243">
        <f t="shared" si="24"/>
        <v>42915498</v>
      </c>
      <c r="N85" s="244">
        <f t="shared" si="24"/>
        <v>46137461</v>
      </c>
      <c r="O85" s="243">
        <f t="shared" si="24"/>
        <v>220389125</v>
      </c>
      <c r="P85" s="247">
        <f t="shared" si="24"/>
        <v>236667600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118</v>
      </c>
      <c r="Q89" s="177"/>
    </row>
    <row r="90" spans="3:17" ht="13.5">
      <c r="C90" s="177" t="s">
        <v>140</v>
      </c>
      <c r="H90" s="179" t="str">
        <f>H48</f>
        <v>平成２９年１０月月報（報告用）</v>
      </c>
      <c r="Q90" s="177"/>
    </row>
    <row r="91" spans="3:17" ht="13.5">
      <c r="C91" s="177" t="s">
        <v>151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152</v>
      </c>
      <c r="G94" s="190" t="s">
        <v>143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70831803</v>
      </c>
      <c r="G95" s="197">
        <f aca="true" t="shared" si="25" ref="G95:P95">G96+G102+G105+G109+G113+G114</f>
        <v>110637538</v>
      </c>
      <c r="H95" s="198">
        <f t="shared" si="25"/>
        <v>181469341</v>
      </c>
      <c r="I95" s="199">
        <f t="shared" si="25"/>
        <v>0</v>
      </c>
      <c r="J95" s="255">
        <f t="shared" si="25"/>
        <v>318716975</v>
      </c>
      <c r="K95" s="196">
        <f t="shared" si="25"/>
        <v>256977003</v>
      </c>
      <c r="L95" s="196">
        <f t="shared" si="25"/>
        <v>292403637</v>
      </c>
      <c r="M95" s="196">
        <f t="shared" si="25"/>
        <v>195874975</v>
      </c>
      <c r="N95" s="197">
        <f t="shared" si="25"/>
        <v>215521251</v>
      </c>
      <c r="O95" s="196">
        <f t="shared" si="25"/>
        <v>1279493841</v>
      </c>
      <c r="P95" s="200">
        <f t="shared" si="25"/>
        <v>1460963182</v>
      </c>
      <c r="Q95" s="177"/>
    </row>
    <row r="96" spans="3:17" ht="17.25" customHeight="1">
      <c r="C96" s="201"/>
      <c r="D96" s="202" t="s">
        <v>144</v>
      </c>
      <c r="E96" s="203"/>
      <c r="F96" s="204">
        <f>SUM(F97:F101)</f>
        <v>22598109</v>
      </c>
      <c r="G96" s="205">
        <f aca="true" t="shared" si="26" ref="G96:P96">SUM(G97:G101)</f>
        <v>34366622</v>
      </c>
      <c r="H96" s="206">
        <f t="shared" si="26"/>
        <v>56964731</v>
      </c>
      <c r="I96" s="207">
        <f t="shared" si="26"/>
        <v>0</v>
      </c>
      <c r="J96" s="256">
        <f t="shared" si="26"/>
        <v>110026680</v>
      </c>
      <c r="K96" s="204">
        <f t="shared" si="26"/>
        <v>97940903</v>
      </c>
      <c r="L96" s="204">
        <f t="shared" si="26"/>
        <v>110796695</v>
      </c>
      <c r="M96" s="204">
        <f t="shared" si="26"/>
        <v>89941759</v>
      </c>
      <c r="N96" s="205">
        <f t="shared" si="26"/>
        <v>127085049</v>
      </c>
      <c r="O96" s="204">
        <f t="shared" si="26"/>
        <v>535791086</v>
      </c>
      <c r="P96" s="208">
        <f t="shared" si="26"/>
        <v>592755817</v>
      </c>
      <c r="Q96" s="177"/>
    </row>
    <row r="97" spans="3:17" ht="17.25" customHeight="1">
      <c r="C97" s="201"/>
      <c r="D97" s="209"/>
      <c r="E97" s="210" t="s">
        <v>145</v>
      </c>
      <c r="F97" s="211">
        <f>SUM('[1]様式２償還'!F97,'[1]様式2現物'!F97)</f>
        <v>15105877</v>
      </c>
      <c r="G97" s="212">
        <f>SUM('[1]様式２償還'!G97,'[1]様式2現物'!G97)</f>
        <v>15968037</v>
      </c>
      <c r="H97" s="206">
        <f aca="true" t="shared" si="27" ref="H97:H114">SUM(F97:G97)</f>
        <v>31073914</v>
      </c>
      <c r="I97" s="213">
        <f>SUM('[1]様式２償還'!I97,'[1]様式2現物'!I97)</f>
        <v>0</v>
      </c>
      <c r="J97" s="257">
        <f>SUM('[1]様式２償還'!J97,'[1]様式2現物'!J97)</f>
        <v>70088981</v>
      </c>
      <c r="K97" s="211">
        <f>SUM('[1]様式２償還'!K97,'[1]様式2現物'!K97)</f>
        <v>65055413</v>
      </c>
      <c r="L97" s="211">
        <f>SUM('[1]様式２償還'!L97,'[1]様式2現物'!L97)</f>
        <v>78562264</v>
      </c>
      <c r="M97" s="211">
        <f>SUM('[1]様式２償還'!M97,'[1]様式2現物'!M97)</f>
        <v>60499073</v>
      </c>
      <c r="N97" s="212">
        <f>SUM('[1]様式２償還'!N97,'[1]様式2現物'!N97)</f>
        <v>81547575</v>
      </c>
      <c r="O97" s="204">
        <f aca="true" t="shared" si="28" ref="O97:O128">SUM(I97:N97)</f>
        <v>355753306</v>
      </c>
      <c r="P97" s="208">
        <f aca="true" t="shared" si="29" ref="P97:P128">H97+O97</f>
        <v>386827220</v>
      </c>
      <c r="Q97" s="177"/>
    </row>
    <row r="98" spans="3:17" ht="17.25" customHeight="1">
      <c r="C98" s="201"/>
      <c r="D98" s="209"/>
      <c r="E98" s="210" t="s">
        <v>146</v>
      </c>
      <c r="F98" s="211">
        <f>SUM('[1]様式２償還'!F98,'[1]様式2現物'!F98)</f>
        <v>0</v>
      </c>
      <c r="G98" s="212">
        <f>SUM('[1]様式２償還'!G98,'[1]様式2現物'!G98)</f>
        <v>48741</v>
      </c>
      <c r="H98" s="206">
        <f t="shared" si="27"/>
        <v>48741</v>
      </c>
      <c r="I98" s="213">
        <f>SUM('[1]様式２償還'!I98,'[1]様式2現物'!I98)</f>
        <v>0</v>
      </c>
      <c r="J98" s="257">
        <f>SUM('[1]様式２償還'!J98,'[1]様式2現物'!J98)</f>
        <v>353542</v>
      </c>
      <c r="K98" s="211">
        <f>SUM('[1]様式２償還'!K98,'[1]様式2現物'!K98)</f>
        <v>513100</v>
      </c>
      <c r="L98" s="211">
        <f>SUM('[1]様式２償還'!L98,'[1]様式2現物'!L98)</f>
        <v>1756587</v>
      </c>
      <c r="M98" s="211">
        <f>SUM('[1]様式２償還'!M98,'[1]様式2現物'!M98)</f>
        <v>4264259</v>
      </c>
      <c r="N98" s="212">
        <f>SUM('[1]様式２償還'!N98,'[1]様式2現物'!N98)</f>
        <v>11644899</v>
      </c>
      <c r="O98" s="204">
        <f t="shared" si="28"/>
        <v>18532387</v>
      </c>
      <c r="P98" s="208">
        <f t="shared" si="29"/>
        <v>18581128</v>
      </c>
      <c r="Q98" s="177"/>
    </row>
    <row r="99" spans="3:17" ht="17.25" customHeight="1">
      <c r="C99" s="201"/>
      <c r="D99" s="209"/>
      <c r="E99" s="210" t="s">
        <v>147</v>
      </c>
      <c r="F99" s="211">
        <f>SUM('[1]様式２償還'!F99,'[1]様式2現物'!F99)</f>
        <v>5349328</v>
      </c>
      <c r="G99" s="212">
        <f>SUM('[1]様式２償還'!G99,'[1]様式2現物'!G99)</f>
        <v>13696280</v>
      </c>
      <c r="H99" s="206">
        <f t="shared" si="27"/>
        <v>19045608</v>
      </c>
      <c r="I99" s="213">
        <f>SUM('[1]様式２償還'!I99,'[1]様式2現物'!I99)</f>
        <v>0</v>
      </c>
      <c r="J99" s="257">
        <f>SUM('[1]様式２償還'!J99,'[1]様式2現物'!J99)</f>
        <v>29439796</v>
      </c>
      <c r="K99" s="211">
        <f>SUM('[1]様式２償還'!K99,'[1]様式2現物'!K99)</f>
        <v>23802422</v>
      </c>
      <c r="L99" s="211">
        <f>SUM('[1]様式２償還'!L99,'[1]様式2現物'!L99)</f>
        <v>20611971</v>
      </c>
      <c r="M99" s="211">
        <f>SUM('[1]様式２償還'!M99,'[1]様式2現物'!M99)</f>
        <v>18017923</v>
      </c>
      <c r="N99" s="212">
        <f>SUM('[1]様式２償還'!N99,'[1]様式2現物'!N99)</f>
        <v>26181386</v>
      </c>
      <c r="O99" s="204">
        <f t="shared" si="28"/>
        <v>118053498</v>
      </c>
      <c r="P99" s="208">
        <f t="shared" si="29"/>
        <v>137099106</v>
      </c>
      <c r="Q99" s="177"/>
    </row>
    <row r="100" spans="3:17" ht="17.25" customHeight="1">
      <c r="C100" s="201"/>
      <c r="D100" s="209"/>
      <c r="E100" s="210" t="s">
        <v>148</v>
      </c>
      <c r="F100" s="211">
        <f>SUM('[1]様式２償還'!F100,'[1]様式2現物'!F100)</f>
        <v>322834</v>
      </c>
      <c r="G100" s="212">
        <f>SUM('[1]様式２償還'!G100,'[1]様式2現物'!G100)</f>
        <v>1278734</v>
      </c>
      <c r="H100" s="206">
        <f t="shared" si="27"/>
        <v>1601568</v>
      </c>
      <c r="I100" s="213">
        <f>SUM('[1]様式２償還'!I100,'[1]様式2現物'!I100)</f>
        <v>0</v>
      </c>
      <c r="J100" s="257">
        <f>SUM('[1]様式２償還'!J100,'[1]様式2現物'!J100)</f>
        <v>1667195</v>
      </c>
      <c r="K100" s="211">
        <f>SUM('[1]様式２償還'!K100,'[1]様式2現物'!K100)</f>
        <v>1593078</v>
      </c>
      <c r="L100" s="211">
        <f>SUM('[1]様式２償還'!L100,'[1]様式2現物'!L100)</f>
        <v>1530403</v>
      </c>
      <c r="M100" s="211">
        <f>SUM('[1]様式２償還'!M100,'[1]様式2現物'!M100)</f>
        <v>872554</v>
      </c>
      <c r="N100" s="212">
        <f>SUM('[1]様式２償還'!N100,'[1]様式2現物'!N100)</f>
        <v>918309</v>
      </c>
      <c r="O100" s="204">
        <f t="shared" si="28"/>
        <v>6581539</v>
      </c>
      <c r="P100" s="208">
        <f t="shared" si="29"/>
        <v>8183107</v>
      </c>
      <c r="Q100" s="177"/>
    </row>
    <row r="101" spans="3:17" ht="17.25" customHeight="1">
      <c r="C101" s="201"/>
      <c r="D101" s="209"/>
      <c r="E101" s="210" t="s">
        <v>149</v>
      </c>
      <c r="F101" s="211">
        <f>SUM('[1]様式２償還'!F101,'[1]様式2現物'!F101)</f>
        <v>1820070</v>
      </c>
      <c r="G101" s="212">
        <f>SUM('[1]様式２償還'!G101,'[1]様式2現物'!G101)</f>
        <v>3374830</v>
      </c>
      <c r="H101" s="206">
        <f t="shared" si="27"/>
        <v>5194900</v>
      </c>
      <c r="I101" s="213">
        <f>SUM('[1]様式２償還'!I101,'[1]様式2現物'!I101)</f>
        <v>0</v>
      </c>
      <c r="J101" s="257">
        <f>SUM('[1]様式２償還'!J101,'[1]様式2現物'!J101)</f>
        <v>8477166</v>
      </c>
      <c r="K101" s="211">
        <f>SUM('[1]様式２償還'!K101,'[1]様式2現物'!K101)</f>
        <v>6976890</v>
      </c>
      <c r="L101" s="211">
        <f>SUM('[1]様式２償還'!L101,'[1]様式2現物'!L101)</f>
        <v>8335470</v>
      </c>
      <c r="M101" s="211">
        <f>SUM('[1]様式２償還'!M101,'[1]様式2現物'!M101)</f>
        <v>6287950</v>
      </c>
      <c r="N101" s="212">
        <f>SUM('[1]様式２償還'!N101,'[1]様式2現物'!N101)</f>
        <v>6792880</v>
      </c>
      <c r="O101" s="204">
        <f t="shared" si="28"/>
        <v>36870356</v>
      </c>
      <c r="P101" s="208">
        <f t="shared" si="29"/>
        <v>42065256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18459959</v>
      </c>
      <c r="G102" s="205">
        <f aca="true" t="shared" si="30" ref="G102:O102">SUM(G103:G104)</f>
        <v>36407031</v>
      </c>
      <c r="H102" s="206">
        <f t="shared" si="30"/>
        <v>54866990</v>
      </c>
      <c r="I102" s="207">
        <f t="shared" si="30"/>
        <v>0</v>
      </c>
      <c r="J102" s="256">
        <f t="shared" si="30"/>
        <v>91513476</v>
      </c>
      <c r="K102" s="204">
        <f t="shared" si="30"/>
        <v>64160653</v>
      </c>
      <c r="L102" s="204">
        <f t="shared" si="30"/>
        <v>65756831</v>
      </c>
      <c r="M102" s="204">
        <f t="shared" si="30"/>
        <v>28568615</v>
      </c>
      <c r="N102" s="205">
        <f t="shared" si="30"/>
        <v>19839310</v>
      </c>
      <c r="O102" s="204">
        <f t="shared" si="30"/>
        <v>269838885</v>
      </c>
      <c r="P102" s="208">
        <f>SUM(P103:P104)</f>
        <v>324705875</v>
      </c>
      <c r="Q102" s="177"/>
    </row>
    <row r="103" spans="3:17" ht="17.25" customHeight="1">
      <c r="C103" s="201"/>
      <c r="D103" s="209"/>
      <c r="E103" s="215" t="s">
        <v>129</v>
      </c>
      <c r="F103" s="211">
        <f>SUM('[1]様式２償還'!F103,'[1]様式2現物'!F103)</f>
        <v>13485945</v>
      </c>
      <c r="G103" s="212">
        <f>SUM('[1]様式２償還'!G103,'[1]様式2現物'!G103)</f>
        <v>26199444</v>
      </c>
      <c r="H103" s="206">
        <f t="shared" si="27"/>
        <v>39685389</v>
      </c>
      <c r="I103" s="213">
        <f>SUM('[1]様式２償還'!I103,'[1]様式2現物'!I103)</f>
        <v>0</v>
      </c>
      <c r="J103" s="257">
        <f>SUM('[1]様式２償還'!J103,'[1]様式2現物'!J103)</f>
        <v>69298471</v>
      </c>
      <c r="K103" s="211">
        <f>SUM('[1]様式２償還'!K103,'[1]様式2現物'!K103)</f>
        <v>47822009</v>
      </c>
      <c r="L103" s="211">
        <f>SUM('[1]様式２償還'!L103,'[1]様式2現物'!L103)</f>
        <v>47386645</v>
      </c>
      <c r="M103" s="211">
        <f>SUM('[1]様式２償還'!M103,'[1]様式2現物'!M103)</f>
        <v>20722209</v>
      </c>
      <c r="N103" s="212">
        <f>SUM('[1]様式２償還'!N103,'[1]様式2現物'!N103)</f>
        <v>15304566</v>
      </c>
      <c r="O103" s="204">
        <f t="shared" si="28"/>
        <v>200533900</v>
      </c>
      <c r="P103" s="208">
        <f t="shared" si="29"/>
        <v>240219289</v>
      </c>
      <c r="Q103" s="177"/>
    </row>
    <row r="104" spans="3:17" ht="17.25" customHeight="1">
      <c r="C104" s="201"/>
      <c r="D104" s="209"/>
      <c r="E104" s="215" t="s">
        <v>130</v>
      </c>
      <c r="F104" s="211">
        <f>SUM('[1]様式２償還'!F104,'[1]様式2現物'!F104)</f>
        <v>4974014</v>
      </c>
      <c r="G104" s="212">
        <f>SUM('[1]様式２償還'!G104,'[1]様式2現物'!G104)</f>
        <v>10207587</v>
      </c>
      <c r="H104" s="206">
        <f t="shared" si="27"/>
        <v>15181601</v>
      </c>
      <c r="I104" s="213">
        <f>SUM('[1]様式２償還'!I104,'[1]様式2現物'!I104)</f>
        <v>0</v>
      </c>
      <c r="J104" s="257">
        <f>SUM('[1]様式２償還'!J104,'[1]様式2現物'!J104)</f>
        <v>22215005</v>
      </c>
      <c r="K104" s="211">
        <f>SUM('[1]様式２償還'!K104,'[1]様式2現物'!K104)</f>
        <v>16338644</v>
      </c>
      <c r="L104" s="211">
        <f>SUM('[1]様式２償還'!L104,'[1]様式2現物'!L104)</f>
        <v>18370186</v>
      </c>
      <c r="M104" s="211">
        <f>SUM('[1]様式２償還'!M104,'[1]様式2現物'!M104)</f>
        <v>7846406</v>
      </c>
      <c r="N104" s="212">
        <f>SUM('[1]様式２償還'!N104,'[1]様式2現物'!N104)</f>
        <v>4534744</v>
      </c>
      <c r="O104" s="204">
        <f t="shared" si="28"/>
        <v>69304985</v>
      </c>
      <c r="P104" s="208">
        <f t="shared" si="29"/>
        <v>84486586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138373</v>
      </c>
      <c r="G105" s="205">
        <f aca="true" t="shared" si="31" ref="G105:P105">SUM(G106:G108)</f>
        <v>1540657</v>
      </c>
      <c r="H105" s="206">
        <f t="shared" si="31"/>
        <v>1679030</v>
      </c>
      <c r="I105" s="207">
        <f t="shared" si="31"/>
        <v>0</v>
      </c>
      <c r="J105" s="256">
        <f t="shared" si="31"/>
        <v>10750497</v>
      </c>
      <c r="K105" s="204">
        <f t="shared" si="31"/>
        <v>13512769</v>
      </c>
      <c r="L105" s="204">
        <f t="shared" si="31"/>
        <v>28589775</v>
      </c>
      <c r="M105" s="204">
        <f t="shared" si="31"/>
        <v>18096896</v>
      </c>
      <c r="N105" s="205">
        <f t="shared" si="31"/>
        <v>12779031</v>
      </c>
      <c r="O105" s="204">
        <f t="shared" si="31"/>
        <v>83728968</v>
      </c>
      <c r="P105" s="208">
        <f t="shared" si="31"/>
        <v>85407998</v>
      </c>
      <c r="Q105" s="177"/>
    </row>
    <row r="106" spans="3:17" ht="17.25" customHeight="1">
      <c r="C106" s="201"/>
      <c r="D106" s="209"/>
      <c r="E106" s="210" t="s">
        <v>131</v>
      </c>
      <c r="F106" s="211">
        <f>SUM('[1]様式２償還'!F106,'[1]様式2現物'!F106)</f>
        <v>120546</v>
      </c>
      <c r="G106" s="212">
        <f>SUM('[1]様式２償還'!G106,'[1]様式2現物'!G106)</f>
        <v>1364863</v>
      </c>
      <c r="H106" s="206">
        <f t="shared" si="27"/>
        <v>1485409</v>
      </c>
      <c r="I106" s="213">
        <f>SUM('[1]様式２償還'!I106,'[1]様式2現物'!I106)</f>
        <v>0</v>
      </c>
      <c r="J106" s="257">
        <f>SUM('[1]様式２償還'!J106,'[1]様式2現物'!J106)</f>
        <v>9922845</v>
      </c>
      <c r="K106" s="211">
        <f>SUM('[1]様式２償還'!K106,'[1]様式2現物'!K106)</f>
        <v>12149386</v>
      </c>
      <c r="L106" s="211">
        <f>SUM('[1]様式２償還'!L106,'[1]様式2現物'!L106)</f>
        <v>25359886</v>
      </c>
      <c r="M106" s="211">
        <f>SUM('[1]様式２償還'!M106,'[1]様式2現物'!M106)</f>
        <v>16153586</v>
      </c>
      <c r="N106" s="212">
        <f>SUM('[1]様式２償還'!N106,'[1]様式2現物'!N106)</f>
        <v>9836089</v>
      </c>
      <c r="O106" s="204">
        <f t="shared" si="28"/>
        <v>73421792</v>
      </c>
      <c r="P106" s="208">
        <f t="shared" si="29"/>
        <v>74907201</v>
      </c>
      <c r="Q106" s="177"/>
    </row>
    <row r="107" spans="3:17" ht="24.75" customHeight="1">
      <c r="C107" s="201"/>
      <c r="D107" s="209"/>
      <c r="E107" s="216" t="s">
        <v>132</v>
      </c>
      <c r="F107" s="211">
        <f>SUM('[1]様式２償還'!F107,'[1]様式2現物'!F107)</f>
        <v>17827</v>
      </c>
      <c r="G107" s="212">
        <f>SUM('[1]様式２償還'!G107,'[1]様式2現物'!G107)</f>
        <v>175794</v>
      </c>
      <c r="H107" s="206">
        <f t="shared" si="27"/>
        <v>193621</v>
      </c>
      <c r="I107" s="213">
        <f>SUM('[1]様式２償還'!I107,'[1]様式2現物'!I107)</f>
        <v>0</v>
      </c>
      <c r="J107" s="257">
        <f>SUM('[1]様式２償還'!J107,'[1]様式2現物'!J107)</f>
        <v>827652</v>
      </c>
      <c r="K107" s="211">
        <f>SUM('[1]様式２償還'!K107,'[1]様式2現物'!K107)</f>
        <v>1265903</v>
      </c>
      <c r="L107" s="211">
        <f>SUM('[1]様式２償還'!L107,'[1]様式2現物'!L107)</f>
        <v>3051116</v>
      </c>
      <c r="M107" s="211">
        <f>SUM('[1]様式２償還'!M107,'[1]様式2現物'!M107)</f>
        <v>1943310</v>
      </c>
      <c r="N107" s="212">
        <f>SUM('[1]様式２償還'!N107,'[1]様式2現物'!N107)</f>
        <v>2715303</v>
      </c>
      <c r="O107" s="204">
        <f t="shared" si="28"/>
        <v>9803284</v>
      </c>
      <c r="P107" s="208">
        <f t="shared" si="29"/>
        <v>9996905</v>
      </c>
      <c r="Q107" s="177"/>
    </row>
    <row r="108" spans="3:17" ht="24.75" customHeight="1">
      <c r="C108" s="201"/>
      <c r="D108" s="215"/>
      <c r="E108" s="216" t="s">
        <v>133</v>
      </c>
      <c r="F108" s="211">
        <f>SUM('[1]様式２償還'!F108,'[1]様式2現物'!F108)</f>
        <v>0</v>
      </c>
      <c r="G108" s="212">
        <f>SUM('[1]様式２償還'!G108,'[1]様式2現物'!G108)</f>
        <v>0</v>
      </c>
      <c r="H108" s="206">
        <f t="shared" si="27"/>
        <v>0</v>
      </c>
      <c r="I108" s="213">
        <f>SUM('[1]様式２償還'!I108,'[1]様式2現物'!I108)</f>
        <v>0</v>
      </c>
      <c r="J108" s="257">
        <f>SUM('[1]様式２償還'!J108,'[1]様式2現物'!J108)</f>
        <v>0</v>
      </c>
      <c r="K108" s="211">
        <f>SUM('[1]様式２償還'!K108,'[1]様式2現物'!K108)</f>
        <v>97480</v>
      </c>
      <c r="L108" s="211">
        <f>SUM('[1]様式２償還'!L108,'[1]様式2現物'!L108)</f>
        <v>178773</v>
      </c>
      <c r="M108" s="211">
        <f>SUM('[1]様式２償還'!M108,'[1]様式2現物'!M108)</f>
        <v>0</v>
      </c>
      <c r="N108" s="212">
        <f>SUM('[1]様式２償還'!N108,'[1]様式2現物'!N108)</f>
        <v>227639</v>
      </c>
      <c r="O108" s="204">
        <f t="shared" si="28"/>
        <v>503892</v>
      </c>
      <c r="P108" s="208">
        <f t="shared" si="29"/>
        <v>503892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12816359</v>
      </c>
      <c r="G109" s="205">
        <f aca="true" t="shared" si="32" ref="G109:P109">SUM(G110:G112)</f>
        <v>13320180</v>
      </c>
      <c r="H109" s="206">
        <f t="shared" si="32"/>
        <v>26136539</v>
      </c>
      <c r="I109" s="207">
        <f t="shared" si="32"/>
        <v>0</v>
      </c>
      <c r="J109" s="205">
        <f t="shared" si="32"/>
        <v>23149009</v>
      </c>
      <c r="K109" s="204">
        <f t="shared" si="32"/>
        <v>20984582</v>
      </c>
      <c r="L109" s="204">
        <f t="shared" si="32"/>
        <v>19754642</v>
      </c>
      <c r="M109" s="204">
        <f t="shared" si="32"/>
        <v>13446296</v>
      </c>
      <c r="N109" s="205">
        <f t="shared" si="32"/>
        <v>14704778</v>
      </c>
      <c r="O109" s="204">
        <f t="shared" si="32"/>
        <v>92039307</v>
      </c>
      <c r="P109" s="208">
        <f t="shared" si="32"/>
        <v>118175846</v>
      </c>
      <c r="Q109" s="177"/>
    </row>
    <row r="110" spans="3:17" ht="17.25" customHeight="1">
      <c r="C110" s="201"/>
      <c r="D110" s="209"/>
      <c r="E110" s="217" t="s">
        <v>134</v>
      </c>
      <c r="F110" s="211">
        <f>SUM('[1]様式２償還'!F110,'[1]様式2現物'!F110)</f>
        <v>6109370</v>
      </c>
      <c r="G110" s="212">
        <f>SUM('[1]様式２償還'!G110,'[1]様式2現物'!G110)</f>
        <v>9488790</v>
      </c>
      <c r="H110" s="206">
        <f t="shared" si="27"/>
        <v>15598160</v>
      </c>
      <c r="I110" s="213">
        <f>SUM('[1]様式２償還'!I110,'[1]様式2現物'!I110)</f>
        <v>0</v>
      </c>
      <c r="J110" s="212">
        <f>SUM('[1]様式２償還'!J110,'[1]様式2現物'!J110)</f>
        <v>18695590</v>
      </c>
      <c r="K110" s="211">
        <f>SUM('[1]様式２償還'!K110,'[1]様式2現物'!K110)</f>
        <v>17970810</v>
      </c>
      <c r="L110" s="211">
        <f>SUM('[1]様式２償還'!L110,'[1]様式2現物'!L110)</f>
        <v>18066750</v>
      </c>
      <c r="M110" s="211">
        <f>SUM('[1]様式２償還'!M110,'[1]様式2現物'!M110)</f>
        <v>12835200</v>
      </c>
      <c r="N110" s="212">
        <f>SUM('[1]様式２償還'!N110,'[1]様式2現物'!N110)</f>
        <v>14043210</v>
      </c>
      <c r="O110" s="204">
        <f t="shared" si="28"/>
        <v>81611560</v>
      </c>
      <c r="P110" s="208">
        <f t="shared" si="29"/>
        <v>97209720</v>
      </c>
      <c r="Q110" s="177"/>
    </row>
    <row r="111" spans="3:17" ht="17.25" customHeight="1">
      <c r="C111" s="201"/>
      <c r="D111" s="218"/>
      <c r="E111" s="215" t="s">
        <v>97</v>
      </c>
      <c r="F111" s="211">
        <f>SUM('[1]様式２償還'!F111,'[1]様式2現物'!F111)</f>
        <v>953831</v>
      </c>
      <c r="G111" s="212">
        <f>SUM('[1]様式２償還'!G111,'[1]様式2現物'!G111)</f>
        <v>972971</v>
      </c>
      <c r="H111" s="206">
        <f t="shared" si="27"/>
        <v>1926802</v>
      </c>
      <c r="I111" s="213">
        <f>SUM('[1]様式２償還'!I111,'[1]様式2現物'!I111)</f>
        <v>0</v>
      </c>
      <c r="J111" s="212">
        <f>SUM('[1]様式２償還'!J111,'[1]様式2現物'!J111)</f>
        <v>1073720</v>
      </c>
      <c r="K111" s="211">
        <f>SUM('[1]様式２償還'!K111,'[1]様式2現物'!K111)</f>
        <v>509876</v>
      </c>
      <c r="L111" s="211">
        <f>SUM('[1]様式２償還'!L111,'[1]様式2現物'!L111)</f>
        <v>742488</v>
      </c>
      <c r="M111" s="211">
        <f>SUM('[1]様式２償還'!M111,'[1]様式2現物'!M111)</f>
        <v>471096</v>
      </c>
      <c r="N111" s="212">
        <f>SUM('[1]様式２償還'!N111,'[1]様式2現物'!N111)</f>
        <v>611568</v>
      </c>
      <c r="O111" s="204">
        <f t="shared" si="28"/>
        <v>3408748</v>
      </c>
      <c r="P111" s="208">
        <f t="shared" si="29"/>
        <v>5335550</v>
      </c>
      <c r="Q111" s="177"/>
    </row>
    <row r="112" spans="3:17" ht="17.25" customHeight="1">
      <c r="C112" s="201"/>
      <c r="D112" s="219"/>
      <c r="E112" s="210" t="s">
        <v>98</v>
      </c>
      <c r="F112" s="211">
        <f>SUM('[1]様式２償還'!F112,'[1]様式2現物'!F112)</f>
        <v>5753158</v>
      </c>
      <c r="G112" s="212">
        <f>SUM('[1]様式２償還'!G112,'[1]様式2現物'!G112)</f>
        <v>2858419</v>
      </c>
      <c r="H112" s="206">
        <f t="shared" si="27"/>
        <v>8611577</v>
      </c>
      <c r="I112" s="213">
        <f>SUM('[1]様式２償還'!I112,'[1]様式2現物'!I112)</f>
        <v>0</v>
      </c>
      <c r="J112" s="212">
        <f>SUM('[1]様式２償還'!J112,'[1]様式2現物'!J112)</f>
        <v>3379699</v>
      </c>
      <c r="K112" s="211">
        <f>SUM('[1]様式２償還'!K112,'[1]様式2現物'!K112)</f>
        <v>2503896</v>
      </c>
      <c r="L112" s="211">
        <f>SUM('[1]様式２償還'!L112,'[1]様式2現物'!L112)</f>
        <v>945404</v>
      </c>
      <c r="M112" s="211">
        <f>SUM('[1]様式２償還'!M112,'[1]様式2現物'!M112)</f>
        <v>140000</v>
      </c>
      <c r="N112" s="212">
        <f>SUM('[1]様式２償還'!N112,'[1]様式2現物'!N112)</f>
        <v>50000</v>
      </c>
      <c r="O112" s="204">
        <f t="shared" si="28"/>
        <v>7018999</v>
      </c>
      <c r="P112" s="208">
        <f t="shared" si="29"/>
        <v>15630576</v>
      </c>
      <c r="Q112" s="177"/>
    </row>
    <row r="113" spans="3:17" ht="17.25" customHeight="1">
      <c r="C113" s="201"/>
      <c r="D113" s="209" t="s">
        <v>99</v>
      </c>
      <c r="E113" s="220"/>
      <c r="F113" s="211">
        <f>SUM('[1]様式２償還'!F113,'[1]様式2現物'!F113)</f>
        <v>6978373</v>
      </c>
      <c r="G113" s="212">
        <f>SUM('[1]様式２償還'!G113,'[1]様式2現物'!G113)</f>
        <v>15278392</v>
      </c>
      <c r="H113" s="206">
        <f t="shared" si="27"/>
        <v>22256765</v>
      </c>
      <c r="I113" s="213">
        <f>SUM('[1]様式２償還'!I113,'[1]様式2現物'!I113)</f>
        <v>0</v>
      </c>
      <c r="J113" s="212">
        <f>SUM('[1]様式２償還'!J113,'[1]様式2現物'!J113)</f>
        <v>41032923</v>
      </c>
      <c r="K113" s="211">
        <f>SUM('[1]様式２償還'!K113,'[1]様式2現物'!K113)</f>
        <v>36502212</v>
      </c>
      <c r="L113" s="211">
        <f>SUM('[1]様式２償還'!L113,'[1]様式2現物'!L113)</f>
        <v>43560904</v>
      </c>
      <c r="M113" s="211">
        <f>SUM('[1]様式２償還'!M113,'[1]様式2現物'!M113)</f>
        <v>33797935</v>
      </c>
      <c r="N113" s="212">
        <f>SUM('[1]様式２償還'!N113,'[1]様式2現物'!N113)</f>
        <v>30407417</v>
      </c>
      <c r="O113" s="204">
        <f t="shared" si="28"/>
        <v>185301391</v>
      </c>
      <c r="P113" s="208">
        <f t="shared" si="29"/>
        <v>207558156</v>
      </c>
      <c r="Q113" s="177"/>
    </row>
    <row r="114" spans="3:17" ht="17.25" customHeight="1">
      <c r="C114" s="221"/>
      <c r="D114" s="222" t="s">
        <v>135</v>
      </c>
      <c r="E114" s="223"/>
      <c r="F114" s="224">
        <f>SUM('[1]様式２償還'!F114,'[1]様式2現物'!F114)</f>
        <v>9840630</v>
      </c>
      <c r="G114" s="225">
        <f>SUM('[1]様式２償還'!G114,'[1]様式2現物'!G114)</f>
        <v>9724656</v>
      </c>
      <c r="H114" s="226">
        <f t="shared" si="27"/>
        <v>19565286</v>
      </c>
      <c r="I114" s="227">
        <f>SUM('[1]様式２償還'!I114,'[1]様式2現物'!I114)</f>
        <v>0</v>
      </c>
      <c r="J114" s="225">
        <f>SUM('[1]様式２償還'!J114,'[1]様式2現物'!J114)</f>
        <v>42244390</v>
      </c>
      <c r="K114" s="224">
        <f>SUM('[1]様式２償還'!K114,'[1]様式2現物'!K114)</f>
        <v>23875884</v>
      </c>
      <c r="L114" s="224">
        <f>SUM('[1]様式２償還'!L114,'[1]様式2現物'!L114)</f>
        <v>23944790</v>
      </c>
      <c r="M114" s="224">
        <f>SUM('[1]様式２償還'!M114,'[1]様式2現物'!M114)</f>
        <v>12023474</v>
      </c>
      <c r="N114" s="225">
        <f>SUM('[1]様式２償還'!N114,'[1]様式2現物'!N114)</f>
        <v>10705666</v>
      </c>
      <c r="O114" s="226">
        <f t="shared" si="28"/>
        <v>112794204</v>
      </c>
      <c r="P114" s="228">
        <f t="shared" si="29"/>
        <v>132359490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220571</v>
      </c>
      <c r="G115" s="197">
        <f aca="true" t="shared" si="33" ref="G115:N115">SUM(G116:G124)</f>
        <v>3616355</v>
      </c>
      <c r="H115" s="198">
        <f>SUM(H116:H124)</f>
        <v>3836926</v>
      </c>
      <c r="I115" s="199">
        <f t="shared" si="33"/>
        <v>0</v>
      </c>
      <c r="J115" s="255">
        <f t="shared" si="33"/>
        <v>65910086</v>
      </c>
      <c r="K115" s="196">
        <f t="shared" si="33"/>
        <v>56186621</v>
      </c>
      <c r="L115" s="196">
        <f t="shared" si="33"/>
        <v>77166747</v>
      </c>
      <c r="M115" s="196">
        <f t="shared" si="33"/>
        <v>44952238</v>
      </c>
      <c r="N115" s="197">
        <f t="shared" si="33"/>
        <v>35695569</v>
      </c>
      <c r="O115" s="196">
        <f>SUM(O116:O124)</f>
        <v>279911261</v>
      </c>
      <c r="P115" s="200">
        <f>SUM(P116:P124)</f>
        <v>283748187</v>
      </c>
      <c r="Q115" s="177"/>
    </row>
    <row r="116" spans="3:17" ht="17.25" customHeight="1">
      <c r="C116" s="201"/>
      <c r="D116" s="210" t="s">
        <v>101</v>
      </c>
      <c r="E116" s="214"/>
      <c r="F116" s="211">
        <f>SUM('[1]様式２償還'!F116,'[1]様式2現物'!F116)</f>
        <v>0</v>
      </c>
      <c r="G116" s="212">
        <f>SUM('[1]様式２償還'!G116,'[1]様式2現物'!G116)</f>
        <v>0</v>
      </c>
      <c r="H116" s="206">
        <f>SUM(F116:G116)</f>
        <v>0</v>
      </c>
      <c r="I116" s="213">
        <f>SUM('[1]様式２償還'!I116,'[1]様式2現物'!I116)</f>
        <v>0</v>
      </c>
      <c r="J116" s="257">
        <f>SUM('[1]様式２償還'!J116,'[1]様式2現物'!J116)</f>
        <v>1513816</v>
      </c>
      <c r="K116" s="211">
        <f>SUM('[1]様式２償還'!K116,'[1]様式2現物'!K116)</f>
        <v>1419325</v>
      </c>
      <c r="L116" s="211">
        <f>SUM('[1]様式２償還'!L116,'[1]様式2現物'!L116)</f>
        <v>1724795</v>
      </c>
      <c r="M116" s="211">
        <f>SUM('[1]様式２償還'!M116,'[1]様式2現物'!M116)</f>
        <v>2913877</v>
      </c>
      <c r="N116" s="212">
        <f>SUM('[1]様式２償還'!N116,'[1]様式2現物'!N116)</f>
        <v>287079</v>
      </c>
      <c r="O116" s="204">
        <f>SUM(I116:N116)</f>
        <v>7858892</v>
      </c>
      <c r="P116" s="208">
        <f>H116+O116</f>
        <v>7858892</v>
      </c>
      <c r="Q116" s="177"/>
    </row>
    <row r="117" spans="3:17" ht="17.25" customHeight="1">
      <c r="C117" s="201"/>
      <c r="D117" s="210" t="s">
        <v>102</v>
      </c>
      <c r="E117" s="214"/>
      <c r="F117" s="211">
        <f>SUM('[1]様式２償還'!F117,'[1]様式2現物'!F117)</f>
        <v>0</v>
      </c>
      <c r="G117" s="212">
        <f>SUM('[1]様式２償還'!G117,'[1]様式2現物'!G117)</f>
        <v>0</v>
      </c>
      <c r="H117" s="206">
        <f aca="true" t="shared" si="34" ref="H117:H124">SUM(F117:G117)</f>
        <v>0</v>
      </c>
      <c r="I117" s="213">
        <f>SUM('[1]様式２償還'!I117,'[1]様式2現物'!I117)</f>
        <v>0</v>
      </c>
      <c r="J117" s="257">
        <f>SUM('[1]様式２償還'!J117,'[1]様式2現物'!J117)</f>
        <v>0</v>
      </c>
      <c r="K117" s="211">
        <f>SUM('[1]様式２償還'!K117,'[1]様式2現物'!K117)</f>
        <v>0</v>
      </c>
      <c r="L117" s="211">
        <f>SUM('[1]様式２償還'!L117,'[1]様式2現物'!L117)</f>
        <v>0</v>
      </c>
      <c r="M117" s="211">
        <f>SUM('[1]様式２償還'!M117,'[1]様式2現物'!M117)</f>
        <v>0</v>
      </c>
      <c r="N117" s="212">
        <f>SUM('[1]様式２償還'!N117,'[1]様式2現物'!N117)</f>
        <v>0</v>
      </c>
      <c r="O117" s="204">
        <f aca="true" t="shared" si="35" ref="O117:O124">SUM(I117:N117)</f>
        <v>0</v>
      </c>
      <c r="P117" s="208">
        <f aca="true" t="shared" si="36" ref="P117:P124">H117+O117</f>
        <v>0</v>
      </c>
      <c r="Q117" s="177"/>
    </row>
    <row r="118" spans="3:17" ht="17.25" customHeight="1">
      <c r="C118" s="201"/>
      <c r="D118" s="210" t="s">
        <v>136</v>
      </c>
      <c r="E118" s="214"/>
      <c r="F118" s="211">
        <f>SUM('[1]様式２償還'!F118,'[1]様式2現物'!F118)</f>
        <v>0</v>
      </c>
      <c r="G118" s="212">
        <f>SUM('[1]様式２償還'!G118,'[1]様式2現物'!G118)</f>
        <v>0</v>
      </c>
      <c r="H118" s="206">
        <f t="shared" si="34"/>
        <v>0</v>
      </c>
      <c r="I118" s="213">
        <f>SUM('[1]様式２償還'!I118,'[1]様式2現物'!I118)</f>
        <v>0</v>
      </c>
      <c r="J118" s="257">
        <f>SUM('[1]様式２償還'!J118,'[1]様式2現物'!J118)</f>
        <v>36792614</v>
      </c>
      <c r="K118" s="211">
        <f>SUM('[1]様式２償還'!K118,'[1]様式2現物'!K118)</f>
        <v>24641594</v>
      </c>
      <c r="L118" s="211">
        <f>SUM('[1]様式２償還'!L118,'[1]様式2現物'!L118)</f>
        <v>30409392</v>
      </c>
      <c r="M118" s="211">
        <f>SUM('[1]様式２償還'!M118,'[1]様式2現物'!M118)</f>
        <v>15598505</v>
      </c>
      <c r="N118" s="212">
        <f>SUM('[1]様式２償還'!N118,'[1]様式2現物'!N118)</f>
        <v>10271210</v>
      </c>
      <c r="O118" s="204">
        <f t="shared" si="35"/>
        <v>117713315</v>
      </c>
      <c r="P118" s="208">
        <f t="shared" si="36"/>
        <v>117713315</v>
      </c>
      <c r="Q118" s="177"/>
    </row>
    <row r="119" spans="3:17" ht="17.25" customHeight="1">
      <c r="C119" s="201"/>
      <c r="D119" s="210" t="s">
        <v>103</v>
      </c>
      <c r="E119" s="214"/>
      <c r="F119" s="211">
        <f>SUM('[1]様式２償還'!F119,'[1]様式2現物'!F119)</f>
        <v>79220</v>
      </c>
      <c r="G119" s="212">
        <f>SUM('[1]様式２償還'!G119,'[1]様式2現物'!G119)</f>
        <v>719116</v>
      </c>
      <c r="H119" s="206">
        <f t="shared" si="34"/>
        <v>798336</v>
      </c>
      <c r="I119" s="213">
        <f>SUM('[1]様式２償還'!I119,'[1]様式2現物'!I119)</f>
        <v>0</v>
      </c>
      <c r="J119" s="257">
        <f>SUM('[1]様式２償還'!J119,'[1]様式2現物'!J119)</f>
        <v>3733454</v>
      </c>
      <c r="K119" s="211">
        <f>SUM('[1]様式２償還'!K119,'[1]様式2現物'!K119)</f>
        <v>3241266</v>
      </c>
      <c r="L119" s="211">
        <f>SUM('[1]様式２償還'!L119,'[1]様式2現物'!L119)</f>
        <v>7763884</v>
      </c>
      <c r="M119" s="211">
        <f>SUM('[1]様式２償還'!M119,'[1]様式2現物'!M119)</f>
        <v>5218966</v>
      </c>
      <c r="N119" s="212">
        <f>SUM('[1]様式２償還'!N119,'[1]様式2現物'!N119)</f>
        <v>4515804</v>
      </c>
      <c r="O119" s="204">
        <f t="shared" si="35"/>
        <v>24473374</v>
      </c>
      <c r="P119" s="208">
        <f t="shared" si="36"/>
        <v>25271710</v>
      </c>
      <c r="Q119" s="177"/>
    </row>
    <row r="120" spans="3:17" ht="17.25" customHeight="1">
      <c r="C120" s="201"/>
      <c r="D120" s="210" t="s">
        <v>104</v>
      </c>
      <c r="E120" s="214"/>
      <c r="F120" s="211">
        <f>SUM('[1]様式２償還'!F120,'[1]様式2現物'!F120)</f>
        <v>141351</v>
      </c>
      <c r="G120" s="212">
        <f>SUM('[1]様式２償還'!G120,'[1]様式2現物'!G120)</f>
        <v>428454</v>
      </c>
      <c r="H120" s="206">
        <f t="shared" si="34"/>
        <v>569805</v>
      </c>
      <c r="I120" s="213">
        <f>SUM('[1]様式２償還'!I120,'[1]様式2現物'!I120)</f>
        <v>0</v>
      </c>
      <c r="J120" s="257">
        <f>SUM('[1]様式２償還'!J120,'[1]様式2現物'!J120)</f>
        <v>2460636</v>
      </c>
      <c r="K120" s="211">
        <f>SUM('[1]様式２償還'!K120,'[1]様式2現物'!K120)</f>
        <v>2349093</v>
      </c>
      <c r="L120" s="211">
        <f>SUM('[1]様式２償還'!L120,'[1]様式2現物'!L120)</f>
        <v>3709217</v>
      </c>
      <c r="M120" s="211">
        <f>SUM('[1]様式２償還'!M120,'[1]様式2現物'!M120)</f>
        <v>3943068</v>
      </c>
      <c r="N120" s="212">
        <f>SUM('[1]様式２償還'!N120,'[1]様式2現物'!N120)</f>
        <v>2008915</v>
      </c>
      <c r="O120" s="204">
        <f t="shared" si="35"/>
        <v>14470929</v>
      </c>
      <c r="P120" s="208">
        <f t="shared" si="36"/>
        <v>15040734</v>
      </c>
      <c r="Q120" s="177"/>
    </row>
    <row r="121" spans="3:17" ht="17.25" customHeight="1">
      <c r="C121" s="201"/>
      <c r="D121" s="210" t="s">
        <v>105</v>
      </c>
      <c r="E121" s="214"/>
      <c r="F121" s="211">
        <f>SUM('[1]様式２償還'!F121,'[1]様式2現物'!F121)</f>
        <v>0</v>
      </c>
      <c r="G121" s="212">
        <f>SUM('[1]様式２償還'!G121,'[1]様式2現物'!G121)</f>
        <v>2468785</v>
      </c>
      <c r="H121" s="206">
        <f t="shared" si="34"/>
        <v>2468785</v>
      </c>
      <c r="I121" s="213">
        <f>SUM('[1]様式２償還'!I121,'[1]様式2現物'!I121)</f>
        <v>0</v>
      </c>
      <c r="J121" s="257">
        <f>SUM('[1]様式２償還'!J121,'[1]様式2現物'!J121)</f>
        <v>21150683</v>
      </c>
      <c r="K121" s="211">
        <f>SUM('[1]様式２償還'!K121,'[1]様式2現物'!K121)</f>
        <v>23959147</v>
      </c>
      <c r="L121" s="211">
        <f>SUM('[1]様式２償還'!L121,'[1]様式2現物'!L121)</f>
        <v>29776835</v>
      </c>
      <c r="M121" s="211">
        <f>SUM('[1]様式２償還'!M121,'[1]様式2現物'!M121)</f>
        <v>13252814</v>
      </c>
      <c r="N121" s="212">
        <f>SUM('[1]様式２償還'!N121,'[1]様式2現物'!N121)</f>
        <v>10837332</v>
      </c>
      <c r="O121" s="204">
        <f t="shared" si="35"/>
        <v>98976811</v>
      </c>
      <c r="P121" s="208">
        <f t="shared" si="36"/>
        <v>101445596</v>
      </c>
      <c r="Q121" s="177"/>
    </row>
    <row r="122" spans="3:17" ht="17.25" customHeight="1">
      <c r="C122" s="201"/>
      <c r="D122" s="210" t="s">
        <v>106</v>
      </c>
      <c r="E122" s="214"/>
      <c r="F122" s="211">
        <f>SUM('[1]様式２償還'!F122,'[1]様式2現物'!F122)</f>
        <v>0</v>
      </c>
      <c r="G122" s="212">
        <f>SUM('[1]様式２償還'!G122,'[1]様式2現物'!G122)</f>
        <v>0</v>
      </c>
      <c r="H122" s="206">
        <f t="shared" si="34"/>
        <v>0</v>
      </c>
      <c r="I122" s="213">
        <f>SUM('[1]様式２償還'!I122,'[1]様式2現物'!I122)</f>
        <v>0</v>
      </c>
      <c r="J122" s="257">
        <f>SUM('[1]様式２償還'!J122,'[1]様式2現物'!J122)</f>
        <v>0</v>
      </c>
      <c r="K122" s="211">
        <f>SUM('[1]様式２償還'!K122,'[1]様式2現物'!K122)</f>
        <v>0</v>
      </c>
      <c r="L122" s="211">
        <f>SUM('[1]様式２償還'!L122,'[1]様式2現物'!L122)</f>
        <v>0</v>
      </c>
      <c r="M122" s="211">
        <f>SUM('[1]様式２償還'!M122,'[1]様式2現物'!M122)</f>
        <v>0</v>
      </c>
      <c r="N122" s="212">
        <f>SUM('[1]様式２償還'!N122,'[1]様式2現物'!N122)</f>
        <v>0</v>
      </c>
      <c r="O122" s="204">
        <f t="shared" si="35"/>
        <v>0</v>
      </c>
      <c r="P122" s="208">
        <f t="shared" si="36"/>
        <v>0</v>
      </c>
      <c r="Q122" s="177"/>
    </row>
    <row r="123" spans="3:17" ht="17.25" customHeight="1">
      <c r="C123" s="201"/>
      <c r="D123" s="210" t="s">
        <v>107</v>
      </c>
      <c r="E123" s="270"/>
      <c r="F123" s="211">
        <f>SUM('[1]様式２償還'!F123,'[1]様式2現物'!F123)</f>
        <v>0</v>
      </c>
      <c r="G123" s="212">
        <f>SUM('[1]様式２償還'!G123,'[1]様式2現物'!G123)</f>
        <v>0</v>
      </c>
      <c r="H123" s="206">
        <f t="shared" si="34"/>
        <v>0</v>
      </c>
      <c r="I123" s="213">
        <f>SUM('[1]様式２償還'!I123,'[1]様式2現物'!I123)</f>
        <v>0</v>
      </c>
      <c r="J123" s="257">
        <f>SUM('[1]様式２償還'!J123,'[1]様式2現物'!J123)</f>
        <v>258883</v>
      </c>
      <c r="K123" s="211">
        <f>SUM('[1]様式２償還'!K123,'[1]様式2現物'!K123)</f>
        <v>576196</v>
      </c>
      <c r="L123" s="211">
        <f>SUM('[1]様式２償還'!L123,'[1]様式2現物'!L123)</f>
        <v>3782624</v>
      </c>
      <c r="M123" s="211">
        <f>SUM('[1]様式２償還'!M123,'[1]様式2現物'!M123)</f>
        <v>4025008</v>
      </c>
      <c r="N123" s="212">
        <f>SUM('[1]様式２償還'!N123,'[1]様式2現物'!N123)</f>
        <v>7775229</v>
      </c>
      <c r="O123" s="204">
        <f t="shared" si="35"/>
        <v>16417940</v>
      </c>
      <c r="P123" s="208">
        <f t="shared" si="36"/>
        <v>16417940</v>
      </c>
      <c r="Q123" s="177"/>
    </row>
    <row r="124" spans="3:17" ht="17.25" customHeight="1">
      <c r="C124" s="231"/>
      <c r="D124" s="232" t="s">
        <v>137</v>
      </c>
      <c r="E124" s="223"/>
      <c r="F124" s="211">
        <f>SUM('[1]様式２償還'!F124,'[1]様式2現物'!F124)</f>
        <v>0</v>
      </c>
      <c r="G124" s="212">
        <f>SUM('[1]様式２償還'!G124,'[1]様式2現物'!G124)</f>
        <v>0</v>
      </c>
      <c r="H124" s="206">
        <f t="shared" si="34"/>
        <v>0</v>
      </c>
      <c r="I124" s="213">
        <f>SUM('[1]様式２償還'!I124,'[1]様式2現物'!I124)</f>
        <v>0</v>
      </c>
      <c r="J124" s="257">
        <f>SUM('[1]様式２償還'!J124,'[1]様式2現物'!J124)</f>
        <v>0</v>
      </c>
      <c r="K124" s="211">
        <f>SUM('[1]様式２償還'!K124,'[1]様式2現物'!K124)</f>
        <v>0</v>
      </c>
      <c r="L124" s="211">
        <f>SUM('[1]様式２償還'!L124,'[1]様式2現物'!L124)</f>
        <v>0</v>
      </c>
      <c r="M124" s="211">
        <f>SUM('[1]様式２償還'!M124,'[1]様式2現物'!M124)</f>
        <v>0</v>
      </c>
      <c r="N124" s="212">
        <f>SUM('[1]様式２償還'!N124,'[1]様式2現物'!N124)</f>
        <v>0</v>
      </c>
      <c r="O124" s="294">
        <f t="shared" si="35"/>
        <v>0</v>
      </c>
      <c r="P124" s="228">
        <f t="shared" si="36"/>
        <v>0</v>
      </c>
      <c r="Q124" s="177"/>
    </row>
    <row r="125" spans="3:17" ht="17.25" customHeight="1">
      <c r="C125" s="201" t="s">
        <v>138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5">
        <f aca="true" t="shared" si="37" ref="I125:P125">SUM(I126:I128)</f>
        <v>0</v>
      </c>
      <c r="J125" s="255">
        <f t="shared" si="37"/>
        <v>42387548</v>
      </c>
      <c r="K125" s="196">
        <f t="shared" si="37"/>
        <v>69183046</v>
      </c>
      <c r="L125" s="196">
        <f t="shared" si="37"/>
        <v>237874797</v>
      </c>
      <c r="M125" s="196">
        <f t="shared" si="37"/>
        <v>218936065</v>
      </c>
      <c r="N125" s="197">
        <f t="shared" si="37"/>
        <v>243421356</v>
      </c>
      <c r="O125" s="196">
        <f t="shared" si="37"/>
        <v>811802812</v>
      </c>
      <c r="P125" s="200">
        <f t="shared" si="37"/>
        <v>811802812</v>
      </c>
      <c r="Q125" s="177"/>
    </row>
    <row r="126" spans="3:17" ht="17.25" customHeight="1">
      <c r="C126" s="201"/>
      <c r="D126" s="217" t="s">
        <v>31</v>
      </c>
      <c r="E126" s="217"/>
      <c r="F126" s="212">
        <f>SUM('[1]様式２償還'!F126,'[1]様式2現物'!F126)</f>
        <v>0</v>
      </c>
      <c r="G126" s="212">
        <f>SUM('[1]様式２償還'!G126,'[1]様式2現物'!G126)</f>
        <v>0</v>
      </c>
      <c r="H126" s="206">
        <f>SUM(F126:G126)</f>
        <v>0</v>
      </c>
      <c r="I126" s="258">
        <f>SUM('[1]様式２償還'!I126,'[1]様式2現物'!I126)</f>
        <v>0</v>
      </c>
      <c r="J126" s="257">
        <f>SUM('[1]様式２償還'!J126,'[1]様式2現物'!J126)</f>
        <v>4191213</v>
      </c>
      <c r="K126" s="211">
        <f>SUM('[1]様式２償還'!K126,'[1]様式2現物'!K126)</f>
        <v>17823574</v>
      </c>
      <c r="L126" s="211">
        <f>SUM('[1]様式２償還'!L126,'[1]様式2現物'!L126)</f>
        <v>150384934</v>
      </c>
      <c r="M126" s="211">
        <f>SUM('[1]様式２償還'!M126,'[1]様式2現物'!M126)</f>
        <v>142364630</v>
      </c>
      <c r="N126" s="212">
        <f>SUM('[1]様式２償還'!N126,'[1]様式2現物'!N126)</f>
        <v>141063635</v>
      </c>
      <c r="O126" s="204">
        <f t="shared" si="28"/>
        <v>455827986</v>
      </c>
      <c r="P126" s="208">
        <f t="shared" si="29"/>
        <v>455827986</v>
      </c>
      <c r="Q126" s="177"/>
    </row>
    <row r="127" spans="3:17" ht="17.25" customHeight="1">
      <c r="C127" s="201"/>
      <c r="D127" s="217" t="s">
        <v>32</v>
      </c>
      <c r="E127" s="217"/>
      <c r="F127" s="211">
        <f>SUM('[1]様式２償還'!F127,'[1]様式2現物'!F127)</f>
        <v>0</v>
      </c>
      <c r="G127" s="212">
        <f>SUM('[1]様式２償還'!G127,'[1]様式2現物'!G127)</f>
        <v>0</v>
      </c>
      <c r="H127" s="206">
        <f>SUM(F127:G127)</f>
        <v>0</v>
      </c>
      <c r="I127" s="258">
        <f>SUM('[1]様式２償還'!I127,'[1]様式2現物'!I127)</f>
        <v>0</v>
      </c>
      <c r="J127" s="257">
        <f>SUM('[1]様式２償還'!J127,'[1]様式2現物'!J127)</f>
        <v>38196335</v>
      </c>
      <c r="K127" s="211">
        <f>SUM('[1]様式２償還'!K127,'[1]様式2現物'!K127)</f>
        <v>51088936</v>
      </c>
      <c r="L127" s="211">
        <f>SUM('[1]様式２償還'!L127,'[1]様式2現物'!L127)</f>
        <v>85121559</v>
      </c>
      <c r="M127" s="211">
        <f>SUM('[1]様式２償還'!M127,'[1]様式2現物'!M127)</f>
        <v>61874577</v>
      </c>
      <c r="N127" s="212">
        <f>SUM('[1]様式２償還'!N127,'[1]様式2現物'!N127)</f>
        <v>51787440</v>
      </c>
      <c r="O127" s="204">
        <f t="shared" si="28"/>
        <v>288068847</v>
      </c>
      <c r="P127" s="208">
        <f t="shared" si="29"/>
        <v>288068847</v>
      </c>
      <c r="Q127" s="177"/>
    </row>
    <row r="128" spans="3:17" ht="17.25" customHeight="1">
      <c r="C128" s="201"/>
      <c r="D128" s="233" t="s">
        <v>108</v>
      </c>
      <c r="E128" s="233"/>
      <c r="F128" s="234">
        <f>SUM('[1]様式２償還'!F128,'[1]様式2現物'!F128)</f>
        <v>0</v>
      </c>
      <c r="G128" s="235">
        <f>SUM('[1]様式２償還'!G128,'[1]様式2現物'!G128)</f>
        <v>0</v>
      </c>
      <c r="H128" s="236">
        <f>SUM(F128:G128)</f>
        <v>0</v>
      </c>
      <c r="I128" s="258">
        <f>SUM('[1]様式２償還'!I128,'[1]様式2現物'!I128)</f>
        <v>0</v>
      </c>
      <c r="J128" s="258">
        <f>SUM('[1]様式２償還'!J128,'[1]様式2現物'!J128)</f>
        <v>0</v>
      </c>
      <c r="K128" s="238">
        <f>SUM('[1]様式２償還'!K128,'[1]様式2現物'!K128)</f>
        <v>270536</v>
      </c>
      <c r="L128" s="238">
        <f>SUM('[1]様式２償還'!L128,'[1]様式2現物'!L128)</f>
        <v>2368304</v>
      </c>
      <c r="M128" s="238">
        <f>SUM('[1]様式２償還'!M128,'[1]様式2現物'!M128)</f>
        <v>14696858</v>
      </c>
      <c r="N128" s="237">
        <f>SUM('[1]様式２償還'!N128,'[1]様式2現物'!N128)</f>
        <v>50570281</v>
      </c>
      <c r="O128" s="239">
        <f t="shared" si="28"/>
        <v>67905979</v>
      </c>
      <c r="P128" s="240">
        <f t="shared" si="29"/>
        <v>67905979</v>
      </c>
      <c r="Q128" s="177"/>
    </row>
    <row r="129" spans="3:17" ht="17.25" customHeight="1" thickBot="1">
      <c r="C129" s="241" t="s">
        <v>139</v>
      </c>
      <c r="D129" s="242"/>
      <c r="E129" s="242"/>
      <c r="F129" s="243">
        <f>F95+F115+F125</f>
        <v>71052374</v>
      </c>
      <c r="G129" s="244">
        <f aca="true" t="shared" si="38" ref="G129:P129">G95+G115+G125</f>
        <v>114253893</v>
      </c>
      <c r="H129" s="245">
        <f t="shared" si="38"/>
        <v>185306267</v>
      </c>
      <c r="I129" s="246">
        <f t="shared" si="38"/>
        <v>0</v>
      </c>
      <c r="J129" s="259">
        <f t="shared" si="38"/>
        <v>427014609</v>
      </c>
      <c r="K129" s="243">
        <f t="shared" si="38"/>
        <v>382346670</v>
      </c>
      <c r="L129" s="243">
        <f t="shared" si="38"/>
        <v>607445181</v>
      </c>
      <c r="M129" s="243">
        <f t="shared" si="38"/>
        <v>459763278</v>
      </c>
      <c r="N129" s="244">
        <f t="shared" si="38"/>
        <v>494638176</v>
      </c>
      <c r="O129" s="243">
        <f t="shared" si="38"/>
        <v>2371207914</v>
      </c>
      <c r="P129" s="247">
        <f t="shared" si="38"/>
        <v>2556514181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118</v>
      </c>
      <c r="Q133" s="177"/>
    </row>
    <row r="134" spans="3:17" ht="13.5">
      <c r="C134" s="177" t="s">
        <v>140</v>
      </c>
      <c r="H134" s="179" t="str">
        <f>H90</f>
        <v>平成２９年１０月月報（報告用）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152</v>
      </c>
      <c r="G138" s="190" t="s">
        <v>143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63783692</v>
      </c>
      <c r="G139" s="197">
        <f aca="true" t="shared" si="39" ref="G139:P139">G140+G146+G149+G153+G157+G158</f>
        <v>98969145</v>
      </c>
      <c r="H139" s="198">
        <f t="shared" si="39"/>
        <v>162752837</v>
      </c>
      <c r="I139" s="199">
        <f t="shared" si="39"/>
        <v>0</v>
      </c>
      <c r="J139" s="255">
        <f t="shared" si="39"/>
        <v>286809283</v>
      </c>
      <c r="K139" s="196">
        <f t="shared" si="39"/>
        <v>229806466</v>
      </c>
      <c r="L139" s="196">
        <f t="shared" si="39"/>
        <v>261203794</v>
      </c>
      <c r="M139" s="196">
        <f t="shared" si="39"/>
        <v>174635577</v>
      </c>
      <c r="N139" s="197">
        <f t="shared" si="39"/>
        <v>192351193</v>
      </c>
      <c r="O139" s="196">
        <f t="shared" si="39"/>
        <v>1144806313</v>
      </c>
      <c r="P139" s="200">
        <f t="shared" si="39"/>
        <v>1307559150</v>
      </c>
      <c r="Q139" s="177"/>
    </row>
    <row r="140" spans="3:17" ht="17.25" customHeight="1">
      <c r="C140" s="201"/>
      <c r="D140" s="202" t="s">
        <v>153</v>
      </c>
      <c r="E140" s="203"/>
      <c r="F140" s="204">
        <f>SUM(F141:F145)</f>
        <v>20012523</v>
      </c>
      <c r="G140" s="205">
        <f aca="true" t="shared" si="40" ref="G140:P140">SUM(G141:G145)</f>
        <v>30469912</v>
      </c>
      <c r="H140" s="206">
        <f t="shared" si="40"/>
        <v>50482435</v>
      </c>
      <c r="I140" s="207">
        <f t="shared" si="40"/>
        <v>0</v>
      </c>
      <c r="J140" s="256">
        <f t="shared" si="40"/>
        <v>97597867</v>
      </c>
      <c r="K140" s="204">
        <f t="shared" si="40"/>
        <v>86579501</v>
      </c>
      <c r="L140" s="204">
        <f t="shared" si="40"/>
        <v>98218967</v>
      </c>
      <c r="M140" s="204">
        <f t="shared" si="40"/>
        <v>79461758</v>
      </c>
      <c r="N140" s="205">
        <f t="shared" si="40"/>
        <v>112614614</v>
      </c>
      <c r="O140" s="204">
        <f t="shared" si="40"/>
        <v>474472707</v>
      </c>
      <c r="P140" s="208">
        <f t="shared" si="40"/>
        <v>524955142</v>
      </c>
      <c r="Q140" s="177"/>
    </row>
    <row r="141" spans="3:17" ht="17.25" customHeight="1">
      <c r="C141" s="201"/>
      <c r="D141" s="209"/>
      <c r="E141" s="210" t="s">
        <v>154</v>
      </c>
      <c r="F141" s="211">
        <f>SUM('[1]様式２償還'!F141,'[1]様式2現物'!F141)</f>
        <v>13413612</v>
      </c>
      <c r="G141" s="212">
        <f>SUM('[1]様式２償還'!G141,'[1]様式2現物'!G141)</f>
        <v>14205844</v>
      </c>
      <c r="H141" s="206">
        <f aca="true" t="shared" si="41" ref="H141:H158">SUM(F141:G141)</f>
        <v>27619456</v>
      </c>
      <c r="I141" s="213">
        <f>SUM('[1]様式２償還'!I141,'[1]様式2現物'!I141)</f>
        <v>0</v>
      </c>
      <c r="J141" s="257">
        <f>SUM('[1]様式２償還'!J141,'[1]様式2現物'!J141)</f>
        <v>62343328</v>
      </c>
      <c r="K141" s="211">
        <f>SUM('[1]様式２償還'!K141,'[1]様式2現物'!K141)</f>
        <v>57604798</v>
      </c>
      <c r="L141" s="211">
        <f>SUM('[1]様式２償還'!L141,'[1]様式2現物'!L141)</f>
        <v>69727037</v>
      </c>
      <c r="M141" s="211">
        <f>SUM('[1]様式２償還'!M141,'[1]様式2現物'!M141)</f>
        <v>53495755</v>
      </c>
      <c r="N141" s="212">
        <f>SUM('[1]様式２償還'!N141,'[1]様式2現物'!N141)</f>
        <v>72322191</v>
      </c>
      <c r="O141" s="204">
        <f aca="true" t="shared" si="42" ref="O141:O172">SUM(I141:N141)</f>
        <v>315493109</v>
      </c>
      <c r="P141" s="208">
        <f aca="true" t="shared" si="43" ref="P141:P172">H141+O141</f>
        <v>343112565</v>
      </c>
      <c r="Q141" s="177"/>
    </row>
    <row r="142" spans="3:17" ht="17.25" customHeight="1">
      <c r="C142" s="201"/>
      <c r="D142" s="209"/>
      <c r="E142" s="210" t="s">
        <v>155</v>
      </c>
      <c r="F142" s="211">
        <f>SUM('[1]様式２償還'!F142,'[1]様式2現物'!F142)</f>
        <v>0</v>
      </c>
      <c r="G142" s="212">
        <f>SUM('[1]様式２償還'!G142,'[1]様式2現物'!G142)</f>
        <v>43866</v>
      </c>
      <c r="H142" s="206">
        <f t="shared" si="41"/>
        <v>43866</v>
      </c>
      <c r="I142" s="213">
        <f>SUM('[1]様式２償還'!I142,'[1]様式2現物'!I142)</f>
        <v>0</v>
      </c>
      <c r="J142" s="257">
        <f>SUM('[1]様式２償還'!J142,'[1]様式2現物'!J142)</f>
        <v>310001</v>
      </c>
      <c r="K142" s="211">
        <f>SUM('[1]様式２償還'!K142,'[1]様式2現物'!K142)</f>
        <v>454969</v>
      </c>
      <c r="L142" s="211">
        <f>SUM('[1]様式２償還'!L142,'[1]様式2現物'!L142)</f>
        <v>1555697</v>
      </c>
      <c r="M142" s="211">
        <f>SUM('[1]様式２償還'!M142,'[1]様式2現物'!M142)</f>
        <v>3791580</v>
      </c>
      <c r="N142" s="212">
        <f>SUM('[1]様式２償還'!N142,'[1]様式2現物'!N142)</f>
        <v>10302591</v>
      </c>
      <c r="O142" s="204">
        <f t="shared" si="42"/>
        <v>16414838</v>
      </c>
      <c r="P142" s="208">
        <f t="shared" si="43"/>
        <v>16458704</v>
      </c>
      <c r="Q142" s="177"/>
    </row>
    <row r="143" spans="3:17" ht="17.25" customHeight="1">
      <c r="C143" s="201"/>
      <c r="D143" s="209"/>
      <c r="E143" s="210" t="s">
        <v>156</v>
      </c>
      <c r="F143" s="211">
        <f>SUM('[1]様式２償還'!F143,'[1]様式2現物'!F143)</f>
        <v>4720952</v>
      </c>
      <c r="G143" s="212">
        <f>SUM('[1]様式２償還'!G143,'[1]様式2現物'!G143)</f>
        <v>12100080</v>
      </c>
      <c r="H143" s="206">
        <f t="shared" si="41"/>
        <v>16821032</v>
      </c>
      <c r="I143" s="213">
        <f>SUM('[1]様式２償還'!I143,'[1]様式2現物'!I143)</f>
        <v>0</v>
      </c>
      <c r="J143" s="257">
        <f>SUM('[1]様式２償還'!J143,'[1]様式2現物'!J143)</f>
        <v>25971836</v>
      </c>
      <c r="K143" s="211">
        <f>SUM('[1]様式２償還'!K143,'[1]様式2現物'!K143)</f>
        <v>20938895</v>
      </c>
      <c r="L143" s="211">
        <f>SUM('[1]様式２償還'!L143,'[1]様式2現物'!L143)</f>
        <v>18247848</v>
      </c>
      <c r="M143" s="211">
        <f>SUM('[1]様式２償還'!M143,'[1]様式2現物'!M143)</f>
        <v>15876807</v>
      </c>
      <c r="N143" s="212">
        <f>SUM('[1]様式２償還'!N143,'[1]様式2現物'!N143)</f>
        <v>23180757</v>
      </c>
      <c r="O143" s="204">
        <f t="shared" si="42"/>
        <v>104216143</v>
      </c>
      <c r="P143" s="208">
        <f t="shared" si="43"/>
        <v>121037175</v>
      </c>
      <c r="Q143" s="177"/>
    </row>
    <row r="144" spans="3:17" ht="17.25" customHeight="1">
      <c r="C144" s="201"/>
      <c r="D144" s="209"/>
      <c r="E144" s="210" t="s">
        <v>157</v>
      </c>
      <c r="F144" s="211">
        <f>SUM('[1]様式２償還'!F144,'[1]様式2現物'!F144)</f>
        <v>288254</v>
      </c>
      <c r="G144" s="212">
        <f>SUM('[1]様式２償還'!G144,'[1]様式2現物'!G144)</f>
        <v>1143506</v>
      </c>
      <c r="H144" s="206">
        <f t="shared" si="41"/>
        <v>1431760</v>
      </c>
      <c r="I144" s="213">
        <f>SUM('[1]様式２償還'!I144,'[1]様式2現物'!I144)</f>
        <v>0</v>
      </c>
      <c r="J144" s="257">
        <f>SUM('[1]様式２償還'!J144,'[1]様式2現物'!J144)</f>
        <v>1470800</v>
      </c>
      <c r="K144" s="211">
        <f>SUM('[1]様式２償還'!K144,'[1]様式2現物'!K144)</f>
        <v>1419835</v>
      </c>
      <c r="L144" s="211">
        <f>SUM('[1]様式２償還'!L144,'[1]様式2現物'!L144)</f>
        <v>1342061</v>
      </c>
      <c r="M144" s="211">
        <f>SUM('[1]様式２償還'!M144,'[1]様式2現物'!M144)</f>
        <v>738993</v>
      </c>
      <c r="N144" s="212">
        <f>SUM('[1]様式２償還'!N144,'[1]様式2現物'!N144)</f>
        <v>804311</v>
      </c>
      <c r="O144" s="204">
        <f t="shared" si="42"/>
        <v>5776000</v>
      </c>
      <c r="P144" s="208">
        <f t="shared" si="43"/>
        <v>7207760</v>
      </c>
      <c r="Q144" s="177"/>
    </row>
    <row r="145" spans="3:17" ht="17.25" customHeight="1">
      <c r="C145" s="201"/>
      <c r="D145" s="209"/>
      <c r="E145" s="210" t="s">
        <v>158</v>
      </c>
      <c r="F145" s="211">
        <f>SUM('[1]様式２償還'!F145,'[1]様式2現物'!F145)</f>
        <v>1589705</v>
      </c>
      <c r="G145" s="212">
        <f>SUM('[1]様式２償還'!G145,'[1]様式2現物'!G145)</f>
        <v>2976616</v>
      </c>
      <c r="H145" s="206">
        <f t="shared" si="41"/>
        <v>4566321</v>
      </c>
      <c r="I145" s="213">
        <f>SUM('[1]様式２償還'!I145,'[1]様式2現物'!I145)</f>
        <v>0</v>
      </c>
      <c r="J145" s="257">
        <f>SUM('[1]様式２償還'!J145,'[1]様式2現物'!J145)</f>
        <v>7501902</v>
      </c>
      <c r="K145" s="211">
        <f>SUM('[1]様式２償還'!K145,'[1]様式2現物'!K145)</f>
        <v>6161004</v>
      </c>
      <c r="L145" s="211">
        <f>SUM('[1]様式２償還'!L145,'[1]様式2現物'!L145)</f>
        <v>7346324</v>
      </c>
      <c r="M145" s="211">
        <f>SUM('[1]様式２償還'!M145,'[1]様式2現物'!M145)</f>
        <v>5558623</v>
      </c>
      <c r="N145" s="212">
        <f>SUM('[1]様式２償還'!N145,'[1]様式2現物'!N145)</f>
        <v>6004764</v>
      </c>
      <c r="O145" s="204">
        <f t="shared" si="42"/>
        <v>32572617</v>
      </c>
      <c r="P145" s="208">
        <f t="shared" si="43"/>
        <v>37138938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16365948</v>
      </c>
      <c r="G146" s="205">
        <f aca="true" t="shared" si="44" ref="G146:O146">SUM(G147:G148)</f>
        <v>32242383</v>
      </c>
      <c r="H146" s="206">
        <f t="shared" si="44"/>
        <v>48608331</v>
      </c>
      <c r="I146" s="207">
        <f t="shared" si="44"/>
        <v>0</v>
      </c>
      <c r="J146" s="256">
        <f t="shared" si="44"/>
        <v>81028453</v>
      </c>
      <c r="K146" s="204">
        <f t="shared" si="44"/>
        <v>56869690</v>
      </c>
      <c r="L146" s="204">
        <f t="shared" si="44"/>
        <v>58306884</v>
      </c>
      <c r="M146" s="204">
        <f t="shared" si="44"/>
        <v>25338709</v>
      </c>
      <c r="N146" s="205">
        <f t="shared" si="44"/>
        <v>17722514</v>
      </c>
      <c r="O146" s="204">
        <f t="shared" si="44"/>
        <v>239266250</v>
      </c>
      <c r="P146" s="208">
        <f>SUM(P147:P148)</f>
        <v>287874581</v>
      </c>
      <c r="Q146" s="177"/>
    </row>
    <row r="147" spans="3:17" ht="17.25" customHeight="1">
      <c r="C147" s="201"/>
      <c r="D147" s="209"/>
      <c r="E147" s="215" t="s">
        <v>159</v>
      </c>
      <c r="F147" s="211">
        <f>SUM('[1]様式２償還'!F147,'[1]様式2現物'!F147)</f>
        <v>11939305</v>
      </c>
      <c r="G147" s="212">
        <f>SUM('[1]様式２償還'!G147,'[1]様式2現物'!G147)</f>
        <v>23180073</v>
      </c>
      <c r="H147" s="206">
        <f t="shared" si="41"/>
        <v>35119378</v>
      </c>
      <c r="I147" s="213">
        <f>SUM('[1]様式２償還'!I147,'[1]様式2現物'!I147)</f>
        <v>0</v>
      </c>
      <c r="J147" s="257">
        <f>SUM('[1]様式２償還'!J147,'[1]様式2現物'!J147)</f>
        <v>61535491</v>
      </c>
      <c r="K147" s="211">
        <f>SUM('[1]様式２償還'!K147,'[1]様式2現物'!K147)</f>
        <v>42426574</v>
      </c>
      <c r="L147" s="211">
        <f>SUM('[1]様式２償還'!L147,'[1]様式2現物'!L147)</f>
        <v>42036958</v>
      </c>
      <c r="M147" s="211">
        <f>SUM('[1]様式２償還'!M147,'[1]様式2現物'!M147)</f>
        <v>18437637</v>
      </c>
      <c r="N147" s="212">
        <f>SUM('[1]様式２償還'!N147,'[1]様式2現物'!N147)</f>
        <v>13684721</v>
      </c>
      <c r="O147" s="204">
        <f t="shared" si="42"/>
        <v>178121381</v>
      </c>
      <c r="P147" s="208">
        <f t="shared" si="43"/>
        <v>213240759</v>
      </c>
      <c r="Q147" s="177"/>
    </row>
    <row r="148" spans="3:17" ht="17.25" customHeight="1">
      <c r="C148" s="201"/>
      <c r="D148" s="209"/>
      <c r="E148" s="215" t="s">
        <v>160</v>
      </c>
      <c r="F148" s="211">
        <f>SUM('[1]様式２償還'!F148,'[1]様式2現物'!F148)</f>
        <v>4426643</v>
      </c>
      <c r="G148" s="212">
        <f>SUM('[1]様式２償還'!G148,'[1]様式2現物'!G148)</f>
        <v>9062310</v>
      </c>
      <c r="H148" s="206">
        <f t="shared" si="41"/>
        <v>13488953</v>
      </c>
      <c r="I148" s="213">
        <f>SUM('[1]様式２償還'!I148,'[1]様式2現物'!I148)</f>
        <v>0</v>
      </c>
      <c r="J148" s="257">
        <f>SUM('[1]様式２償還'!J148,'[1]様式2現物'!J148)</f>
        <v>19492962</v>
      </c>
      <c r="K148" s="211">
        <f>SUM('[1]様式２償還'!K148,'[1]様式2現物'!K148)</f>
        <v>14443116</v>
      </c>
      <c r="L148" s="211">
        <f>SUM('[1]様式２償還'!L148,'[1]様式2現物'!L148)</f>
        <v>16269926</v>
      </c>
      <c r="M148" s="211">
        <f>SUM('[1]様式２償還'!M148,'[1]様式2現物'!M148)</f>
        <v>6901072</v>
      </c>
      <c r="N148" s="212">
        <f>SUM('[1]様式２償還'!N148,'[1]様式2現物'!N148)</f>
        <v>4037793</v>
      </c>
      <c r="O148" s="204">
        <f t="shared" si="42"/>
        <v>61144869</v>
      </c>
      <c r="P148" s="208">
        <f t="shared" si="43"/>
        <v>74633822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120796</v>
      </c>
      <c r="G149" s="205">
        <f aca="true" t="shared" si="45" ref="G149:P149">SUM(G150:G152)</f>
        <v>1350436</v>
      </c>
      <c r="H149" s="206">
        <f t="shared" si="45"/>
        <v>1471232</v>
      </c>
      <c r="I149" s="207">
        <f t="shared" si="45"/>
        <v>0</v>
      </c>
      <c r="J149" s="256">
        <f t="shared" si="45"/>
        <v>9504780</v>
      </c>
      <c r="K149" s="204">
        <f t="shared" si="45"/>
        <v>11905825</v>
      </c>
      <c r="L149" s="204">
        <f t="shared" si="45"/>
        <v>25270629</v>
      </c>
      <c r="M149" s="204">
        <f t="shared" si="45"/>
        <v>16176584</v>
      </c>
      <c r="N149" s="205">
        <f t="shared" si="45"/>
        <v>11380854</v>
      </c>
      <c r="O149" s="204">
        <f t="shared" si="45"/>
        <v>74238672</v>
      </c>
      <c r="P149" s="208">
        <f t="shared" si="45"/>
        <v>75709904</v>
      </c>
      <c r="Q149" s="177"/>
    </row>
    <row r="150" spans="3:17" ht="17.25" customHeight="1">
      <c r="C150" s="201"/>
      <c r="D150" s="209"/>
      <c r="E150" s="210" t="s">
        <v>161</v>
      </c>
      <c r="F150" s="211">
        <f>SUM('[1]様式２償還'!F150,'[1]様式2現物'!F150)</f>
        <v>104752</v>
      </c>
      <c r="G150" s="212">
        <f>SUM('[1]様式２償還'!G150,'[1]様式2現物'!G150)</f>
        <v>1198580</v>
      </c>
      <c r="H150" s="206">
        <f t="shared" si="41"/>
        <v>1303332</v>
      </c>
      <c r="I150" s="213">
        <f>SUM('[1]様式２償還'!I150,'[1]様式2現物'!I150)</f>
        <v>0</v>
      </c>
      <c r="J150" s="257">
        <f>SUM('[1]様式２償還'!J150,'[1]様式2現物'!J150)</f>
        <v>8773172</v>
      </c>
      <c r="K150" s="211">
        <f>SUM('[1]様式２償還'!K150,'[1]様式2現物'!K150)</f>
        <v>10690132</v>
      </c>
      <c r="L150" s="211">
        <f>SUM('[1]様式２償還'!L150,'[1]様式2現物'!L150)</f>
        <v>22458714</v>
      </c>
      <c r="M150" s="211">
        <f>SUM('[1]様式２償還'!M150,'[1]様式2現物'!M150)</f>
        <v>14453088</v>
      </c>
      <c r="N150" s="212">
        <f>SUM('[1]様式２償還'!N150,'[1]様式2現物'!N150)</f>
        <v>8752610</v>
      </c>
      <c r="O150" s="204">
        <f t="shared" si="42"/>
        <v>65127716</v>
      </c>
      <c r="P150" s="208">
        <f t="shared" si="43"/>
        <v>66431048</v>
      </c>
      <c r="Q150" s="177"/>
    </row>
    <row r="151" spans="3:17" ht="24.75" customHeight="1">
      <c r="C151" s="201"/>
      <c r="D151" s="209"/>
      <c r="E151" s="216" t="s">
        <v>162</v>
      </c>
      <c r="F151" s="211">
        <f>SUM('[1]様式２償還'!F151,'[1]様式2現物'!F151)</f>
        <v>16044</v>
      </c>
      <c r="G151" s="212">
        <f>SUM('[1]様式２償還'!G151,'[1]様式2現物'!G151)</f>
        <v>151856</v>
      </c>
      <c r="H151" s="206">
        <f t="shared" si="41"/>
        <v>167900</v>
      </c>
      <c r="I151" s="213">
        <f>SUM('[1]様式２償還'!I151,'[1]様式2現物'!I151)</f>
        <v>0</v>
      </c>
      <c r="J151" s="257">
        <f>SUM('[1]様式２償還'!J151,'[1]様式2現物'!J151)</f>
        <v>731608</v>
      </c>
      <c r="K151" s="211">
        <f>SUM('[1]様式２償還'!K151,'[1]様式2現物'!K151)</f>
        <v>1127961</v>
      </c>
      <c r="L151" s="211">
        <f>SUM('[1]様式２償還'!L151,'[1]様式2現物'!L151)</f>
        <v>2651020</v>
      </c>
      <c r="M151" s="211">
        <f>SUM('[1]様式２償還'!M151,'[1]様式2現物'!M151)</f>
        <v>1723496</v>
      </c>
      <c r="N151" s="212">
        <f>SUM('[1]様式２償還'!N151,'[1]様式2現物'!N151)</f>
        <v>2429419</v>
      </c>
      <c r="O151" s="204">
        <f t="shared" si="42"/>
        <v>8663504</v>
      </c>
      <c r="P151" s="208">
        <f t="shared" si="43"/>
        <v>8831404</v>
      </c>
      <c r="Q151" s="177"/>
    </row>
    <row r="152" spans="3:17" ht="24.75" customHeight="1">
      <c r="C152" s="201"/>
      <c r="D152" s="215"/>
      <c r="E152" s="216" t="s">
        <v>163</v>
      </c>
      <c r="F152" s="211">
        <f>SUM('[1]様式２償還'!F152,'[1]様式2現物'!F152)</f>
        <v>0</v>
      </c>
      <c r="G152" s="212">
        <f>SUM('[1]様式２償還'!G152,'[1]様式2現物'!G152)</f>
        <v>0</v>
      </c>
      <c r="H152" s="206">
        <f t="shared" si="41"/>
        <v>0</v>
      </c>
      <c r="I152" s="213">
        <f>SUM('[1]様式２償還'!I152,'[1]様式2現物'!I152)</f>
        <v>0</v>
      </c>
      <c r="J152" s="257">
        <f>SUM('[1]様式２償還'!J152,'[1]様式2現物'!J152)</f>
        <v>0</v>
      </c>
      <c r="K152" s="211">
        <f>SUM('[1]様式２償還'!K152,'[1]様式2現物'!K152)</f>
        <v>87732</v>
      </c>
      <c r="L152" s="211">
        <f>SUM('[1]様式２償還'!L152,'[1]様式2現物'!L152)</f>
        <v>160895</v>
      </c>
      <c r="M152" s="211">
        <f>SUM('[1]様式２償還'!M152,'[1]様式2現物'!M152)</f>
        <v>0</v>
      </c>
      <c r="N152" s="212">
        <f>SUM('[1]様式２償還'!N152,'[1]様式2現物'!N152)</f>
        <v>198825</v>
      </c>
      <c r="O152" s="204">
        <f t="shared" si="42"/>
        <v>447452</v>
      </c>
      <c r="P152" s="208">
        <f t="shared" si="43"/>
        <v>447452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11366922</v>
      </c>
      <c r="G153" s="205">
        <f aca="true" t="shared" si="46" ref="G153:P153">SUM(G154:G156)</f>
        <v>11770736</v>
      </c>
      <c r="H153" s="206">
        <f t="shared" si="46"/>
        <v>23137658</v>
      </c>
      <c r="I153" s="207">
        <f t="shared" si="46"/>
        <v>0</v>
      </c>
      <c r="J153" s="205">
        <f t="shared" si="46"/>
        <v>20460829</v>
      </c>
      <c r="K153" s="204">
        <f t="shared" si="46"/>
        <v>18546799</v>
      </c>
      <c r="L153" s="204">
        <f t="shared" si="46"/>
        <v>17506680</v>
      </c>
      <c r="M153" s="204">
        <f t="shared" si="46"/>
        <v>11938638</v>
      </c>
      <c r="N153" s="205">
        <f t="shared" si="46"/>
        <v>13073226</v>
      </c>
      <c r="O153" s="204">
        <f t="shared" si="46"/>
        <v>81526172</v>
      </c>
      <c r="P153" s="208">
        <f t="shared" si="46"/>
        <v>104663830</v>
      </c>
      <c r="Q153" s="177"/>
    </row>
    <row r="154" spans="3:17" ht="17.25" customHeight="1">
      <c r="C154" s="201"/>
      <c r="D154" s="209"/>
      <c r="E154" s="217" t="s">
        <v>164</v>
      </c>
      <c r="F154" s="211">
        <f>SUM('[1]様式２償還'!F154,'[1]様式2現物'!F154)</f>
        <v>5430504</v>
      </c>
      <c r="G154" s="212">
        <f>SUM('[1]様式２償還'!G154,'[1]様式2現物'!G154)</f>
        <v>8444798</v>
      </c>
      <c r="H154" s="206">
        <f t="shared" si="41"/>
        <v>13875302</v>
      </c>
      <c r="I154" s="213">
        <f>SUM('[1]様式２償還'!I154,'[1]様式2現物'!I154)</f>
        <v>0</v>
      </c>
      <c r="J154" s="212">
        <f>SUM('[1]様式２償還'!J154,'[1]様式2現物'!J154)</f>
        <v>16611955</v>
      </c>
      <c r="K154" s="211">
        <f>SUM('[1]様式２償還'!K154,'[1]様式2現物'!K154)</f>
        <v>15888475</v>
      </c>
      <c r="L154" s="211">
        <f>SUM('[1]様式２償還'!L154,'[1]様式2現物'!L154)</f>
        <v>16009325</v>
      </c>
      <c r="M154" s="211">
        <f>SUM('[1]様式２償還'!M154,'[1]様式2現物'!M154)</f>
        <v>11392670</v>
      </c>
      <c r="N154" s="212">
        <f>SUM('[1]様式２償還'!N154,'[1]様式2現物'!N154)</f>
        <v>12484674</v>
      </c>
      <c r="O154" s="204">
        <f t="shared" si="42"/>
        <v>72387099</v>
      </c>
      <c r="P154" s="208">
        <f t="shared" si="43"/>
        <v>86262401</v>
      </c>
      <c r="Q154" s="177"/>
    </row>
    <row r="155" spans="3:17" ht="17.25" customHeight="1">
      <c r="C155" s="201"/>
      <c r="D155" s="218"/>
      <c r="E155" s="215" t="s">
        <v>97</v>
      </c>
      <c r="F155" s="211">
        <f>SUM('[1]様式２償還'!F155,'[1]様式2現物'!F155)</f>
        <v>845316</v>
      </c>
      <c r="G155" s="212">
        <f>SUM('[1]様式２償還'!G155,'[1]様式2現物'!G155)</f>
        <v>840995</v>
      </c>
      <c r="H155" s="206">
        <f t="shared" si="41"/>
        <v>1686311</v>
      </c>
      <c r="I155" s="213">
        <f>SUM('[1]様式２償還'!I155,'[1]様式2現物'!I155)</f>
        <v>0</v>
      </c>
      <c r="J155" s="212">
        <f>SUM('[1]様式２償還'!J155,'[1]様式2現物'!J155)</f>
        <v>937319</v>
      </c>
      <c r="K155" s="211">
        <f>SUM('[1]様式２償還'!K155,'[1]様式2現物'!K155)</f>
        <v>456547</v>
      </c>
      <c r="L155" s="211">
        <f>SUM('[1]様式２償還'!L155,'[1]様式2現物'!L155)</f>
        <v>648494</v>
      </c>
      <c r="M155" s="211">
        <f>SUM('[1]様式２償還'!M155,'[1]様式2現物'!M155)</f>
        <v>419968</v>
      </c>
      <c r="N155" s="212">
        <f>SUM('[1]様式２償還'!N155,'[1]様式2現物'!N155)</f>
        <v>543552</v>
      </c>
      <c r="O155" s="204">
        <f t="shared" si="42"/>
        <v>3005880</v>
      </c>
      <c r="P155" s="208">
        <f t="shared" si="43"/>
        <v>4692191</v>
      </c>
      <c r="Q155" s="177"/>
    </row>
    <row r="156" spans="3:17" ht="17.25" customHeight="1">
      <c r="C156" s="201"/>
      <c r="D156" s="219"/>
      <c r="E156" s="210" t="s">
        <v>98</v>
      </c>
      <c r="F156" s="211">
        <f>SUM('[1]様式２償還'!F156,'[1]様式2現物'!F156)</f>
        <v>5091102</v>
      </c>
      <c r="G156" s="212">
        <f>SUM('[1]様式２償還'!G156,'[1]様式2現物'!G156)</f>
        <v>2484943</v>
      </c>
      <c r="H156" s="206">
        <f t="shared" si="41"/>
        <v>7576045</v>
      </c>
      <c r="I156" s="213">
        <f>SUM('[1]様式２償還'!I156,'[1]様式2現物'!I156)</f>
        <v>0</v>
      </c>
      <c r="J156" s="212">
        <f>SUM('[1]様式２償還'!J156,'[1]様式2現物'!J156)</f>
        <v>2911555</v>
      </c>
      <c r="K156" s="211">
        <f>SUM('[1]様式２償還'!K156,'[1]様式2現物'!K156)</f>
        <v>2201777</v>
      </c>
      <c r="L156" s="211">
        <f>SUM('[1]様式２償還'!L156,'[1]様式2現物'!L156)</f>
        <v>848861</v>
      </c>
      <c r="M156" s="211">
        <f>SUM('[1]様式２償還'!M156,'[1]様式2現物'!M156)</f>
        <v>126000</v>
      </c>
      <c r="N156" s="212">
        <f>SUM('[1]様式２償還'!N156,'[1]様式2現物'!N156)</f>
        <v>45000</v>
      </c>
      <c r="O156" s="204">
        <f t="shared" si="42"/>
        <v>6133193</v>
      </c>
      <c r="P156" s="208">
        <f t="shared" si="43"/>
        <v>13709238</v>
      </c>
      <c r="Q156" s="177"/>
    </row>
    <row r="157" spans="3:17" ht="17.25" customHeight="1">
      <c r="C157" s="201"/>
      <c r="D157" s="209" t="s">
        <v>99</v>
      </c>
      <c r="E157" s="220"/>
      <c r="F157" s="211">
        <f>SUM('[1]様式２償還'!F157,'[1]様式2現物'!F157)</f>
        <v>6076873</v>
      </c>
      <c r="G157" s="212">
        <f>SUM('[1]様式２償還'!G157,'[1]様式2現物'!G157)</f>
        <v>13411022</v>
      </c>
      <c r="H157" s="206">
        <f t="shared" si="41"/>
        <v>19487895</v>
      </c>
      <c r="I157" s="213">
        <f>SUM('[1]様式２償還'!I157,'[1]様式2現物'!I157)</f>
        <v>0</v>
      </c>
      <c r="J157" s="212">
        <f>SUM('[1]様式２償還'!J157,'[1]様式2現物'!J157)</f>
        <v>35972964</v>
      </c>
      <c r="K157" s="211">
        <f>SUM('[1]様式２償還'!K157,'[1]様式2現物'!K157)</f>
        <v>32028767</v>
      </c>
      <c r="L157" s="211">
        <f>SUM('[1]様式２償還'!L157,'[1]様式2現物'!L157)</f>
        <v>37955844</v>
      </c>
      <c r="M157" s="211">
        <f>SUM('[1]様式２償還'!M157,'[1]様式2現物'!M157)</f>
        <v>29696414</v>
      </c>
      <c r="N157" s="212">
        <f>SUM('[1]様式２償還'!N157,'[1]様式2現物'!N157)</f>
        <v>26854319</v>
      </c>
      <c r="O157" s="204">
        <f t="shared" si="42"/>
        <v>162508308</v>
      </c>
      <c r="P157" s="208">
        <f t="shared" si="43"/>
        <v>181996203</v>
      </c>
      <c r="Q157" s="177"/>
    </row>
    <row r="158" spans="3:17" ht="17.25" customHeight="1">
      <c r="C158" s="221"/>
      <c r="D158" s="222" t="s">
        <v>165</v>
      </c>
      <c r="E158" s="223"/>
      <c r="F158" s="224">
        <f>SUM('[1]様式２償還'!F158,'[1]様式2現物'!F158)</f>
        <v>9840630</v>
      </c>
      <c r="G158" s="225">
        <f>SUM('[1]様式２償還'!G158,'[1]様式2現物'!G158)</f>
        <v>9724656</v>
      </c>
      <c r="H158" s="226">
        <f t="shared" si="41"/>
        <v>19565286</v>
      </c>
      <c r="I158" s="227">
        <f>SUM('[1]様式２償還'!I158,'[1]様式2現物'!I158)</f>
        <v>0</v>
      </c>
      <c r="J158" s="225">
        <f>SUM('[1]様式２償還'!J158,'[1]様式2現物'!J158)</f>
        <v>42244390</v>
      </c>
      <c r="K158" s="224">
        <f>SUM('[1]様式２償還'!K158,'[1]様式2現物'!K158)</f>
        <v>23875884</v>
      </c>
      <c r="L158" s="224">
        <f>SUM('[1]様式２償還'!L158,'[1]様式2現物'!L158)</f>
        <v>23944790</v>
      </c>
      <c r="M158" s="224">
        <f>SUM('[1]様式２償還'!M158,'[1]様式2現物'!M158)</f>
        <v>12023474</v>
      </c>
      <c r="N158" s="225">
        <f>SUM('[1]様式２償還'!N158,'[1]様式2現物'!N158)</f>
        <v>10705666</v>
      </c>
      <c r="O158" s="226">
        <f t="shared" si="42"/>
        <v>112794204</v>
      </c>
      <c r="P158" s="228">
        <f t="shared" si="43"/>
        <v>132359490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7" ref="F159:N159">SUM(F160:F168)</f>
        <v>190590</v>
      </c>
      <c r="G159" s="197">
        <f t="shared" si="47"/>
        <v>3208485</v>
      </c>
      <c r="H159" s="198">
        <f>SUM(H160:H168)</f>
        <v>3399075</v>
      </c>
      <c r="I159" s="199">
        <f t="shared" si="47"/>
        <v>0</v>
      </c>
      <c r="J159" s="255">
        <f t="shared" si="47"/>
        <v>58435499</v>
      </c>
      <c r="K159" s="196">
        <f t="shared" si="47"/>
        <v>49897148</v>
      </c>
      <c r="L159" s="196">
        <f t="shared" si="47"/>
        <v>68477800</v>
      </c>
      <c r="M159" s="196">
        <f t="shared" si="47"/>
        <v>39954494</v>
      </c>
      <c r="N159" s="197">
        <f t="shared" si="47"/>
        <v>31744906</v>
      </c>
      <c r="O159" s="196">
        <f>SUM(O160:O168)</f>
        <v>248509847</v>
      </c>
      <c r="P159" s="200">
        <f>SUM(P160:P168)</f>
        <v>251908922</v>
      </c>
      <c r="Q159" s="177"/>
    </row>
    <row r="160" spans="3:17" ht="18" customHeight="1">
      <c r="C160" s="201"/>
      <c r="D160" s="210" t="s">
        <v>101</v>
      </c>
      <c r="E160" s="214"/>
      <c r="F160" s="211">
        <f>SUM('[1]様式２償還'!F160,'[1]様式2現物'!F160)</f>
        <v>0</v>
      </c>
      <c r="G160" s="212">
        <f>SUM('[1]様式２償還'!G160,'[1]様式2現物'!G160)</f>
        <v>0</v>
      </c>
      <c r="H160" s="206">
        <f>SUM(F160:G160)</f>
        <v>0</v>
      </c>
      <c r="I160" s="213">
        <f>SUM('[1]様式２償還'!I160,'[1]様式2現物'!I160)</f>
        <v>0</v>
      </c>
      <c r="J160" s="257">
        <f>SUM('[1]様式２償還'!J160,'[1]様式2現物'!J160)</f>
        <v>1351168</v>
      </c>
      <c r="K160" s="211">
        <f>SUM('[1]様式２償還'!K160,'[1]様式2現物'!K160)</f>
        <v>1230968</v>
      </c>
      <c r="L160" s="211">
        <f>SUM('[1]様式２償還'!L160,'[1]様式2現物'!L160)</f>
        <v>1492558</v>
      </c>
      <c r="M160" s="211">
        <f>SUM('[1]様式２償還'!M160,'[1]様式2現物'!M160)</f>
        <v>2622483</v>
      </c>
      <c r="N160" s="212">
        <f>SUM('[1]様式２償還'!N160,'[1]様式2現物'!N160)</f>
        <v>258371</v>
      </c>
      <c r="O160" s="204">
        <f>SUM(I160:N160)</f>
        <v>6955548</v>
      </c>
      <c r="P160" s="208">
        <f>H160+O160</f>
        <v>6955548</v>
      </c>
      <c r="Q160" s="177"/>
    </row>
    <row r="161" spans="3:17" ht="17.25" customHeight="1">
      <c r="C161" s="201"/>
      <c r="D161" s="210" t="s">
        <v>102</v>
      </c>
      <c r="E161" s="214"/>
      <c r="F161" s="211">
        <f>SUM('[1]様式２償還'!F161,'[1]様式2現物'!F161)</f>
        <v>0</v>
      </c>
      <c r="G161" s="212">
        <f>SUM('[1]様式２償還'!G161,'[1]様式2現物'!G161)</f>
        <v>0</v>
      </c>
      <c r="H161" s="206">
        <f aca="true" t="shared" si="48" ref="H161:H168">SUM(F161:G161)</f>
        <v>0</v>
      </c>
      <c r="I161" s="213">
        <f>SUM('[1]様式２償還'!I161,'[1]様式2現物'!I161)</f>
        <v>0</v>
      </c>
      <c r="J161" s="257">
        <f>SUM('[1]様式２償還'!J161,'[1]様式2現物'!J161)</f>
        <v>0</v>
      </c>
      <c r="K161" s="211">
        <f>SUM('[1]様式２償還'!K161,'[1]様式2現物'!K161)</f>
        <v>0</v>
      </c>
      <c r="L161" s="211">
        <f>SUM('[1]様式２償還'!L161,'[1]様式2現物'!L161)</f>
        <v>0</v>
      </c>
      <c r="M161" s="211">
        <f>SUM('[1]様式２償還'!M161,'[1]様式2現物'!M161)</f>
        <v>0</v>
      </c>
      <c r="N161" s="212">
        <f>SUM('[1]様式２償還'!N161,'[1]様式2現物'!N161)</f>
        <v>0</v>
      </c>
      <c r="O161" s="204">
        <f aca="true" t="shared" si="49" ref="O161:O168">SUM(I161:N161)</f>
        <v>0</v>
      </c>
      <c r="P161" s="208">
        <f aca="true" t="shared" si="50" ref="P161:P168">H161+O161</f>
        <v>0</v>
      </c>
      <c r="Q161" s="177"/>
    </row>
    <row r="162" spans="3:17" ht="17.25" customHeight="1">
      <c r="C162" s="201"/>
      <c r="D162" s="210" t="s">
        <v>166</v>
      </c>
      <c r="E162" s="214"/>
      <c r="F162" s="211">
        <f>SUM('[1]様式２償還'!F162,'[1]様式2現物'!F162)</f>
        <v>0</v>
      </c>
      <c r="G162" s="212">
        <f>SUM('[1]様式２償還'!G162,'[1]様式2現物'!G162)</f>
        <v>0</v>
      </c>
      <c r="H162" s="206">
        <f t="shared" si="48"/>
        <v>0</v>
      </c>
      <c r="I162" s="213">
        <f>SUM('[1]様式２償還'!I162,'[1]様式2現物'!I162)</f>
        <v>0</v>
      </c>
      <c r="J162" s="257">
        <f>SUM('[1]様式２償還'!J162,'[1]様式2現物'!J162)</f>
        <v>32699850</v>
      </c>
      <c r="K162" s="211">
        <f>SUM('[1]様式２償還'!K162,'[1]様式2現物'!K162)</f>
        <v>21857110</v>
      </c>
      <c r="L162" s="211">
        <f>SUM('[1]様式２償還'!L162,'[1]様式2現物'!L162)</f>
        <v>27020070</v>
      </c>
      <c r="M162" s="211">
        <f>SUM('[1]様式２償還'!M162,'[1]様式2現物'!M162)</f>
        <v>13872894</v>
      </c>
      <c r="N162" s="212">
        <f>SUM('[1]様式２償還'!N162,'[1]様式2現物'!N162)</f>
        <v>9188814</v>
      </c>
      <c r="O162" s="204">
        <f t="shared" si="49"/>
        <v>104638738</v>
      </c>
      <c r="P162" s="208">
        <f t="shared" si="50"/>
        <v>104638738</v>
      </c>
      <c r="Q162" s="177"/>
    </row>
    <row r="163" spans="3:17" ht="17.25" customHeight="1">
      <c r="C163" s="201"/>
      <c r="D163" s="210" t="s">
        <v>103</v>
      </c>
      <c r="E163" s="214"/>
      <c r="F163" s="211">
        <f>SUM('[1]様式２償還'!F163,'[1]様式2現物'!F163)</f>
        <v>63376</v>
      </c>
      <c r="G163" s="212">
        <f>SUM('[1]様式２償還'!G163,'[1]様式2現物'!G163)</f>
        <v>637669</v>
      </c>
      <c r="H163" s="206">
        <f t="shared" si="48"/>
        <v>701045</v>
      </c>
      <c r="I163" s="213">
        <f>SUM('[1]様式２償還'!I163,'[1]様式2現物'!I163)</f>
        <v>0</v>
      </c>
      <c r="J163" s="257">
        <f>SUM('[1]様式２償還'!J163,'[1]様式2現物'!J163)</f>
        <v>3320422</v>
      </c>
      <c r="K163" s="211">
        <f>SUM('[1]様式２償還'!K163,'[1]様式2現物'!K163)</f>
        <v>2866611</v>
      </c>
      <c r="L163" s="211">
        <f>SUM('[1]様式２償還'!L163,'[1]様式2現物'!L163)</f>
        <v>6900038</v>
      </c>
      <c r="M163" s="211">
        <f>SUM('[1]様式２償還'!M163,'[1]様式2現物'!M163)</f>
        <v>4645047</v>
      </c>
      <c r="N163" s="212">
        <f>SUM('[1]様式２償還'!N163,'[1]様式2現物'!N163)</f>
        <v>4038061</v>
      </c>
      <c r="O163" s="204">
        <f t="shared" si="49"/>
        <v>21770179</v>
      </c>
      <c r="P163" s="208">
        <f t="shared" si="50"/>
        <v>22471224</v>
      </c>
      <c r="Q163" s="177"/>
    </row>
    <row r="164" spans="3:17" ht="17.25" customHeight="1">
      <c r="C164" s="201"/>
      <c r="D164" s="210" t="s">
        <v>104</v>
      </c>
      <c r="E164" s="214"/>
      <c r="F164" s="211">
        <f>SUM('[1]様式２償還'!F164,'[1]様式2現物'!F164)</f>
        <v>127214</v>
      </c>
      <c r="G164" s="212">
        <f>SUM('[1]様式２償還'!G164,'[1]様式2現物'!G164)</f>
        <v>377458</v>
      </c>
      <c r="H164" s="206">
        <f t="shared" si="48"/>
        <v>504672</v>
      </c>
      <c r="I164" s="213">
        <f>SUM('[1]様式２償還'!I164,'[1]様式2現物'!I164)</f>
        <v>0</v>
      </c>
      <c r="J164" s="257">
        <f>SUM('[1]様式２償還'!J164,'[1]様式2現物'!J164)</f>
        <v>2199024</v>
      </c>
      <c r="K164" s="211">
        <f>SUM('[1]様式２償還'!K164,'[1]様式2現物'!K164)</f>
        <v>2078173</v>
      </c>
      <c r="L164" s="211">
        <f>SUM('[1]様式２償還'!L164,'[1]様式2現物'!L164)</f>
        <v>3295691</v>
      </c>
      <c r="M164" s="211">
        <f>SUM('[1]様式２償還'!M164,'[1]様式2現物'!M164)</f>
        <v>3518993</v>
      </c>
      <c r="N164" s="212">
        <f>SUM('[1]様式２償還'!N164,'[1]様式2現物'!N164)</f>
        <v>1808020</v>
      </c>
      <c r="O164" s="204">
        <f t="shared" si="49"/>
        <v>12899901</v>
      </c>
      <c r="P164" s="208">
        <f t="shared" si="50"/>
        <v>13404573</v>
      </c>
      <c r="Q164" s="177"/>
    </row>
    <row r="165" spans="3:17" ht="17.25" customHeight="1">
      <c r="C165" s="201"/>
      <c r="D165" s="210" t="s">
        <v>105</v>
      </c>
      <c r="E165" s="214"/>
      <c r="F165" s="211">
        <f>SUM('[1]様式２償還'!F165,'[1]様式2現物'!F165)</f>
        <v>0</v>
      </c>
      <c r="G165" s="212">
        <f>SUM('[1]様式２償還'!G165,'[1]様式2現物'!G165)</f>
        <v>2193358</v>
      </c>
      <c r="H165" s="206">
        <f t="shared" si="48"/>
        <v>2193358</v>
      </c>
      <c r="I165" s="213">
        <f>SUM('[1]様式２償還'!I165,'[1]様式2現物'!I165)</f>
        <v>0</v>
      </c>
      <c r="J165" s="257">
        <f>SUM('[1]様式２償還'!J165,'[1]様式2現物'!J165)</f>
        <v>18632041</v>
      </c>
      <c r="K165" s="211">
        <f>SUM('[1]様式２償還'!K165,'[1]様式2現物'!K165)</f>
        <v>21345710</v>
      </c>
      <c r="L165" s="211">
        <f>SUM('[1]様式２償還'!L165,'[1]様式2現物'!L165)</f>
        <v>26396531</v>
      </c>
      <c r="M165" s="211">
        <f>SUM('[1]様式２償還'!M165,'[1]様式2現物'!M165)</f>
        <v>11672576</v>
      </c>
      <c r="N165" s="212">
        <f>SUM('[1]様式２償還'!N165,'[1]様式2現物'!N165)</f>
        <v>9564008</v>
      </c>
      <c r="O165" s="204">
        <f t="shared" si="49"/>
        <v>87610866</v>
      </c>
      <c r="P165" s="208">
        <f t="shared" si="50"/>
        <v>89804224</v>
      </c>
      <c r="Q165" s="177"/>
    </row>
    <row r="166" spans="3:17" ht="17.25" customHeight="1">
      <c r="C166" s="201"/>
      <c r="D166" s="210" t="s">
        <v>106</v>
      </c>
      <c r="E166" s="214"/>
      <c r="F166" s="211">
        <f>SUM('[1]様式２償還'!F166,'[1]様式2現物'!F166)</f>
        <v>0</v>
      </c>
      <c r="G166" s="212">
        <f>SUM('[1]様式２償還'!G166,'[1]様式2現物'!G166)</f>
        <v>0</v>
      </c>
      <c r="H166" s="206">
        <f t="shared" si="48"/>
        <v>0</v>
      </c>
      <c r="I166" s="213">
        <f>SUM('[1]様式２償還'!I166,'[1]様式2現物'!I166)</f>
        <v>0</v>
      </c>
      <c r="J166" s="257">
        <f>SUM('[1]様式２償還'!J166,'[1]様式2現物'!J166)</f>
        <v>0</v>
      </c>
      <c r="K166" s="211">
        <f>SUM('[1]様式２償還'!K166,'[1]様式2現物'!K166)</f>
        <v>0</v>
      </c>
      <c r="L166" s="211">
        <f>SUM('[1]様式２償還'!L166,'[1]様式2現物'!L166)</f>
        <v>0</v>
      </c>
      <c r="M166" s="211">
        <f>SUM('[1]様式２償還'!M166,'[1]様式2現物'!M166)</f>
        <v>0</v>
      </c>
      <c r="N166" s="212">
        <f>SUM('[1]様式２償還'!N166,'[1]様式2現物'!N166)</f>
        <v>0</v>
      </c>
      <c r="O166" s="204">
        <f t="shared" si="49"/>
        <v>0</v>
      </c>
      <c r="P166" s="208">
        <f t="shared" si="50"/>
        <v>0</v>
      </c>
      <c r="Q166" s="177"/>
    </row>
    <row r="167" spans="3:17" ht="17.25" customHeight="1">
      <c r="C167" s="201"/>
      <c r="D167" s="210" t="s">
        <v>107</v>
      </c>
      <c r="E167" s="270"/>
      <c r="F167" s="211">
        <f>SUM('[1]様式２償還'!F167,'[1]様式2現物'!F167)</f>
        <v>0</v>
      </c>
      <c r="G167" s="212">
        <f>SUM('[1]様式２償還'!G167,'[1]様式2現物'!G167)</f>
        <v>0</v>
      </c>
      <c r="H167" s="206">
        <f t="shared" si="48"/>
        <v>0</v>
      </c>
      <c r="I167" s="213">
        <f>SUM('[1]様式２償還'!I167,'[1]様式2現物'!I167)</f>
        <v>0</v>
      </c>
      <c r="J167" s="257">
        <f>SUM('[1]様式２償還'!J167,'[1]様式2現物'!J167)</f>
        <v>232994</v>
      </c>
      <c r="K167" s="211">
        <f>SUM('[1]様式２償還'!K167,'[1]様式2現物'!K167)</f>
        <v>518576</v>
      </c>
      <c r="L167" s="211">
        <f>SUM('[1]様式２償還'!L167,'[1]様式2現物'!L167)</f>
        <v>3372912</v>
      </c>
      <c r="M167" s="211">
        <f>SUM('[1]様式２償還'!M167,'[1]様式2現物'!M167)</f>
        <v>3622501</v>
      </c>
      <c r="N167" s="212">
        <f>SUM('[1]様式２償還'!N167,'[1]様式2現物'!N167)</f>
        <v>6887632</v>
      </c>
      <c r="O167" s="204">
        <f t="shared" si="49"/>
        <v>14634615</v>
      </c>
      <c r="P167" s="208">
        <f t="shared" si="50"/>
        <v>14634615</v>
      </c>
      <c r="Q167" s="177"/>
    </row>
    <row r="168" spans="3:17" ht="17.25" customHeight="1">
      <c r="C168" s="231"/>
      <c r="D168" s="232" t="s">
        <v>167</v>
      </c>
      <c r="E168" s="223"/>
      <c r="F168" s="211">
        <f>SUM('[1]様式２償還'!F168,'[1]様式2現物'!F168)</f>
        <v>0</v>
      </c>
      <c r="G168" s="212">
        <f>SUM('[1]様式２償還'!G168,'[1]様式2現物'!G168)</f>
        <v>0</v>
      </c>
      <c r="H168" s="206">
        <f t="shared" si="48"/>
        <v>0</v>
      </c>
      <c r="I168" s="213">
        <f>SUM('[1]様式２償還'!I168,'[1]様式2現物'!I168)</f>
        <v>0</v>
      </c>
      <c r="J168" s="257">
        <f>SUM('[1]様式２償還'!J168,'[1]様式2現物'!J168)</f>
        <v>0</v>
      </c>
      <c r="K168" s="211">
        <f>SUM('[1]様式２償還'!K168,'[1]様式2現物'!K168)</f>
        <v>0</v>
      </c>
      <c r="L168" s="211">
        <f>SUM('[1]様式２償還'!L168,'[1]様式2現物'!L168)</f>
        <v>0</v>
      </c>
      <c r="M168" s="211">
        <f>SUM('[1]様式２償還'!M168,'[1]様式2現物'!M168)</f>
        <v>0</v>
      </c>
      <c r="N168" s="212">
        <f>SUM('[1]様式２償還'!N168,'[1]様式2現物'!N168)</f>
        <v>0</v>
      </c>
      <c r="O168" s="294">
        <f t="shared" si="49"/>
        <v>0</v>
      </c>
      <c r="P168" s="228">
        <f t="shared" si="50"/>
        <v>0</v>
      </c>
      <c r="Q168" s="177"/>
    </row>
    <row r="169" spans="3:17" ht="17.25" customHeight="1">
      <c r="C169" s="201" t="s">
        <v>168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5">
        <f>SUM(I170:I172)</f>
        <v>0</v>
      </c>
      <c r="J169" s="255">
        <f aca="true" t="shared" si="51" ref="J169:P169">SUM(J170:J172)</f>
        <v>37846700</v>
      </c>
      <c r="K169" s="196">
        <f t="shared" si="51"/>
        <v>61702085</v>
      </c>
      <c r="L169" s="196">
        <f t="shared" si="51"/>
        <v>212504952</v>
      </c>
      <c r="M169" s="196">
        <f t="shared" si="51"/>
        <v>195214466</v>
      </c>
      <c r="N169" s="197">
        <f t="shared" si="51"/>
        <v>217476510</v>
      </c>
      <c r="O169" s="196">
        <f t="shared" si="51"/>
        <v>724744713</v>
      </c>
      <c r="P169" s="200">
        <f t="shared" si="51"/>
        <v>724744713</v>
      </c>
      <c r="Q169" s="177"/>
    </row>
    <row r="170" spans="3:17" ht="17.25" customHeight="1">
      <c r="C170" s="201"/>
      <c r="D170" s="217" t="s">
        <v>31</v>
      </c>
      <c r="E170" s="217"/>
      <c r="F170" s="212">
        <f>SUM('[1]様式２償還'!F170,'[1]様式2現物'!F170)</f>
        <v>0</v>
      </c>
      <c r="G170" s="212">
        <f>SUM('[1]様式２償還'!G170,'[1]様式2現物'!G170)</f>
        <v>0</v>
      </c>
      <c r="H170" s="206">
        <f>SUM(F170:G170)</f>
        <v>0</v>
      </c>
      <c r="I170" s="257">
        <f>SUM('[1]様式２償還'!I170,'[1]様式2現物'!I170)</f>
        <v>0</v>
      </c>
      <c r="J170" s="257">
        <f>SUM('[1]様式２償還'!J170,'[1]様式2現物'!J170)</f>
        <v>3724470</v>
      </c>
      <c r="K170" s="211">
        <f>SUM('[1]様式２償還'!K170,'[1]様式2現物'!K170)</f>
        <v>16041184</v>
      </c>
      <c r="L170" s="211">
        <f>SUM('[1]様式２償還'!L170,'[1]様式2現物'!L170)</f>
        <v>134558589</v>
      </c>
      <c r="M170" s="211">
        <f>SUM('[1]様式２償還'!M170,'[1]様式2現物'!M170)</f>
        <v>127051871</v>
      </c>
      <c r="N170" s="212">
        <f>SUM('[1]様式２償還'!N170,'[1]様式2現物'!N170)</f>
        <v>126180508</v>
      </c>
      <c r="O170" s="204">
        <f t="shared" si="42"/>
        <v>407556622</v>
      </c>
      <c r="P170" s="208">
        <f t="shared" si="43"/>
        <v>407556622</v>
      </c>
      <c r="Q170" s="177"/>
    </row>
    <row r="171" spans="3:17" ht="17.25" customHeight="1">
      <c r="C171" s="201"/>
      <c r="D171" s="217" t="s">
        <v>32</v>
      </c>
      <c r="E171" s="217"/>
      <c r="F171" s="211">
        <f>SUM('[1]様式２償還'!F171,'[1]様式2現物'!F171)</f>
        <v>0</v>
      </c>
      <c r="G171" s="212">
        <f>SUM('[1]様式２償還'!G171,'[1]様式2現物'!G171)</f>
        <v>0</v>
      </c>
      <c r="H171" s="206">
        <f>SUM(F171:G171)</f>
        <v>0</v>
      </c>
      <c r="I171" s="257">
        <f>SUM('[1]様式２償還'!I171,'[1]様式2現物'!I171)</f>
        <v>0</v>
      </c>
      <c r="J171" s="257">
        <f>SUM('[1]様式２償還'!J171,'[1]様式2現物'!J171)</f>
        <v>34122230</v>
      </c>
      <c r="K171" s="211">
        <f>SUM('[1]様式２償還'!K171,'[1]様式2現物'!K171)</f>
        <v>45417419</v>
      </c>
      <c r="L171" s="211">
        <f>SUM('[1]様式２償還'!L171,'[1]様式2現物'!L171)</f>
        <v>75830655</v>
      </c>
      <c r="M171" s="211">
        <f>SUM('[1]様式２償還'!M171,'[1]様式2現物'!M171)</f>
        <v>55045554</v>
      </c>
      <c r="N171" s="212">
        <f>SUM('[1]様式２償還'!N171,'[1]様式2現物'!N171)</f>
        <v>46241742</v>
      </c>
      <c r="O171" s="204">
        <f t="shared" si="42"/>
        <v>256657600</v>
      </c>
      <c r="P171" s="208">
        <f t="shared" si="43"/>
        <v>256657600</v>
      </c>
      <c r="Q171" s="177"/>
    </row>
    <row r="172" spans="3:17" ht="17.25" customHeight="1">
      <c r="C172" s="201"/>
      <c r="D172" s="233" t="s">
        <v>108</v>
      </c>
      <c r="E172" s="233"/>
      <c r="F172" s="234">
        <f>SUM('[1]様式２償還'!F172,'[1]様式2現物'!F172)</f>
        <v>0</v>
      </c>
      <c r="G172" s="235">
        <f>SUM('[1]様式２償還'!G172,'[1]様式2現物'!G172)</f>
        <v>0</v>
      </c>
      <c r="H172" s="236">
        <f>SUM(F172:G172)</f>
        <v>0</v>
      </c>
      <c r="I172" s="258">
        <f>SUM('[1]様式２償還'!I172,'[1]様式2現物'!I172)</f>
        <v>0</v>
      </c>
      <c r="J172" s="258">
        <f>SUM('[1]様式２償還'!J172,'[1]様式2現物'!J172)</f>
        <v>0</v>
      </c>
      <c r="K172" s="238">
        <f>SUM('[1]様式２償還'!K172,'[1]様式2現物'!K172)</f>
        <v>243482</v>
      </c>
      <c r="L172" s="238">
        <f>SUM('[1]様式２償還'!L172,'[1]様式2現物'!L172)</f>
        <v>2115708</v>
      </c>
      <c r="M172" s="238">
        <f>SUM('[1]様式２償還'!M172,'[1]様式2現物'!M172)</f>
        <v>13117041</v>
      </c>
      <c r="N172" s="237">
        <f>SUM('[1]様式２償還'!N172,'[1]様式2現物'!N172)</f>
        <v>45054260</v>
      </c>
      <c r="O172" s="239">
        <f t="shared" si="42"/>
        <v>60530491</v>
      </c>
      <c r="P172" s="240">
        <f t="shared" si="43"/>
        <v>60530491</v>
      </c>
      <c r="Q172" s="177"/>
    </row>
    <row r="173" spans="3:17" ht="17.25" customHeight="1" thickBot="1">
      <c r="C173" s="241" t="s">
        <v>169</v>
      </c>
      <c r="D173" s="242"/>
      <c r="E173" s="242"/>
      <c r="F173" s="243">
        <f aca="true" t="shared" si="52" ref="F173:P173">F139+F159+F169</f>
        <v>63974282</v>
      </c>
      <c r="G173" s="244">
        <f t="shared" si="52"/>
        <v>102177630</v>
      </c>
      <c r="H173" s="245">
        <f t="shared" si="52"/>
        <v>166151912</v>
      </c>
      <c r="I173" s="246">
        <f t="shared" si="52"/>
        <v>0</v>
      </c>
      <c r="J173" s="259">
        <f t="shared" si="52"/>
        <v>383091482</v>
      </c>
      <c r="K173" s="243">
        <f t="shared" si="52"/>
        <v>341405699</v>
      </c>
      <c r="L173" s="243">
        <f t="shared" si="52"/>
        <v>542186546</v>
      </c>
      <c r="M173" s="243">
        <f t="shared" si="52"/>
        <v>409804537</v>
      </c>
      <c r="N173" s="244">
        <f t="shared" si="52"/>
        <v>441572609</v>
      </c>
      <c r="O173" s="243">
        <f t="shared" si="52"/>
        <v>2118060873</v>
      </c>
      <c r="P173" s="247">
        <f t="shared" si="52"/>
        <v>2284212785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rowBreaks count="3" manualBreakCount="3">
    <brk id="43" max="15" man="1"/>
    <brk id="86" max="15" man="1"/>
    <brk id="13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F1">
      <selection activeCell="H31" sqref="H31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平成２９年１０月月報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30" t="s">
        <v>67</v>
      </c>
      <c r="D8" s="331"/>
      <c r="E8" s="331"/>
      <c r="F8" s="332"/>
      <c r="G8" s="324" t="s">
        <v>46</v>
      </c>
      <c r="H8" s="325"/>
      <c r="I8" s="326"/>
      <c r="J8" s="327" t="s">
        <v>47</v>
      </c>
      <c r="K8" s="325"/>
      <c r="L8" s="325"/>
      <c r="M8" s="325"/>
      <c r="N8" s="325"/>
      <c r="O8" s="325"/>
      <c r="P8" s="325"/>
      <c r="Q8" s="328" t="s">
        <v>44</v>
      </c>
    </row>
    <row r="9" spans="3:17" ht="24.75" customHeight="1">
      <c r="C9" s="333"/>
      <c r="D9" s="334"/>
      <c r="E9" s="334"/>
      <c r="F9" s="335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29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2</v>
      </c>
      <c r="H11" s="138">
        <f t="shared" si="0"/>
        <v>9</v>
      </c>
      <c r="I11" s="139">
        <f t="shared" si="0"/>
        <v>11</v>
      </c>
      <c r="J11" s="140">
        <f t="shared" si="0"/>
        <v>0</v>
      </c>
      <c r="K11" s="138">
        <f t="shared" si="0"/>
        <v>159</v>
      </c>
      <c r="L11" s="138">
        <f t="shared" si="0"/>
        <v>219</v>
      </c>
      <c r="M11" s="138">
        <f t="shared" si="0"/>
        <v>630</v>
      </c>
      <c r="N11" s="138">
        <f t="shared" si="0"/>
        <v>477</v>
      </c>
      <c r="O11" s="138">
        <f t="shared" si="0"/>
        <v>447</v>
      </c>
      <c r="P11" s="139">
        <f>SUM(P12:P18)</f>
        <v>1932</v>
      </c>
      <c r="Q11" s="141">
        <f t="shared" si="0"/>
        <v>1943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6">
        <v>13</v>
      </c>
      <c r="L12" s="138">
        <v>55</v>
      </c>
      <c r="M12" s="138">
        <v>371</v>
      </c>
      <c r="N12" s="138">
        <v>284</v>
      </c>
      <c r="O12" s="138">
        <v>258</v>
      </c>
      <c r="P12" s="145">
        <f aca="true" t="shared" si="2" ref="P12:P18">SUM(J12:O12)</f>
        <v>981</v>
      </c>
      <c r="Q12" s="147">
        <f aca="true" t="shared" si="3" ref="Q12:Q18">I12+P12</f>
        <v>981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6">
        <v>78</v>
      </c>
      <c r="L13" s="138">
        <v>89</v>
      </c>
      <c r="M13" s="138">
        <v>138</v>
      </c>
      <c r="N13" s="138">
        <v>85</v>
      </c>
      <c r="O13" s="138">
        <v>77</v>
      </c>
      <c r="P13" s="145">
        <f t="shared" si="2"/>
        <v>467</v>
      </c>
      <c r="Q13" s="147">
        <f t="shared" si="3"/>
        <v>467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6">
        <v>0</v>
      </c>
      <c r="L14" s="138">
        <v>0</v>
      </c>
      <c r="M14" s="138">
        <v>2</v>
      </c>
      <c r="N14" s="138">
        <v>30</v>
      </c>
      <c r="O14" s="138">
        <v>50</v>
      </c>
      <c r="P14" s="145">
        <f t="shared" si="2"/>
        <v>82</v>
      </c>
      <c r="Q14" s="147">
        <f t="shared" si="3"/>
        <v>82</v>
      </c>
    </row>
    <row r="15" spans="3:17" ht="14.25" customHeight="1">
      <c r="C15" s="133"/>
      <c r="D15" s="142"/>
      <c r="E15" s="322" t="s">
        <v>68</v>
      </c>
      <c r="F15" s="323"/>
      <c r="G15" s="137">
        <v>0</v>
      </c>
      <c r="H15" s="137">
        <v>0</v>
      </c>
      <c r="I15" s="145">
        <f t="shared" si="1"/>
        <v>0</v>
      </c>
      <c r="J15" s="146"/>
      <c r="K15" s="276">
        <v>1</v>
      </c>
      <c r="L15" s="138">
        <v>2</v>
      </c>
      <c r="M15" s="138">
        <v>8</v>
      </c>
      <c r="N15" s="138">
        <v>5</v>
      </c>
      <c r="O15" s="138">
        <v>12</v>
      </c>
      <c r="P15" s="145">
        <f t="shared" si="2"/>
        <v>28</v>
      </c>
      <c r="Q15" s="147">
        <f t="shared" si="3"/>
        <v>28</v>
      </c>
    </row>
    <row r="16" spans="3:17" ht="14.25" customHeight="1">
      <c r="C16" s="133"/>
      <c r="D16" s="142"/>
      <c r="E16" s="143" t="s">
        <v>74</v>
      </c>
      <c r="F16" s="144"/>
      <c r="G16" s="138">
        <v>2</v>
      </c>
      <c r="H16" s="138">
        <v>8</v>
      </c>
      <c r="I16" s="145">
        <f t="shared" si="1"/>
        <v>10</v>
      </c>
      <c r="J16" s="149">
        <v>0</v>
      </c>
      <c r="K16" s="276">
        <v>61</v>
      </c>
      <c r="L16" s="138">
        <v>67</v>
      </c>
      <c r="M16" s="138">
        <v>99</v>
      </c>
      <c r="N16" s="138">
        <v>63</v>
      </c>
      <c r="O16" s="138">
        <v>41</v>
      </c>
      <c r="P16" s="145">
        <f t="shared" si="2"/>
        <v>331</v>
      </c>
      <c r="Q16" s="147">
        <f t="shared" si="3"/>
        <v>341</v>
      </c>
    </row>
    <row r="17" spans="3:17" ht="14.25" customHeight="1">
      <c r="C17" s="133"/>
      <c r="D17" s="142"/>
      <c r="E17" s="322" t="s">
        <v>69</v>
      </c>
      <c r="F17" s="323"/>
      <c r="G17" s="277">
        <v>0</v>
      </c>
      <c r="H17" s="277">
        <v>1</v>
      </c>
      <c r="I17" s="145">
        <f t="shared" si="1"/>
        <v>1</v>
      </c>
      <c r="J17" s="151">
        <v>0</v>
      </c>
      <c r="K17" s="278">
        <v>6</v>
      </c>
      <c r="L17" s="277">
        <v>6</v>
      </c>
      <c r="M17" s="277">
        <v>11</v>
      </c>
      <c r="N17" s="277">
        <v>10</v>
      </c>
      <c r="O17" s="277">
        <v>9</v>
      </c>
      <c r="P17" s="150">
        <f t="shared" si="2"/>
        <v>42</v>
      </c>
      <c r="Q17" s="152">
        <f t="shared" si="3"/>
        <v>43</v>
      </c>
    </row>
    <row r="18" spans="3:17" ht="14.25" customHeight="1">
      <c r="C18" s="133"/>
      <c r="D18" s="153"/>
      <c r="E18" s="336" t="s">
        <v>70</v>
      </c>
      <c r="F18" s="337"/>
      <c r="G18" s="279">
        <v>0</v>
      </c>
      <c r="H18" s="279">
        <v>0</v>
      </c>
      <c r="I18" s="154">
        <f t="shared" si="1"/>
        <v>0</v>
      </c>
      <c r="J18" s="155">
        <v>0</v>
      </c>
      <c r="K18" s="280">
        <v>0</v>
      </c>
      <c r="L18" s="279">
        <v>0</v>
      </c>
      <c r="M18" s="279">
        <v>1</v>
      </c>
      <c r="N18" s="279">
        <v>0</v>
      </c>
      <c r="O18" s="279">
        <v>0</v>
      </c>
      <c r="P18" s="154">
        <f t="shared" si="2"/>
        <v>1</v>
      </c>
      <c r="Q18" s="156">
        <f t="shared" si="3"/>
        <v>1</v>
      </c>
    </row>
    <row r="19" spans="3:17" ht="14.25" customHeight="1">
      <c r="C19" s="133"/>
      <c r="D19" s="157" t="s">
        <v>75</v>
      </c>
      <c r="E19" s="262"/>
      <c r="F19" s="136"/>
      <c r="G19" s="263">
        <f aca="true" t="shared" si="4" ref="G19:Q19">SUM(G20:G26)</f>
        <v>2</v>
      </c>
      <c r="H19" s="263">
        <f t="shared" si="4"/>
        <v>8</v>
      </c>
      <c r="I19" s="264">
        <f t="shared" si="4"/>
        <v>10</v>
      </c>
      <c r="J19" s="265">
        <f t="shared" si="4"/>
        <v>0</v>
      </c>
      <c r="K19" s="266">
        <f t="shared" si="4"/>
        <v>85</v>
      </c>
      <c r="L19" s="263">
        <f t="shared" si="4"/>
        <v>143</v>
      </c>
      <c r="M19" s="263">
        <f t="shared" si="4"/>
        <v>501</v>
      </c>
      <c r="N19" s="263">
        <f t="shared" si="4"/>
        <v>376</v>
      </c>
      <c r="O19" s="263">
        <f t="shared" si="4"/>
        <v>340</v>
      </c>
      <c r="P19" s="264">
        <f t="shared" si="4"/>
        <v>1445</v>
      </c>
      <c r="Q19" s="267">
        <f t="shared" si="4"/>
        <v>1455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6">
        <v>13</v>
      </c>
      <c r="L20" s="138">
        <v>56</v>
      </c>
      <c r="M20" s="138">
        <v>372</v>
      </c>
      <c r="N20" s="138">
        <v>285</v>
      </c>
      <c r="O20" s="138">
        <v>264</v>
      </c>
      <c r="P20" s="145">
        <f>SUM(J20:O20)</f>
        <v>990</v>
      </c>
      <c r="Q20" s="147">
        <f aca="true" t="shared" si="6" ref="Q20:Q26">I20+P20</f>
        <v>990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6">
        <v>8</v>
      </c>
      <c r="L21" s="138">
        <v>17</v>
      </c>
      <c r="M21" s="138">
        <v>22</v>
      </c>
      <c r="N21" s="138">
        <v>6</v>
      </c>
      <c r="O21" s="138">
        <v>11</v>
      </c>
      <c r="P21" s="145">
        <f aca="true" t="shared" si="7" ref="P21:P26">SUM(J21:O21)</f>
        <v>64</v>
      </c>
      <c r="Q21" s="147">
        <f t="shared" si="6"/>
        <v>64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6">
        <v>0</v>
      </c>
      <c r="L22" s="138">
        <v>0</v>
      </c>
      <c r="M22" s="138">
        <v>1</v>
      </c>
      <c r="N22" s="138">
        <v>17</v>
      </c>
      <c r="O22" s="138">
        <v>9</v>
      </c>
      <c r="P22" s="145">
        <f t="shared" si="7"/>
        <v>27</v>
      </c>
      <c r="Q22" s="147">
        <f t="shared" si="6"/>
        <v>27</v>
      </c>
    </row>
    <row r="23" spans="3:17" ht="14.25" customHeight="1">
      <c r="C23" s="133"/>
      <c r="D23" s="142"/>
      <c r="E23" s="322" t="s">
        <v>68</v>
      </c>
      <c r="F23" s="323"/>
      <c r="G23" s="137">
        <v>0</v>
      </c>
      <c r="H23" s="137">
        <v>0</v>
      </c>
      <c r="I23" s="145">
        <f t="shared" si="5"/>
        <v>0</v>
      </c>
      <c r="J23" s="146"/>
      <c r="K23" s="276">
        <v>1</v>
      </c>
      <c r="L23" s="138">
        <v>2</v>
      </c>
      <c r="M23" s="138">
        <v>8</v>
      </c>
      <c r="N23" s="138">
        <v>5</v>
      </c>
      <c r="O23" s="138">
        <v>12</v>
      </c>
      <c r="P23" s="145">
        <f t="shared" si="7"/>
        <v>28</v>
      </c>
      <c r="Q23" s="147">
        <f t="shared" si="6"/>
        <v>28</v>
      </c>
    </row>
    <row r="24" spans="3:17" ht="14.25" customHeight="1">
      <c r="C24" s="133"/>
      <c r="D24" s="142"/>
      <c r="E24" s="143" t="s">
        <v>74</v>
      </c>
      <c r="F24" s="144"/>
      <c r="G24" s="138">
        <v>2</v>
      </c>
      <c r="H24" s="138">
        <v>8</v>
      </c>
      <c r="I24" s="145">
        <f t="shared" si="5"/>
        <v>10</v>
      </c>
      <c r="J24" s="149">
        <v>0</v>
      </c>
      <c r="K24" s="276">
        <v>61</v>
      </c>
      <c r="L24" s="138">
        <v>66</v>
      </c>
      <c r="M24" s="138">
        <v>96</v>
      </c>
      <c r="N24" s="138">
        <v>62</v>
      </c>
      <c r="O24" s="138">
        <v>41</v>
      </c>
      <c r="P24" s="145">
        <f t="shared" si="7"/>
        <v>326</v>
      </c>
      <c r="Q24" s="147">
        <f t="shared" si="6"/>
        <v>336</v>
      </c>
    </row>
    <row r="25" spans="3:17" ht="14.25" customHeight="1">
      <c r="C25" s="133"/>
      <c r="D25" s="142"/>
      <c r="E25" s="322" t="s">
        <v>69</v>
      </c>
      <c r="F25" s="323"/>
      <c r="G25" s="277">
        <v>0</v>
      </c>
      <c r="H25" s="277">
        <v>0</v>
      </c>
      <c r="I25" s="150">
        <f t="shared" si="5"/>
        <v>0</v>
      </c>
      <c r="J25" s="151">
        <v>0</v>
      </c>
      <c r="K25" s="278">
        <v>2</v>
      </c>
      <c r="L25" s="277">
        <v>2</v>
      </c>
      <c r="M25" s="277">
        <v>2</v>
      </c>
      <c r="N25" s="277">
        <v>1</v>
      </c>
      <c r="O25" s="277">
        <v>3</v>
      </c>
      <c r="P25" s="145">
        <f t="shared" si="7"/>
        <v>10</v>
      </c>
      <c r="Q25" s="152">
        <f t="shared" si="6"/>
        <v>10</v>
      </c>
    </row>
    <row r="26" spans="3:17" ht="14.25" customHeight="1" thickBot="1">
      <c r="C26" s="158"/>
      <c r="D26" s="159"/>
      <c r="E26" s="338" t="s">
        <v>70</v>
      </c>
      <c r="F26" s="339"/>
      <c r="G26" s="281">
        <v>0</v>
      </c>
      <c r="H26" s="281">
        <v>0</v>
      </c>
      <c r="I26" s="160">
        <f t="shared" si="5"/>
        <v>0</v>
      </c>
      <c r="J26" s="161">
        <v>0</v>
      </c>
      <c r="K26" s="282">
        <v>0</v>
      </c>
      <c r="L26" s="281">
        <v>0</v>
      </c>
      <c r="M26" s="281">
        <v>0</v>
      </c>
      <c r="N26" s="281">
        <v>0</v>
      </c>
      <c r="O26" s="281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2724</v>
      </c>
      <c r="H28" s="138">
        <f t="shared" si="8"/>
        <v>39110</v>
      </c>
      <c r="I28" s="139">
        <f>SUM(I29:I35)</f>
        <v>41834</v>
      </c>
      <c r="J28" s="140">
        <f t="shared" si="8"/>
        <v>0</v>
      </c>
      <c r="K28" s="266">
        <f t="shared" si="8"/>
        <v>2547717</v>
      </c>
      <c r="L28" s="268">
        <f t="shared" si="8"/>
        <v>4048028</v>
      </c>
      <c r="M28" s="138">
        <f t="shared" si="8"/>
        <v>13222993</v>
      </c>
      <c r="N28" s="138">
        <f t="shared" si="8"/>
        <v>10197699</v>
      </c>
      <c r="O28" s="138">
        <f t="shared" si="8"/>
        <v>9648370</v>
      </c>
      <c r="P28" s="150">
        <f aca="true" t="shared" si="9" ref="P28:P37">SUM(K28:O28)</f>
        <v>39664807</v>
      </c>
      <c r="Q28" s="152">
        <f aca="true" t="shared" si="10" ref="Q28:Q33">I28+P28</f>
        <v>39706641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6">
        <v>348850</v>
      </c>
      <c r="L29" s="138">
        <v>1358240</v>
      </c>
      <c r="M29" s="283">
        <v>8882375</v>
      </c>
      <c r="N29" s="283">
        <v>6969225</v>
      </c>
      <c r="O29" s="283">
        <v>6252695</v>
      </c>
      <c r="P29" s="150">
        <f t="shared" si="9"/>
        <v>23811385</v>
      </c>
      <c r="Q29" s="152">
        <f t="shared" si="10"/>
        <v>23811385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6">
        <v>1784490</v>
      </c>
      <c r="L30" s="138">
        <v>2159411</v>
      </c>
      <c r="M30" s="283">
        <v>3265480</v>
      </c>
      <c r="N30" s="283">
        <v>1891790</v>
      </c>
      <c r="O30" s="283">
        <v>1685027</v>
      </c>
      <c r="P30" s="150">
        <f t="shared" si="9"/>
        <v>10786198</v>
      </c>
      <c r="Q30" s="152">
        <f t="shared" si="10"/>
        <v>10786198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6">
        <v>0</v>
      </c>
      <c r="L31" s="138">
        <v>0</v>
      </c>
      <c r="M31" s="283">
        <v>50490</v>
      </c>
      <c r="N31" s="283">
        <v>631580</v>
      </c>
      <c r="O31" s="283">
        <v>1063930</v>
      </c>
      <c r="P31" s="150">
        <f t="shared" si="9"/>
        <v>1746000</v>
      </c>
      <c r="Q31" s="152">
        <f t="shared" si="10"/>
        <v>1746000</v>
      </c>
    </row>
    <row r="32" spans="3:17" ht="14.25" customHeight="1">
      <c r="C32" s="133"/>
      <c r="D32" s="142"/>
      <c r="E32" s="322" t="s">
        <v>68</v>
      </c>
      <c r="F32" s="323"/>
      <c r="G32" s="137">
        <v>0</v>
      </c>
      <c r="H32" s="137">
        <v>0</v>
      </c>
      <c r="I32" s="145">
        <f t="shared" si="11"/>
        <v>0</v>
      </c>
      <c r="J32" s="146"/>
      <c r="K32" s="276">
        <v>22630</v>
      </c>
      <c r="L32" s="138">
        <v>55520</v>
      </c>
      <c r="M32" s="283">
        <v>154640</v>
      </c>
      <c r="N32" s="283">
        <v>88030</v>
      </c>
      <c r="O32" s="283">
        <v>276000</v>
      </c>
      <c r="P32" s="150">
        <f t="shared" si="9"/>
        <v>596820</v>
      </c>
      <c r="Q32" s="152">
        <f t="shared" si="10"/>
        <v>596820</v>
      </c>
    </row>
    <row r="33" spans="3:17" ht="14.25" customHeight="1">
      <c r="C33" s="133"/>
      <c r="D33" s="142"/>
      <c r="E33" s="143" t="s">
        <v>74</v>
      </c>
      <c r="F33" s="144"/>
      <c r="G33" s="138">
        <v>2724</v>
      </c>
      <c r="H33" s="138">
        <v>34340</v>
      </c>
      <c r="I33" s="145">
        <f t="shared" si="11"/>
        <v>37064</v>
      </c>
      <c r="J33" s="149">
        <v>0</v>
      </c>
      <c r="K33" s="276">
        <v>363797</v>
      </c>
      <c r="L33" s="138">
        <v>445217</v>
      </c>
      <c r="M33" s="283">
        <v>811918</v>
      </c>
      <c r="N33" s="283">
        <v>571804</v>
      </c>
      <c r="O33" s="283">
        <v>332408</v>
      </c>
      <c r="P33" s="150">
        <f t="shared" si="9"/>
        <v>2525144</v>
      </c>
      <c r="Q33" s="152">
        <f t="shared" si="10"/>
        <v>2562208</v>
      </c>
    </row>
    <row r="34" spans="3:17" ht="14.25" customHeight="1">
      <c r="C34" s="133"/>
      <c r="D34" s="142"/>
      <c r="E34" s="322" t="s">
        <v>69</v>
      </c>
      <c r="F34" s="323"/>
      <c r="G34" s="277">
        <v>0</v>
      </c>
      <c r="H34" s="277">
        <v>4770</v>
      </c>
      <c r="I34" s="145">
        <f t="shared" si="11"/>
        <v>4770</v>
      </c>
      <c r="J34" s="151">
        <v>0</v>
      </c>
      <c r="K34" s="278">
        <v>27950</v>
      </c>
      <c r="L34" s="277">
        <v>29640</v>
      </c>
      <c r="M34" s="284">
        <v>51700</v>
      </c>
      <c r="N34" s="284">
        <v>45270</v>
      </c>
      <c r="O34" s="284">
        <v>38310</v>
      </c>
      <c r="P34" s="150">
        <f t="shared" si="9"/>
        <v>192870</v>
      </c>
      <c r="Q34" s="152">
        <f>I34+P34</f>
        <v>197640</v>
      </c>
    </row>
    <row r="35" spans="3:17" ht="14.25" customHeight="1">
      <c r="C35" s="133"/>
      <c r="D35" s="153"/>
      <c r="E35" s="336" t="s">
        <v>70</v>
      </c>
      <c r="F35" s="337"/>
      <c r="G35" s="279">
        <v>0</v>
      </c>
      <c r="H35" s="279">
        <v>0</v>
      </c>
      <c r="I35" s="150">
        <f t="shared" si="11"/>
        <v>0</v>
      </c>
      <c r="J35" s="155">
        <v>0</v>
      </c>
      <c r="K35" s="280">
        <v>0</v>
      </c>
      <c r="L35" s="279">
        <v>0</v>
      </c>
      <c r="M35" s="285">
        <v>6390</v>
      </c>
      <c r="N35" s="285">
        <v>0</v>
      </c>
      <c r="O35" s="285">
        <v>0</v>
      </c>
      <c r="P35" s="154">
        <f t="shared" si="9"/>
        <v>6390</v>
      </c>
      <c r="Q35" s="156">
        <f>I35+P35</f>
        <v>6390</v>
      </c>
    </row>
    <row r="36" spans="3:17" ht="14.25" customHeight="1">
      <c r="C36" s="133"/>
      <c r="D36" s="157" t="s">
        <v>75</v>
      </c>
      <c r="E36" s="262"/>
      <c r="F36" s="136"/>
      <c r="G36" s="263">
        <f aca="true" t="shared" si="12" ref="G36:O36">SUM(G37:G43)</f>
        <v>1650</v>
      </c>
      <c r="H36" s="263">
        <f t="shared" si="12"/>
        <v>36300</v>
      </c>
      <c r="I36" s="139">
        <f>SUM(I37:I43)</f>
        <v>37950</v>
      </c>
      <c r="J36" s="265">
        <f t="shared" si="12"/>
        <v>0</v>
      </c>
      <c r="K36" s="266">
        <f t="shared" si="12"/>
        <v>661940</v>
      </c>
      <c r="L36" s="263">
        <f t="shared" si="12"/>
        <v>1693010</v>
      </c>
      <c r="M36" s="263">
        <f t="shared" si="12"/>
        <v>7953660</v>
      </c>
      <c r="N36" s="263">
        <f t="shared" si="12"/>
        <v>5998390</v>
      </c>
      <c r="O36" s="263">
        <f t="shared" si="12"/>
        <v>5279740</v>
      </c>
      <c r="P36" s="264">
        <f t="shared" si="9"/>
        <v>21586740</v>
      </c>
      <c r="Q36" s="267">
        <f>SUM(Q37:Q43)</f>
        <v>21624690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6">
        <v>262880</v>
      </c>
      <c r="L37" s="283">
        <v>1080330</v>
      </c>
      <c r="M37" s="283">
        <v>6835280</v>
      </c>
      <c r="N37" s="283">
        <v>5177680</v>
      </c>
      <c r="O37" s="283">
        <v>4545130</v>
      </c>
      <c r="P37" s="264">
        <f t="shared" si="9"/>
        <v>17901300</v>
      </c>
      <c r="Q37" s="147">
        <f aca="true" t="shared" si="13" ref="Q37:Q43">I37+P37</f>
        <v>17901300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6">
        <v>101240</v>
      </c>
      <c r="L38" s="283">
        <v>227580</v>
      </c>
      <c r="M38" s="283">
        <v>294810</v>
      </c>
      <c r="N38" s="283">
        <v>47940</v>
      </c>
      <c r="O38" s="283">
        <v>107350</v>
      </c>
      <c r="P38" s="145">
        <f aca="true" t="shared" si="14" ref="P38:P43">SUM(K38:O38)</f>
        <v>778920</v>
      </c>
      <c r="Q38" s="147">
        <f t="shared" si="13"/>
        <v>778920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6">
        <v>0</v>
      </c>
      <c r="L39" s="283">
        <v>0</v>
      </c>
      <c r="M39" s="283">
        <v>35650</v>
      </c>
      <c r="N39" s="283">
        <v>273000</v>
      </c>
      <c r="O39" s="283">
        <v>86060</v>
      </c>
      <c r="P39" s="145">
        <f t="shared" si="14"/>
        <v>394710</v>
      </c>
      <c r="Q39" s="147">
        <f>I39+P39</f>
        <v>394710</v>
      </c>
    </row>
    <row r="40" spans="3:17" ht="14.25" customHeight="1">
      <c r="C40" s="133"/>
      <c r="D40" s="142"/>
      <c r="E40" s="322" t="s">
        <v>68</v>
      </c>
      <c r="F40" s="323"/>
      <c r="G40" s="137">
        <v>0</v>
      </c>
      <c r="H40" s="137">
        <v>0</v>
      </c>
      <c r="I40" s="145">
        <f t="shared" si="11"/>
        <v>0</v>
      </c>
      <c r="J40" s="146"/>
      <c r="K40" s="286">
        <v>20460</v>
      </c>
      <c r="L40" s="283">
        <v>56110</v>
      </c>
      <c r="M40" s="283">
        <v>148500</v>
      </c>
      <c r="N40" s="283">
        <v>84480</v>
      </c>
      <c r="O40" s="283">
        <v>269960</v>
      </c>
      <c r="P40" s="145">
        <f t="shared" si="14"/>
        <v>579510</v>
      </c>
      <c r="Q40" s="147">
        <f t="shared" si="13"/>
        <v>579510</v>
      </c>
    </row>
    <row r="41" spans="3:17" ht="14.25" customHeight="1">
      <c r="C41" s="133"/>
      <c r="D41" s="142"/>
      <c r="E41" s="143" t="s">
        <v>74</v>
      </c>
      <c r="F41" s="144"/>
      <c r="G41" s="283">
        <v>1650</v>
      </c>
      <c r="H41" s="138">
        <v>36300</v>
      </c>
      <c r="I41" s="145">
        <f t="shared" si="11"/>
        <v>37950</v>
      </c>
      <c r="J41" s="149">
        <v>0</v>
      </c>
      <c r="K41" s="286">
        <v>275380</v>
      </c>
      <c r="L41" s="283">
        <v>321100</v>
      </c>
      <c r="M41" s="283">
        <v>635510</v>
      </c>
      <c r="N41" s="283">
        <v>413310</v>
      </c>
      <c r="O41" s="283">
        <v>265150</v>
      </c>
      <c r="P41" s="145">
        <f t="shared" si="14"/>
        <v>1910450</v>
      </c>
      <c r="Q41" s="147">
        <f>I41+P41</f>
        <v>1948400</v>
      </c>
    </row>
    <row r="42" spans="3:17" ht="14.25" customHeight="1">
      <c r="C42" s="133"/>
      <c r="D42" s="148"/>
      <c r="E42" s="322" t="s">
        <v>69</v>
      </c>
      <c r="F42" s="323"/>
      <c r="G42" s="137">
        <v>0</v>
      </c>
      <c r="H42" s="138">
        <v>0</v>
      </c>
      <c r="I42" s="145">
        <f t="shared" si="11"/>
        <v>0</v>
      </c>
      <c r="J42" s="149">
        <v>0</v>
      </c>
      <c r="K42" s="286">
        <v>1980</v>
      </c>
      <c r="L42" s="283">
        <v>7890</v>
      </c>
      <c r="M42" s="283">
        <v>3910</v>
      </c>
      <c r="N42" s="283">
        <v>1980</v>
      </c>
      <c r="O42" s="283">
        <v>6090</v>
      </c>
      <c r="P42" s="145">
        <f t="shared" si="14"/>
        <v>21850</v>
      </c>
      <c r="Q42" s="147">
        <f t="shared" si="13"/>
        <v>21850</v>
      </c>
    </row>
    <row r="43" spans="3:17" ht="14.25" customHeight="1">
      <c r="C43" s="163"/>
      <c r="D43" s="167"/>
      <c r="E43" s="336" t="s">
        <v>70</v>
      </c>
      <c r="F43" s="337"/>
      <c r="G43" s="137">
        <v>0</v>
      </c>
      <c r="H43" s="137">
        <v>0</v>
      </c>
      <c r="I43" s="145">
        <f t="shared" si="11"/>
        <v>0</v>
      </c>
      <c r="J43" s="155">
        <v>0</v>
      </c>
      <c r="K43" s="287">
        <v>0</v>
      </c>
      <c r="L43" s="285">
        <v>0</v>
      </c>
      <c r="M43" s="285">
        <v>0</v>
      </c>
      <c r="N43" s="285">
        <v>0</v>
      </c>
      <c r="O43" s="285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4374</v>
      </c>
      <c r="H44" s="171">
        <f t="shared" si="15"/>
        <v>75410</v>
      </c>
      <c r="I44" s="172">
        <f>I28+I36</f>
        <v>79784</v>
      </c>
      <c r="J44" s="173">
        <f t="shared" si="15"/>
        <v>0</v>
      </c>
      <c r="K44" s="174">
        <f t="shared" si="15"/>
        <v>3209657</v>
      </c>
      <c r="L44" s="171">
        <f t="shared" si="15"/>
        <v>5741038</v>
      </c>
      <c r="M44" s="171">
        <f t="shared" si="15"/>
        <v>21176653</v>
      </c>
      <c r="N44" s="171">
        <f t="shared" si="15"/>
        <v>16196089</v>
      </c>
      <c r="O44" s="171">
        <f>O28+O36</f>
        <v>14928110</v>
      </c>
      <c r="P44" s="172">
        <f>P28+P36</f>
        <v>61251547</v>
      </c>
      <c r="Q44" s="175">
        <f>Q28+Q36</f>
        <v>61331331</v>
      </c>
    </row>
  </sheetData>
  <sheetProtection/>
  <mergeCells count="16"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  <mergeCell ref="E15:F15"/>
    <mergeCell ref="E23:F23"/>
    <mergeCell ref="E32:F32"/>
    <mergeCell ref="E40:F40"/>
    <mergeCell ref="G8:I8"/>
    <mergeCell ref="J8:P8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pane xSplit="20040" topLeftCell="V1" activePane="topLeft" state="split"/>
      <selection pane="topLeft" activeCell="H55" sqref="H55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40" t="s">
        <v>16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12" s="2" customFormat="1" ht="24" customHeight="1">
      <c r="A4" s="340" t="str">
        <f>'様式１'!A5</f>
        <v>平成２９年１０月月報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112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/>
      <c r="H10" s="109"/>
      <c r="I10" s="343">
        <f>SUM(G10:H10)</f>
        <v>0</v>
      </c>
      <c r="J10" s="344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/>
      <c r="H11" s="110"/>
      <c r="I11" s="341">
        <f>SUM(G11:H11)</f>
        <v>0</v>
      </c>
      <c r="J11" s="342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113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536</v>
      </c>
      <c r="H15" s="109">
        <v>665</v>
      </c>
      <c r="I15" s="343">
        <f>SUM(G15:H15)</f>
        <v>1201</v>
      </c>
      <c r="J15" s="344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5632833</v>
      </c>
      <c r="H16" s="110">
        <v>10997236</v>
      </c>
      <c r="I16" s="341">
        <f>SUM(G16:H16)</f>
        <v>16630069</v>
      </c>
      <c r="J16" s="342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114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107</v>
      </c>
      <c r="H20" s="109">
        <v>823</v>
      </c>
      <c r="I20" s="343">
        <f>SUM(G20:H20)</f>
        <v>930</v>
      </c>
      <c r="J20" s="344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864948</v>
      </c>
      <c r="H21" s="110">
        <v>5552879</v>
      </c>
      <c r="I21" s="341">
        <f>SUM(G21:H21)</f>
        <v>6417827</v>
      </c>
      <c r="J21" s="342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115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140</v>
      </c>
      <c r="H25" s="109">
        <v>2718</v>
      </c>
      <c r="I25" s="343">
        <f>SUM(G25:H25)</f>
        <v>2858</v>
      </c>
      <c r="J25" s="344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1352675</v>
      </c>
      <c r="H26" s="111">
        <v>34868642</v>
      </c>
      <c r="I26" s="341">
        <f>SUM(G26:H26)</f>
        <v>36221317</v>
      </c>
      <c r="J26" s="342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116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293">
        <v>453</v>
      </c>
      <c r="I30" s="345">
        <f>SUM(G30:H30)</f>
        <v>453</v>
      </c>
      <c r="J30" s="346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5344866</v>
      </c>
      <c r="I31" s="341">
        <f>SUM(G31:H31)</f>
        <v>5344866</v>
      </c>
      <c r="J31" s="342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117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783</v>
      </c>
      <c r="H35" s="109">
        <f>H10+H15+H20+H25+H30</f>
        <v>4659</v>
      </c>
      <c r="I35" s="343">
        <f>SUM(G35:H35)</f>
        <v>5442</v>
      </c>
      <c r="J35" s="344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7850456</v>
      </c>
      <c r="H36" s="176">
        <f>H11+H16+H21+H26+H31</f>
        <v>56763623</v>
      </c>
      <c r="I36" s="347">
        <f>SUM(G36:H36)</f>
        <v>64614079</v>
      </c>
      <c r="J36" s="348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9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370410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6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436820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18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642752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46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1355943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79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2805925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I30:J30"/>
    <mergeCell ref="I31:J31"/>
    <mergeCell ref="I35:J35"/>
    <mergeCell ref="I36:J36"/>
    <mergeCell ref="I25:J25"/>
    <mergeCell ref="I26:J26"/>
    <mergeCell ref="A3:L3"/>
    <mergeCell ref="A4:L4"/>
    <mergeCell ref="I16:J16"/>
    <mergeCell ref="I15:J15"/>
    <mergeCell ref="I20:J20"/>
    <mergeCell ref="I21:J21"/>
    <mergeCell ref="I10:J10"/>
    <mergeCell ref="I11:J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2016-11-15T06:17:40Z</cp:lastPrinted>
  <dcterms:created xsi:type="dcterms:W3CDTF">2006-12-27T00:16:47Z</dcterms:created>
  <dcterms:modified xsi:type="dcterms:W3CDTF">2017-12-06T06:39:49Z</dcterms:modified>
  <cp:category/>
  <cp:version/>
  <cp:contentType/>
  <cp:contentStatus/>
</cp:coreProperties>
</file>