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7800" tabRatio="1000" activeTab="4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<sst xmlns="http://schemas.openxmlformats.org/spreadsheetml/2006/main" count="346" uniqueCount="129">
  <si>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</si>
  <si>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</si>
  <si>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</si>
  <si>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</si>
  <si>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</si>
  <si>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</si>
  <si>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</si>
  <si>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</si>
  <si>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</si>
  <si>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</si>
  <si>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</si>
  <si>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</si>
  <si>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</si>
  <si>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</si>
  <si>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</si>
  <si>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</si>
  <si>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</si>
  <si>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</si>
  <si>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</si>
  <si>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</si>
  <si>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</si>
  <si>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</si>
  <si>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</si>
  <si>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</si>
  <si>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</si>
  <si>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</si>
  <si>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</si>
  <si>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</si>
  <si>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</si>
  <si>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</si>
  <si>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</si>
  <si>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</si>
  <si>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</si>
  <si>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</si>
  <si>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</si>
  <si>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</si>
  <si>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</si>
  <si>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</si>
  <si>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</si>
  <si>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</si>
  <si>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</si>
  <si>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</si>
  <si>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</si>
  <si>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</si>
  <si>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</si>
  <si>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</si>
  <si>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</si>
  <si>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</si>
  <si>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</si>
  <si>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</si>
  <si>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</si>
  <si>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</si>
  <si>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</si>
  <si>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</si>
  <si>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</si>
  <si>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</si>
  <si>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</si>
  <si>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</si>
  <si>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</si>
  <si>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</si>
  <si>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</si>
  <si>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</si>
  <si>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</si>
  <si>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</si>
  <si>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</si>
  <si>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</si>
  <si>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</si>
  <si>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</si>
  <si>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</si>
  <si>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</si>
  <si>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</si>
  <si>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</si>
  <si>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</si>
  <si>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</si>
  <si>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</si>
  <si>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</si>
  <si>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</si>
  <si>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</si>
  <si>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</si>
  <si>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</si>
  <si>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</si>
  <si>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</si>
  <si>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</si>
  <si>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</si>
  <si>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</si>
  <si>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</si>
  <si>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</si>
  <si>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</si>
  <si>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</si>
  <si>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</si>
  <si>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</si>
  <si>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</si>
  <si>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</si>
  <si>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</si>
  <si>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</si>
  <si>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</si>
  <si>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</si>
  <si>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</si>
  <si>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</si>
  <si>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</si>
  <si>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</si>
  <si>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</si>
  <si>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</si>
  <si>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</si>
  <si>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</si>
  <si>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</si>
  <si>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</si>
  <si>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</si>
  <si>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</si>
  <si>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</si>
  <si>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</si>
  <si>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</si>
  <si>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</si>
  <si>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</si>
  <si>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</si>
  <si>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</si>
  <si>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</si>
  <si>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</si>
  <si>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</si>
  <si>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</si>
  <si>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</si>
  <si>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</si>
  <si>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</si>
  <si>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</si>
  <si>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</si>
  <si>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</si>
  <si>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</si>
  <si>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平成２４年５月月報</t>
  </si>
  <si>
    <t>① 総  数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</si>
</sst>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horizontal="centerContinuous"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1" fillId="0" borderId="127" xfId="17" applyFont="1" applyBorder="1" applyAlignment="1">
      <alignment horizontal="right" vertical="center"/>
    </xf>
    <xf numFmtId="38" fontId="11" fillId="0" borderId="100" xfId="17" applyFont="1" applyBorder="1" applyAlignment="1">
      <alignment horizontal="right" vertical="center"/>
    </xf>
    <xf numFmtId="38" fontId="11" fillId="0" borderId="128" xfId="17" applyFont="1" applyBorder="1" applyAlignment="1">
      <alignment horizontal="right" vertical="center"/>
    </xf>
    <xf numFmtId="38" fontId="6" fillId="0" borderId="0" xfId="17" applyFont="1" applyFill="1" applyAlignment="1">
      <alignment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5" fillId="0" borderId="1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3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6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7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8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4" xfId="17" applyFont="1" applyFill="1" applyBorder="1" applyAlignment="1">
      <alignment horizontal="center" vertical="center"/>
    </xf>
    <xf numFmtId="38" fontId="11" fillId="0" borderId="137" xfId="17" applyFont="1" applyFill="1" applyBorder="1" applyAlignment="1">
      <alignment horizontal="center" vertical="center"/>
    </xf>
    <xf numFmtId="0" fontId="11" fillId="0" borderId="48" xfId="21" applyFont="1" applyFill="1" applyBorder="1" applyAlignment="1">
      <alignment horizontal="left" vertical="center"/>
      <protection/>
    </xf>
    <xf numFmtId="0" fontId="11" fillId="0" borderId="31" xfId="21" applyFont="1" applyFill="1" applyBorder="1" applyAlignment="1">
      <alignment horizontal="left" vertical="center"/>
      <protection/>
    </xf>
    <xf numFmtId="0" fontId="11" fillId="0" borderId="139" xfId="21" applyFont="1" applyFill="1" applyBorder="1" applyAlignment="1">
      <alignment horizontal="left" vertical="center" shrinkToFit="1"/>
      <protection/>
    </xf>
    <xf numFmtId="0" fontId="11" fillId="0" borderId="140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4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8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3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  <xf numFmtId="38" fontId="11" fillId="0" borderId="0" xfId="21" applyNumberFormat="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view="pageBreakPreview" zoomScaleSheetLayoutView="100" workbookViewId="0" topLeftCell="A1">
      <selection activeCell="C14" sqref="C14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0">
        <v>50496</v>
      </c>
      <c r="E14" s="261"/>
      <c r="F14" s="261"/>
      <c r="G14" s="261"/>
      <c r="H14" s="262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0">
        <v>50746</v>
      </c>
      <c r="T14" s="277"/>
    </row>
    <row r="15" spans="3:20" ht="21.75" customHeight="1">
      <c r="C15" s="73" t="s">
        <v>18</v>
      </c>
      <c r="D15" s="260">
        <v>44673</v>
      </c>
      <c r="E15" s="261"/>
      <c r="F15" s="261"/>
      <c r="G15" s="261"/>
      <c r="H15" s="262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0">
        <v>44757</v>
      </c>
      <c r="T15" s="277"/>
    </row>
    <row r="16" spans="3:20" ht="21.75" customHeight="1">
      <c r="C16" s="75" t="s">
        <v>19</v>
      </c>
      <c r="D16" s="260">
        <v>968</v>
      </c>
      <c r="E16" s="261"/>
      <c r="F16" s="261"/>
      <c r="G16" s="261"/>
      <c r="H16" s="262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0">
        <v>971</v>
      </c>
      <c r="T16" s="277"/>
    </row>
    <row r="17" spans="3:20" ht="21.75" customHeight="1">
      <c r="C17" s="75" t="s">
        <v>20</v>
      </c>
      <c r="D17" s="260">
        <v>352</v>
      </c>
      <c r="E17" s="261"/>
      <c r="F17" s="261"/>
      <c r="G17" s="261"/>
      <c r="H17" s="262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0">
        <v>352</v>
      </c>
      <c r="T17" s="277"/>
    </row>
    <row r="18" spans="3:20" ht="21.75" customHeight="1" thickBot="1">
      <c r="C18" s="76" t="s">
        <v>2</v>
      </c>
      <c r="D18" s="263">
        <f>SUM(D14:H15)</f>
        <v>95169</v>
      </c>
      <c r="E18" s="264"/>
      <c r="F18" s="264"/>
      <c r="G18" s="264"/>
      <c r="H18" s="265"/>
      <c r="I18" s="77" t="s">
        <v>21</v>
      </c>
      <c r="J18" s="78"/>
      <c r="K18" s="264">
        <v>690</v>
      </c>
      <c r="L18" s="264"/>
      <c r="M18" s="265"/>
      <c r="N18" s="77" t="s">
        <v>22</v>
      </c>
      <c r="O18" s="78"/>
      <c r="P18" s="264">
        <v>356</v>
      </c>
      <c r="Q18" s="264"/>
      <c r="R18" s="265"/>
      <c r="S18" s="263">
        <f>SUM(S14:T15)</f>
        <v>95503</v>
      </c>
      <c r="T18" s="276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6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70" t="s">
        <v>37</v>
      </c>
      <c r="N22" s="271"/>
      <c r="O22" s="272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7"/>
      <c r="D23" s="260">
        <v>107</v>
      </c>
      <c r="E23" s="261"/>
      <c r="F23" s="262"/>
      <c r="G23" s="260">
        <v>0</v>
      </c>
      <c r="H23" s="261"/>
      <c r="I23" s="262"/>
      <c r="J23" s="260">
        <v>574</v>
      </c>
      <c r="K23" s="261"/>
      <c r="L23" s="262"/>
      <c r="M23" s="260">
        <v>1</v>
      </c>
      <c r="N23" s="261"/>
      <c r="O23" s="262"/>
      <c r="P23" s="260">
        <v>8</v>
      </c>
      <c r="Q23" s="261"/>
      <c r="R23" s="262"/>
      <c r="S23" s="89">
        <f>SUM(D23:R23)</f>
        <v>690</v>
      </c>
      <c r="T23" s="11"/>
    </row>
    <row r="24" spans="3:20" ht="24.75" customHeight="1">
      <c r="C24" s="268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3" t="s">
        <v>38</v>
      </c>
      <c r="N24" s="274"/>
      <c r="O24" s="275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9"/>
      <c r="D25" s="263">
        <v>108</v>
      </c>
      <c r="E25" s="264"/>
      <c r="F25" s="265"/>
      <c r="G25" s="263">
        <v>0</v>
      </c>
      <c r="H25" s="264"/>
      <c r="I25" s="265"/>
      <c r="J25" s="263">
        <v>243</v>
      </c>
      <c r="K25" s="264"/>
      <c r="L25" s="265"/>
      <c r="M25" s="263">
        <v>0</v>
      </c>
      <c r="N25" s="264"/>
      <c r="O25" s="265"/>
      <c r="P25" s="263">
        <v>5</v>
      </c>
      <c r="Q25" s="264"/>
      <c r="R25" s="265"/>
      <c r="S25" s="90">
        <f>SUM(D25:R25)</f>
        <v>356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H11" sqref="H11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平成２４年５月月報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3233</v>
      </c>
      <c r="G12" s="91">
        <f>SUM(G13:G14)</f>
        <v>2085</v>
      </c>
      <c r="H12" s="92">
        <f>SUM(F12:G12)</f>
        <v>5318</v>
      </c>
      <c r="I12" s="254"/>
      <c r="J12" s="95">
        <f>SUM(J13:J14)</f>
        <v>2725</v>
      </c>
      <c r="K12" s="91">
        <f>SUM(K13:K14)</f>
        <v>2169</v>
      </c>
      <c r="L12" s="91">
        <f>SUM(L13:L14)</f>
        <v>1999</v>
      </c>
      <c r="M12" s="91">
        <f>SUM(M13:M14)</f>
        <v>1417</v>
      </c>
      <c r="N12" s="91">
        <f>SUM(N13:N14)</f>
        <v>1608</v>
      </c>
      <c r="O12" s="91">
        <f>SUM(I12:N12)</f>
        <v>9918</v>
      </c>
      <c r="P12" s="94">
        <f>H12+O12</f>
        <v>15236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469</v>
      </c>
      <c r="G13" s="91">
        <v>305</v>
      </c>
      <c r="H13" s="92">
        <f>SUM(F13:G13)</f>
        <v>774</v>
      </c>
      <c r="I13" s="255"/>
      <c r="J13" s="95">
        <v>357</v>
      </c>
      <c r="K13" s="91">
        <v>271</v>
      </c>
      <c r="L13" s="91">
        <v>235</v>
      </c>
      <c r="M13" s="91">
        <v>147</v>
      </c>
      <c r="N13" s="91">
        <v>195</v>
      </c>
      <c r="O13" s="91">
        <f>SUM(I13:N13)</f>
        <v>1205</v>
      </c>
      <c r="P13" s="94">
        <f>H13+O13</f>
        <v>1979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2764</v>
      </c>
      <c r="G14" s="91">
        <v>1780</v>
      </c>
      <c r="H14" s="92">
        <f>SUM(F14:G14)</f>
        <v>4544</v>
      </c>
      <c r="I14" s="255"/>
      <c r="J14" s="95">
        <v>2368</v>
      </c>
      <c r="K14" s="91">
        <v>1898</v>
      </c>
      <c r="L14" s="91">
        <v>1764</v>
      </c>
      <c r="M14" s="91">
        <v>1270</v>
      </c>
      <c r="N14" s="91">
        <v>1413</v>
      </c>
      <c r="O14" s="91">
        <f>SUM(I14:N14)</f>
        <v>8713</v>
      </c>
      <c r="P14" s="94">
        <f>H14+O14</f>
        <v>13257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67</v>
      </c>
      <c r="G15" s="91">
        <v>74</v>
      </c>
      <c r="H15" s="92">
        <f>SUM(F15:G15)</f>
        <v>141</v>
      </c>
      <c r="I15" s="255"/>
      <c r="J15" s="95">
        <v>92</v>
      </c>
      <c r="K15" s="91">
        <v>58</v>
      </c>
      <c r="L15" s="91">
        <v>56</v>
      </c>
      <c r="M15" s="91">
        <v>44</v>
      </c>
      <c r="N15" s="91">
        <v>64</v>
      </c>
      <c r="O15" s="91">
        <f>SUM(I15:N15)</f>
        <v>314</v>
      </c>
      <c r="P15" s="94">
        <f>H15+O15</f>
        <v>455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3300</v>
      </c>
      <c r="G16" s="96">
        <f>G12+G15</f>
        <v>2159</v>
      </c>
      <c r="H16" s="97">
        <f>SUM(F16:G16)</f>
        <v>5459</v>
      </c>
      <c r="I16" s="256"/>
      <c r="J16" s="100">
        <f>J12+J15</f>
        <v>2817</v>
      </c>
      <c r="K16" s="96">
        <f>K12+K15</f>
        <v>2227</v>
      </c>
      <c r="L16" s="96">
        <f>L12+L15</f>
        <v>2055</v>
      </c>
      <c r="M16" s="96">
        <f>M12+M15</f>
        <v>1461</v>
      </c>
      <c r="N16" s="96">
        <f>N12+N15</f>
        <v>1672</v>
      </c>
      <c r="O16" s="96">
        <f>SUM(I16:N16)</f>
        <v>10232</v>
      </c>
      <c r="P16" s="99">
        <f>H16+O16</f>
        <v>15691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8" t="s">
        <v>49</v>
      </c>
      <c r="G19" s="279"/>
      <c r="H19" s="280"/>
      <c r="I19" s="284" t="s">
        <v>50</v>
      </c>
      <c r="J19" s="279"/>
      <c r="K19" s="279"/>
      <c r="L19" s="279"/>
      <c r="M19" s="279"/>
      <c r="N19" s="279"/>
      <c r="O19" s="280"/>
      <c r="P19" s="281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3"/>
      <c r="Q20" s="3"/>
    </row>
    <row r="21" spans="3:17" s="15" customFormat="1" ht="18.75" customHeight="1">
      <c r="C21" s="40" t="s">
        <v>29</v>
      </c>
      <c r="D21" s="28"/>
      <c r="E21" s="28"/>
      <c r="F21" s="91">
        <v>2239</v>
      </c>
      <c r="G21" s="91">
        <v>1601</v>
      </c>
      <c r="H21" s="92">
        <f>SUM(F21:G21)</f>
        <v>3840</v>
      </c>
      <c r="I21" s="93">
        <v>0</v>
      </c>
      <c r="J21" s="95">
        <v>2023</v>
      </c>
      <c r="K21" s="91">
        <v>1545</v>
      </c>
      <c r="L21" s="91">
        <v>1149</v>
      </c>
      <c r="M21" s="91">
        <v>689</v>
      </c>
      <c r="N21" s="91">
        <v>646</v>
      </c>
      <c r="O21" s="101">
        <f>SUM(I21:N21)</f>
        <v>6052</v>
      </c>
      <c r="P21" s="94">
        <f>O21+H21</f>
        <v>9892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47</v>
      </c>
      <c r="G22" s="91">
        <v>56</v>
      </c>
      <c r="H22" s="92">
        <f>SUM(F22:G22)</f>
        <v>103</v>
      </c>
      <c r="I22" s="93">
        <v>0</v>
      </c>
      <c r="J22" s="95">
        <v>72</v>
      </c>
      <c r="K22" s="91">
        <v>43</v>
      </c>
      <c r="L22" s="91">
        <v>44</v>
      </c>
      <c r="M22" s="91">
        <v>34</v>
      </c>
      <c r="N22" s="91">
        <v>31</v>
      </c>
      <c r="O22" s="101">
        <f>SUM(I22:N22)</f>
        <v>224</v>
      </c>
      <c r="P22" s="94">
        <f>O22+H22</f>
        <v>327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2286</v>
      </c>
      <c r="G23" s="96">
        <f aca="true" t="shared" si="0" ref="G23:N23">SUM(G21:G22)</f>
        <v>1657</v>
      </c>
      <c r="H23" s="97">
        <f>SUM(F23:G23)</f>
        <v>3943</v>
      </c>
      <c r="I23" s="98">
        <f t="shared" si="0"/>
        <v>0</v>
      </c>
      <c r="J23" s="100">
        <f t="shared" si="0"/>
        <v>2095</v>
      </c>
      <c r="K23" s="96">
        <v>1588</v>
      </c>
      <c r="L23" s="96">
        <f t="shared" si="0"/>
        <v>1193</v>
      </c>
      <c r="M23" s="96">
        <f t="shared" si="0"/>
        <v>723</v>
      </c>
      <c r="N23" s="96">
        <f t="shared" si="0"/>
        <v>677</v>
      </c>
      <c r="O23" s="102">
        <f>SUM(I23:N23)</f>
        <v>6276</v>
      </c>
      <c r="P23" s="99">
        <f>O23+H23</f>
        <v>10219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8" t="s">
        <v>49</v>
      </c>
      <c r="G26" s="279"/>
      <c r="H26" s="280"/>
      <c r="I26" s="284" t="s">
        <v>50</v>
      </c>
      <c r="J26" s="285"/>
      <c r="K26" s="279"/>
      <c r="L26" s="279"/>
      <c r="M26" s="279"/>
      <c r="N26" s="279"/>
      <c r="O26" s="280"/>
      <c r="P26" s="281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3"/>
      <c r="Q27" s="3"/>
    </row>
    <row r="28" spans="3:17" s="15" customFormat="1" ht="18.75" customHeight="1">
      <c r="C28" s="40" t="s">
        <v>29</v>
      </c>
      <c r="D28" s="28"/>
      <c r="E28" s="28"/>
      <c r="F28" s="91">
        <v>7</v>
      </c>
      <c r="G28" s="91">
        <v>15</v>
      </c>
      <c r="H28" s="92">
        <f>SUM(F28:G28)</f>
        <v>22</v>
      </c>
      <c r="I28" s="93">
        <v>0</v>
      </c>
      <c r="J28" s="95">
        <v>124</v>
      </c>
      <c r="K28" s="91">
        <v>135</v>
      </c>
      <c r="L28" s="91">
        <v>147</v>
      </c>
      <c r="M28" s="91">
        <v>90</v>
      </c>
      <c r="N28" s="91">
        <v>62</v>
      </c>
      <c r="O28" s="101">
        <f>SUM(I28:N28)</f>
        <v>558</v>
      </c>
      <c r="P28" s="94">
        <f>O28+H28</f>
        <v>580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2</v>
      </c>
      <c r="L29" s="91">
        <v>3</v>
      </c>
      <c r="M29" s="91">
        <v>3</v>
      </c>
      <c r="N29" s="91">
        <v>1</v>
      </c>
      <c r="O29" s="101">
        <f>SUM(I29:N29)</f>
        <v>9</v>
      </c>
      <c r="P29" s="94">
        <f>O29+H29</f>
        <v>9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7</v>
      </c>
      <c r="G30" s="96">
        <f>SUM(G28:G29)</f>
        <v>15</v>
      </c>
      <c r="H30" s="97">
        <f>SUM(F30:G30)</f>
        <v>22</v>
      </c>
      <c r="I30" s="98">
        <f aca="true" t="shared" si="1" ref="I30:N30">SUM(I28:I29)</f>
        <v>0</v>
      </c>
      <c r="J30" s="100">
        <f t="shared" si="1"/>
        <v>124</v>
      </c>
      <c r="K30" s="96">
        <f t="shared" si="1"/>
        <v>137</v>
      </c>
      <c r="L30" s="96">
        <f t="shared" si="1"/>
        <v>150</v>
      </c>
      <c r="M30" s="96">
        <f t="shared" si="1"/>
        <v>93</v>
      </c>
      <c r="N30" s="96">
        <f t="shared" si="1"/>
        <v>63</v>
      </c>
      <c r="O30" s="102">
        <f>SUM(I30:N30)</f>
        <v>567</v>
      </c>
      <c r="P30" s="99">
        <f>O30+H30</f>
        <v>589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8" t="s">
        <v>49</v>
      </c>
      <c r="G33" s="279"/>
      <c r="H33" s="280"/>
      <c r="I33" s="286" t="s">
        <v>40</v>
      </c>
      <c r="J33" s="279"/>
      <c r="K33" s="279"/>
      <c r="L33" s="279"/>
      <c r="M33" s="279"/>
      <c r="N33" s="280"/>
      <c r="O33" s="281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82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2" ref="G35:M35">SUM(G36:G37)</f>
        <v>0</v>
      </c>
      <c r="H35" s="104">
        <f aca="true" t="shared" si="3" ref="H35:H44">SUM(F35:G35)</f>
        <v>0</v>
      </c>
      <c r="I35" s="103">
        <f t="shared" si="2"/>
        <v>41</v>
      </c>
      <c r="J35" s="105">
        <f t="shared" si="2"/>
        <v>160</v>
      </c>
      <c r="K35" s="105">
        <f t="shared" si="2"/>
        <v>306</v>
      </c>
      <c r="L35" s="105">
        <f t="shared" si="2"/>
        <v>317</v>
      </c>
      <c r="M35" s="105">
        <f t="shared" si="2"/>
        <v>394</v>
      </c>
      <c r="N35" s="106">
        <f aca="true" t="shared" si="4" ref="N35:N43">SUM(I35:M35)</f>
        <v>1218</v>
      </c>
      <c r="O35" s="107">
        <f aca="true" t="shared" si="5" ref="O35:O43">SUM(H35+N35)</f>
        <v>1218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3"/>
        <v>0</v>
      </c>
      <c r="I36" s="95">
        <v>41</v>
      </c>
      <c r="J36" s="91">
        <v>159</v>
      </c>
      <c r="K36" s="91">
        <v>306</v>
      </c>
      <c r="L36" s="91">
        <v>315</v>
      </c>
      <c r="M36" s="91">
        <v>391</v>
      </c>
      <c r="N36" s="101">
        <f t="shared" si="4"/>
        <v>1212</v>
      </c>
      <c r="O36" s="94">
        <f t="shared" si="5"/>
        <v>1212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3"/>
        <v>0</v>
      </c>
      <c r="I37" s="100">
        <v>0</v>
      </c>
      <c r="J37" s="96">
        <v>1</v>
      </c>
      <c r="K37" s="96">
        <v>0</v>
      </c>
      <c r="L37" s="96">
        <v>2</v>
      </c>
      <c r="M37" s="96">
        <v>3</v>
      </c>
      <c r="N37" s="102">
        <f t="shared" si="4"/>
        <v>6</v>
      </c>
      <c r="O37" s="99">
        <f t="shared" si="5"/>
        <v>6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3"/>
        <v>0</v>
      </c>
      <c r="I38" s="103">
        <f>SUM(I39:I40)</f>
        <v>163</v>
      </c>
      <c r="J38" s="105">
        <f>SUM(J39:J40)</f>
        <v>193</v>
      </c>
      <c r="K38" s="105">
        <f>SUM(K39:K40)</f>
        <v>262</v>
      </c>
      <c r="L38" s="105">
        <f>SUM(L39:L40)</f>
        <v>185</v>
      </c>
      <c r="M38" s="105">
        <f>SUM(M39:M40)</f>
        <v>158</v>
      </c>
      <c r="N38" s="106">
        <f t="shared" si="4"/>
        <v>961</v>
      </c>
      <c r="O38" s="107">
        <f t="shared" si="5"/>
        <v>961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3"/>
        <v>0</v>
      </c>
      <c r="I39" s="95">
        <v>162</v>
      </c>
      <c r="J39" s="91">
        <v>189</v>
      </c>
      <c r="K39" s="91">
        <v>259</v>
      </c>
      <c r="L39" s="91">
        <v>180</v>
      </c>
      <c r="M39" s="91">
        <v>152</v>
      </c>
      <c r="N39" s="101">
        <f t="shared" si="4"/>
        <v>942</v>
      </c>
      <c r="O39" s="94">
        <f t="shared" si="5"/>
        <v>942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3"/>
        <v>0</v>
      </c>
      <c r="I40" s="100">
        <v>1</v>
      </c>
      <c r="J40" s="96">
        <v>4</v>
      </c>
      <c r="K40" s="96">
        <v>3</v>
      </c>
      <c r="L40" s="96">
        <v>5</v>
      </c>
      <c r="M40" s="96">
        <v>6</v>
      </c>
      <c r="N40" s="102">
        <f t="shared" si="4"/>
        <v>19</v>
      </c>
      <c r="O40" s="99">
        <f t="shared" si="5"/>
        <v>19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3"/>
        <v>0</v>
      </c>
      <c r="I41" s="103">
        <f>SUM(I42:I43)</f>
        <v>2</v>
      </c>
      <c r="J41" s="105">
        <f>SUM(J42:J43)</f>
        <v>3</v>
      </c>
      <c r="K41" s="105">
        <f>SUM(K42:K43)</f>
        <v>9</v>
      </c>
      <c r="L41" s="105">
        <f>SUM(L42:L43)</f>
        <v>27</v>
      </c>
      <c r="M41" s="105">
        <f>SUM(M42:M43)</f>
        <v>114</v>
      </c>
      <c r="N41" s="106">
        <f t="shared" si="4"/>
        <v>155</v>
      </c>
      <c r="O41" s="107">
        <f t="shared" si="5"/>
        <v>155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3"/>
        <v>0</v>
      </c>
      <c r="I42" s="95">
        <v>2</v>
      </c>
      <c r="J42" s="91">
        <v>3</v>
      </c>
      <c r="K42" s="91">
        <v>9</v>
      </c>
      <c r="L42" s="91">
        <v>27</v>
      </c>
      <c r="M42" s="91">
        <v>110</v>
      </c>
      <c r="N42" s="101">
        <v>151</v>
      </c>
      <c r="O42" s="94">
        <f t="shared" si="5"/>
        <v>151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3"/>
        <v>0</v>
      </c>
      <c r="I43" s="100">
        <v>0</v>
      </c>
      <c r="J43" s="96">
        <v>0</v>
      </c>
      <c r="K43" s="96">
        <v>0</v>
      </c>
      <c r="L43" s="96">
        <v>0</v>
      </c>
      <c r="M43" s="96">
        <v>4</v>
      </c>
      <c r="N43" s="102">
        <f t="shared" si="4"/>
        <v>4</v>
      </c>
      <c r="O43" s="99">
        <f t="shared" si="5"/>
        <v>4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3"/>
        <v>0</v>
      </c>
      <c r="I44" s="100">
        <v>206</v>
      </c>
      <c r="J44" s="100">
        <v>356</v>
      </c>
      <c r="K44" s="100">
        <v>574</v>
      </c>
      <c r="L44" s="100">
        <v>527</v>
      </c>
      <c r="M44" s="100">
        <v>663</v>
      </c>
      <c r="N44" s="102">
        <f>SUM(I44:M44)</f>
        <v>2326</v>
      </c>
      <c r="O44" s="110">
        <f>H44+N44</f>
        <v>2326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J12:N12 F12:G12 F41:G41 I41:M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="85" zoomScaleNormal="80" zoomScaleSheetLayoutView="85" workbookViewId="0" topLeftCell="A1">
      <selection activeCell="H13" sqref="H13 H19 H22 H26 H30:H31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2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13"/>
    </row>
    <row r="4" spans="1:18" s="112" customFormat="1" ht="19.5" customHeight="1">
      <c r="A4" s="113" t="str">
        <f>'様式１'!A5</f>
        <v>平成２４年５月月報</v>
      </c>
      <c r="B4" s="113"/>
      <c r="C4" s="113"/>
      <c r="D4" s="113"/>
      <c r="E4" s="113"/>
      <c r="F4" s="113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258"/>
      <c r="H5" s="258"/>
      <c r="I5" s="258"/>
      <c r="J5" s="258"/>
      <c r="K5" s="258"/>
      <c r="L5" s="258"/>
      <c r="M5" s="259"/>
      <c r="N5" s="259"/>
      <c r="O5" s="259"/>
      <c r="P5" s="259"/>
      <c r="Q5" s="259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128</v>
      </c>
    </row>
    <row r="9" spans="2:17" ht="18.75" customHeight="1">
      <c r="B9" s="117"/>
      <c r="C9" s="297" t="s">
        <v>68</v>
      </c>
      <c r="D9" s="298"/>
      <c r="E9" s="298"/>
      <c r="F9" s="299"/>
      <c r="G9" s="303" t="s">
        <v>49</v>
      </c>
      <c r="H9" s="304"/>
      <c r="I9" s="305"/>
      <c r="J9" s="306" t="s">
        <v>50</v>
      </c>
      <c r="K9" s="304"/>
      <c r="L9" s="304"/>
      <c r="M9" s="304"/>
      <c r="N9" s="304"/>
      <c r="O9" s="304"/>
      <c r="P9" s="305"/>
      <c r="Q9" s="295" t="s">
        <v>47</v>
      </c>
    </row>
    <row r="10" spans="1:18" ht="28.5" customHeight="1">
      <c r="A10" s="118"/>
      <c r="B10" s="118"/>
      <c r="C10" s="300"/>
      <c r="D10" s="301"/>
      <c r="E10" s="301"/>
      <c r="F10" s="302"/>
      <c r="G10" s="173" t="s">
        <v>88</v>
      </c>
      <c r="H10" s="174" t="s">
        <v>89</v>
      </c>
      <c r="I10" s="175" t="s">
        <v>45</v>
      </c>
      <c r="J10" s="176" t="s">
        <v>46</v>
      </c>
      <c r="K10" s="174" t="s">
        <v>10</v>
      </c>
      <c r="L10" s="173" t="s">
        <v>11</v>
      </c>
      <c r="M10" s="173" t="s">
        <v>12</v>
      </c>
      <c r="N10" s="173" t="s">
        <v>13</v>
      </c>
      <c r="O10" s="174" t="s">
        <v>14</v>
      </c>
      <c r="P10" s="175" t="s">
        <v>2</v>
      </c>
      <c r="Q10" s="296"/>
      <c r="R10" s="118"/>
    </row>
    <row r="11" spans="1:18" ht="18" customHeight="1">
      <c r="A11" s="118"/>
      <c r="B11" s="118"/>
      <c r="C11" s="307" t="s">
        <v>69</v>
      </c>
      <c r="D11" s="308"/>
      <c r="E11" s="308"/>
      <c r="F11" s="308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8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79">
        <f>G13+G19+G22+G26+G30+G31</f>
        <v>5440</v>
      </c>
      <c r="H12" s="180">
        <f aca="true" t="shared" si="0" ref="H12:O12">H13+H19+H22+H26+H30+H31</f>
        <v>4487</v>
      </c>
      <c r="I12" s="181">
        <f>I13+I19+I22+I26+I30+I31</f>
        <v>9927</v>
      </c>
      <c r="J12" s="182">
        <f>J13+J19+J22+J26+J30+J31</f>
        <v>0</v>
      </c>
      <c r="K12" s="180">
        <f t="shared" si="0"/>
        <v>6569</v>
      </c>
      <c r="L12" s="179">
        <f t="shared" si="0"/>
        <v>5373</v>
      </c>
      <c r="M12" s="179">
        <f t="shared" si="0"/>
        <v>4376</v>
      </c>
      <c r="N12" s="179">
        <f t="shared" si="0"/>
        <v>2878</v>
      </c>
      <c r="O12" s="180">
        <f t="shared" si="0"/>
        <v>3023</v>
      </c>
      <c r="P12" s="179">
        <f>P13+P19+P22+P26+P30+P31</f>
        <v>22219</v>
      </c>
      <c r="Q12" s="183">
        <f>Q13+Q19+Q22+Q26+Q30+Q31</f>
        <v>32146</v>
      </c>
      <c r="R12" s="118"/>
    </row>
    <row r="13" spans="1:18" ht="18" customHeight="1">
      <c r="A13" s="118"/>
      <c r="B13" s="118"/>
      <c r="C13" s="130"/>
      <c r="D13" s="131" t="s">
        <v>90</v>
      </c>
      <c r="E13" s="132"/>
      <c r="F13" s="132"/>
      <c r="G13" s="184">
        <f>SUM(G14:G18)</f>
        <v>1722</v>
      </c>
      <c r="H13" s="185">
        <v>1292</v>
      </c>
      <c r="I13" s="186">
        <f>SUM(I14:I18)</f>
        <v>3014</v>
      </c>
      <c r="J13" s="187">
        <f>SUM(J14:J18)</f>
        <v>0</v>
      </c>
      <c r="K13" s="185">
        <f>SUM(K14:K18)</f>
        <v>2032</v>
      </c>
      <c r="L13" s="185">
        <f>SUM(L14:L18)</f>
        <v>1599</v>
      </c>
      <c r="M13" s="185">
        <f>SUM(M14:M18)</f>
        <v>1450</v>
      </c>
      <c r="N13" s="185">
        <f>SUM(N14:N18)</f>
        <v>1086</v>
      </c>
      <c r="O13" s="185">
        <f>SUM(O14:O18)</f>
        <v>1421</v>
      </c>
      <c r="P13" s="184">
        <f>SUM(P14:P18)</f>
        <v>7588</v>
      </c>
      <c r="Q13" s="188">
        <f>SUM(Q14:Q18)</f>
        <v>10602</v>
      </c>
      <c r="R13" s="118"/>
    </row>
    <row r="14" spans="1:18" ht="18" customHeight="1">
      <c r="A14" s="118"/>
      <c r="B14" s="118"/>
      <c r="C14" s="130"/>
      <c r="D14" s="133"/>
      <c r="E14" s="134" t="s">
        <v>91</v>
      </c>
      <c r="F14" s="135"/>
      <c r="G14" s="184">
        <v>1482</v>
      </c>
      <c r="H14" s="185">
        <v>897</v>
      </c>
      <c r="I14" s="186">
        <f>SUM(G14:H14)</f>
        <v>2379</v>
      </c>
      <c r="J14" s="187">
        <v>0</v>
      </c>
      <c r="K14" s="185">
        <v>1238</v>
      </c>
      <c r="L14" s="184">
        <v>825</v>
      </c>
      <c r="M14" s="184">
        <v>655</v>
      </c>
      <c r="N14" s="184">
        <v>431</v>
      </c>
      <c r="O14" s="185">
        <v>504</v>
      </c>
      <c r="P14" s="184">
        <f>SUM(J14:O14)</f>
        <v>3653</v>
      </c>
      <c r="Q14" s="188">
        <f>I14+P14</f>
        <v>6032</v>
      </c>
      <c r="R14" s="118"/>
    </row>
    <row r="15" spans="1:18" ht="18" customHeight="1">
      <c r="A15" s="118"/>
      <c r="B15" s="118"/>
      <c r="C15" s="130"/>
      <c r="D15" s="133"/>
      <c r="E15" s="134" t="s">
        <v>92</v>
      </c>
      <c r="F15" s="135"/>
      <c r="G15" s="184">
        <v>0</v>
      </c>
      <c r="H15" s="185">
        <v>1</v>
      </c>
      <c r="I15" s="186">
        <f>SUM(G15:H15)</f>
        <v>1</v>
      </c>
      <c r="J15" s="187">
        <v>0</v>
      </c>
      <c r="K15" s="185">
        <v>2</v>
      </c>
      <c r="L15" s="184">
        <v>12</v>
      </c>
      <c r="M15" s="184">
        <v>22</v>
      </c>
      <c r="N15" s="184">
        <v>57</v>
      </c>
      <c r="O15" s="185">
        <v>171</v>
      </c>
      <c r="P15" s="184">
        <f>SUM(J15:O15)</f>
        <v>264</v>
      </c>
      <c r="Q15" s="188">
        <f>I15+P15</f>
        <v>265</v>
      </c>
      <c r="R15" s="118"/>
    </row>
    <row r="16" spans="1:18" ht="18" customHeight="1">
      <c r="A16" s="118"/>
      <c r="B16" s="118"/>
      <c r="C16" s="130"/>
      <c r="D16" s="133"/>
      <c r="E16" s="134" t="s">
        <v>93</v>
      </c>
      <c r="F16" s="135"/>
      <c r="G16" s="184">
        <v>89</v>
      </c>
      <c r="H16" s="185">
        <v>228</v>
      </c>
      <c r="I16" s="186">
        <f>SUM(G16:H16)</f>
        <v>317</v>
      </c>
      <c r="J16" s="187">
        <v>0</v>
      </c>
      <c r="K16" s="185">
        <v>340</v>
      </c>
      <c r="L16" s="184">
        <v>279</v>
      </c>
      <c r="M16" s="184">
        <v>301</v>
      </c>
      <c r="N16" s="184">
        <v>241</v>
      </c>
      <c r="O16" s="185">
        <v>339</v>
      </c>
      <c r="P16" s="184">
        <f>SUM(J16:O16)</f>
        <v>1500</v>
      </c>
      <c r="Q16" s="188">
        <f>I16+P16</f>
        <v>1817</v>
      </c>
      <c r="R16" s="118"/>
    </row>
    <row r="17" spans="1:18" ht="18" customHeight="1">
      <c r="A17" s="118"/>
      <c r="B17" s="118"/>
      <c r="C17" s="130"/>
      <c r="D17" s="133"/>
      <c r="E17" s="134" t="s">
        <v>94</v>
      </c>
      <c r="F17" s="135"/>
      <c r="G17" s="184">
        <v>18</v>
      </c>
      <c r="H17" s="185">
        <v>21</v>
      </c>
      <c r="I17" s="186">
        <f>SUM(G17:H17)</f>
        <v>39</v>
      </c>
      <c r="J17" s="187">
        <v>0</v>
      </c>
      <c r="K17" s="185">
        <v>33</v>
      </c>
      <c r="L17" s="184">
        <v>24</v>
      </c>
      <c r="M17" s="184">
        <v>18</v>
      </c>
      <c r="N17" s="184">
        <v>16</v>
      </c>
      <c r="O17" s="185">
        <v>18</v>
      </c>
      <c r="P17" s="184">
        <f>SUM(J17:O17)</f>
        <v>109</v>
      </c>
      <c r="Q17" s="188">
        <f>I17+P17</f>
        <v>148</v>
      </c>
      <c r="R17" s="118"/>
    </row>
    <row r="18" spans="1:18" ht="18" customHeight="1">
      <c r="A18" s="118"/>
      <c r="B18" s="118"/>
      <c r="C18" s="130"/>
      <c r="D18" s="133"/>
      <c r="E18" s="293" t="s">
        <v>103</v>
      </c>
      <c r="F18" s="294"/>
      <c r="G18" s="184">
        <v>133</v>
      </c>
      <c r="H18" s="185">
        <v>145</v>
      </c>
      <c r="I18" s="186">
        <f>SUM(G18:H18)</f>
        <v>278</v>
      </c>
      <c r="J18" s="187">
        <v>0</v>
      </c>
      <c r="K18" s="185">
        <v>419</v>
      </c>
      <c r="L18" s="184">
        <v>459</v>
      </c>
      <c r="M18" s="184">
        <v>454</v>
      </c>
      <c r="N18" s="184">
        <v>341</v>
      </c>
      <c r="O18" s="185">
        <v>389</v>
      </c>
      <c r="P18" s="184">
        <f>SUM(J18:O18)</f>
        <v>2062</v>
      </c>
      <c r="Q18" s="188">
        <f>I18+P18</f>
        <v>2340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4">
        <f>SUM(G20:G21)</f>
        <v>756</v>
      </c>
      <c r="H19" s="185">
        <f aca="true" t="shared" si="1" ref="H19:Q19">SUM(H20:H21)</f>
        <v>771</v>
      </c>
      <c r="I19" s="186">
        <f t="shared" si="1"/>
        <v>1527</v>
      </c>
      <c r="J19" s="187">
        <f t="shared" si="1"/>
        <v>0</v>
      </c>
      <c r="K19" s="185">
        <f>SUM(K20:K21)</f>
        <v>1240</v>
      </c>
      <c r="L19" s="184">
        <f>SUM(L20:L21)</f>
        <v>1053</v>
      </c>
      <c r="M19" s="184">
        <f t="shared" si="1"/>
        <v>784</v>
      </c>
      <c r="N19" s="184">
        <f t="shared" si="1"/>
        <v>414</v>
      </c>
      <c r="O19" s="185">
        <f t="shared" si="1"/>
        <v>250</v>
      </c>
      <c r="P19" s="184">
        <f>SUM(P20:P21)</f>
        <v>3741</v>
      </c>
      <c r="Q19" s="188">
        <f t="shared" si="1"/>
        <v>5268</v>
      </c>
      <c r="R19" s="118"/>
    </row>
    <row r="20" spans="1:18" ht="18" customHeight="1">
      <c r="A20" s="118"/>
      <c r="B20" s="118"/>
      <c r="C20" s="130"/>
      <c r="D20" s="133"/>
      <c r="E20" s="137" t="s">
        <v>95</v>
      </c>
      <c r="F20" s="137"/>
      <c r="G20" s="184">
        <v>628</v>
      </c>
      <c r="H20" s="185">
        <v>626</v>
      </c>
      <c r="I20" s="186">
        <f>SUM(G20:H20)</f>
        <v>1254</v>
      </c>
      <c r="J20" s="187">
        <v>0</v>
      </c>
      <c r="K20" s="185">
        <v>1029</v>
      </c>
      <c r="L20" s="184">
        <v>833</v>
      </c>
      <c r="M20" s="184">
        <v>621</v>
      </c>
      <c r="N20" s="184">
        <v>342</v>
      </c>
      <c r="O20" s="185">
        <v>220</v>
      </c>
      <c r="P20" s="184">
        <f>SUM(J20:O20)</f>
        <v>3045</v>
      </c>
      <c r="Q20" s="188">
        <f>I20+P20</f>
        <v>4299</v>
      </c>
      <c r="R20" s="118"/>
    </row>
    <row r="21" spans="1:18" ht="18" customHeight="1">
      <c r="A21" s="118"/>
      <c r="B21" s="118"/>
      <c r="C21" s="130"/>
      <c r="D21" s="133"/>
      <c r="E21" s="137" t="s">
        <v>96</v>
      </c>
      <c r="F21" s="137"/>
      <c r="G21" s="184">
        <v>128</v>
      </c>
      <c r="H21" s="185">
        <v>145</v>
      </c>
      <c r="I21" s="186">
        <f>SUM(G21:H21)</f>
        <v>273</v>
      </c>
      <c r="J21" s="187">
        <v>0</v>
      </c>
      <c r="K21" s="185">
        <v>211</v>
      </c>
      <c r="L21" s="184">
        <v>220</v>
      </c>
      <c r="M21" s="184">
        <v>163</v>
      </c>
      <c r="N21" s="184">
        <v>72</v>
      </c>
      <c r="O21" s="185">
        <v>30</v>
      </c>
      <c r="P21" s="184">
        <f>SUM(J21:O21)</f>
        <v>696</v>
      </c>
      <c r="Q21" s="188">
        <f>I21+P21</f>
        <v>969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4">
        <f>SUM(G23:G25)</f>
        <v>8</v>
      </c>
      <c r="H22" s="185">
        <f aca="true" t="shared" si="2" ref="H22:Q22">SUM(H23:H25)</f>
        <v>38</v>
      </c>
      <c r="I22" s="186">
        <f t="shared" si="2"/>
        <v>46</v>
      </c>
      <c r="J22" s="187">
        <f t="shared" si="2"/>
        <v>0</v>
      </c>
      <c r="K22" s="185">
        <f t="shared" si="2"/>
        <v>141</v>
      </c>
      <c r="L22" s="184">
        <f t="shared" si="2"/>
        <v>207</v>
      </c>
      <c r="M22" s="184">
        <f t="shared" si="2"/>
        <v>208</v>
      </c>
      <c r="N22" s="184">
        <f t="shared" si="2"/>
        <v>141</v>
      </c>
      <c r="O22" s="185">
        <f t="shared" si="2"/>
        <v>142</v>
      </c>
      <c r="P22" s="184">
        <f t="shared" si="2"/>
        <v>839</v>
      </c>
      <c r="Q22" s="188">
        <f t="shared" si="2"/>
        <v>885</v>
      </c>
      <c r="R22" s="118"/>
    </row>
    <row r="23" spans="1:18" ht="18" customHeight="1">
      <c r="A23" s="118"/>
      <c r="B23" s="118"/>
      <c r="C23" s="130"/>
      <c r="D23" s="133"/>
      <c r="E23" s="134" t="s">
        <v>97</v>
      </c>
      <c r="F23" s="135"/>
      <c r="G23" s="184">
        <v>8</v>
      </c>
      <c r="H23" s="185">
        <v>30</v>
      </c>
      <c r="I23" s="186">
        <f>SUM(G23:H23)</f>
        <v>38</v>
      </c>
      <c r="J23" s="187">
        <v>0</v>
      </c>
      <c r="K23" s="185">
        <v>125</v>
      </c>
      <c r="L23" s="184">
        <v>170</v>
      </c>
      <c r="M23" s="184">
        <v>175</v>
      </c>
      <c r="N23" s="184">
        <v>119</v>
      </c>
      <c r="O23" s="185">
        <v>108</v>
      </c>
      <c r="P23" s="184">
        <f>SUM(J23:O23)</f>
        <v>697</v>
      </c>
      <c r="Q23" s="188">
        <f>I23+P23</f>
        <v>735</v>
      </c>
      <c r="R23" s="118"/>
    </row>
    <row r="24" spans="1:18" ht="18" customHeight="1">
      <c r="A24" s="118"/>
      <c r="B24" s="118"/>
      <c r="C24" s="130"/>
      <c r="D24" s="133"/>
      <c r="E24" s="287" t="s">
        <v>98</v>
      </c>
      <c r="F24" s="289"/>
      <c r="G24" s="184">
        <v>0</v>
      </c>
      <c r="H24" s="185">
        <v>8</v>
      </c>
      <c r="I24" s="186">
        <f>SUM(G24:H24)</f>
        <v>8</v>
      </c>
      <c r="J24" s="187">
        <v>0</v>
      </c>
      <c r="K24" s="185">
        <v>16</v>
      </c>
      <c r="L24" s="184">
        <v>37</v>
      </c>
      <c r="M24" s="184">
        <v>33</v>
      </c>
      <c r="N24" s="184">
        <v>22</v>
      </c>
      <c r="O24" s="185">
        <v>34</v>
      </c>
      <c r="P24" s="184">
        <f>SUM(J24:O24)</f>
        <v>142</v>
      </c>
      <c r="Q24" s="188">
        <f>I24+P24</f>
        <v>150</v>
      </c>
      <c r="R24" s="118"/>
    </row>
    <row r="25" spans="1:18" ht="18" customHeight="1">
      <c r="A25" s="118"/>
      <c r="B25" s="118"/>
      <c r="C25" s="130"/>
      <c r="D25" s="137"/>
      <c r="E25" s="287" t="s">
        <v>99</v>
      </c>
      <c r="F25" s="289"/>
      <c r="G25" s="184">
        <v>0</v>
      </c>
      <c r="H25" s="185">
        <v>0</v>
      </c>
      <c r="I25" s="186">
        <f>SUM(G25:H25)</f>
        <v>0</v>
      </c>
      <c r="J25" s="187">
        <v>0</v>
      </c>
      <c r="K25" s="185">
        <v>0</v>
      </c>
      <c r="L25" s="184">
        <v>0</v>
      </c>
      <c r="M25" s="184">
        <v>0</v>
      </c>
      <c r="N25" s="184">
        <v>0</v>
      </c>
      <c r="O25" s="185">
        <v>0</v>
      </c>
      <c r="P25" s="184">
        <f>SUM(J25:O25)</f>
        <v>0</v>
      </c>
      <c r="Q25" s="188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4">
        <f aca="true" t="shared" si="3" ref="G26:Q26">SUM(G27:G29)</f>
        <v>654</v>
      </c>
      <c r="H26" s="185">
        <f t="shared" si="3"/>
        <v>728</v>
      </c>
      <c r="I26" s="186">
        <f t="shared" si="3"/>
        <v>1382</v>
      </c>
      <c r="J26" s="187">
        <f t="shared" si="3"/>
        <v>0</v>
      </c>
      <c r="K26" s="185">
        <f>SUM(K27:K29)</f>
        <v>1066</v>
      </c>
      <c r="L26" s="184">
        <f t="shared" si="3"/>
        <v>973</v>
      </c>
      <c r="M26" s="184">
        <f t="shared" si="3"/>
        <v>799</v>
      </c>
      <c r="N26" s="184">
        <f t="shared" si="3"/>
        <v>539</v>
      </c>
      <c r="O26" s="185">
        <f t="shared" si="3"/>
        <v>571</v>
      </c>
      <c r="P26" s="184">
        <f t="shared" si="3"/>
        <v>3948</v>
      </c>
      <c r="Q26" s="188">
        <f t="shared" si="3"/>
        <v>5330</v>
      </c>
      <c r="R26" s="118"/>
    </row>
    <row r="27" spans="1:18" ht="18" customHeight="1">
      <c r="A27" s="118"/>
      <c r="B27" s="118"/>
      <c r="C27" s="130"/>
      <c r="D27" s="133"/>
      <c r="E27" s="139" t="s">
        <v>100</v>
      </c>
      <c r="F27" s="135"/>
      <c r="G27" s="184">
        <v>574</v>
      </c>
      <c r="H27" s="185">
        <v>693</v>
      </c>
      <c r="I27" s="186">
        <f>SUM(G27:H27)</f>
        <v>1267</v>
      </c>
      <c r="J27" s="187">
        <v>0</v>
      </c>
      <c r="K27" s="185">
        <v>1009</v>
      </c>
      <c r="L27" s="184">
        <v>921</v>
      </c>
      <c r="M27" s="184">
        <v>769</v>
      </c>
      <c r="N27" s="184">
        <v>529</v>
      </c>
      <c r="O27" s="185">
        <v>566</v>
      </c>
      <c r="P27" s="184">
        <f>SUM(J27:O27)</f>
        <v>3794</v>
      </c>
      <c r="Q27" s="188">
        <f>I27+P27</f>
        <v>5061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4">
        <v>42</v>
      </c>
      <c r="H28" s="185">
        <v>19</v>
      </c>
      <c r="I28" s="186">
        <f>SUM(G28:H28)</f>
        <v>61</v>
      </c>
      <c r="J28" s="187">
        <v>0</v>
      </c>
      <c r="K28" s="185">
        <v>31</v>
      </c>
      <c r="L28" s="184">
        <v>26</v>
      </c>
      <c r="M28" s="184">
        <v>21</v>
      </c>
      <c r="N28" s="184">
        <v>10</v>
      </c>
      <c r="O28" s="185">
        <v>3</v>
      </c>
      <c r="P28" s="184">
        <f>SUM(J28:O28)</f>
        <v>91</v>
      </c>
      <c r="Q28" s="188">
        <f>I28+P28</f>
        <v>152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4">
        <v>38</v>
      </c>
      <c r="H29" s="185">
        <v>16</v>
      </c>
      <c r="I29" s="186">
        <f>SUM(G29:H29)</f>
        <v>54</v>
      </c>
      <c r="J29" s="187">
        <v>0</v>
      </c>
      <c r="K29" s="185">
        <v>26</v>
      </c>
      <c r="L29" s="184">
        <v>26</v>
      </c>
      <c r="M29" s="184">
        <v>9</v>
      </c>
      <c r="N29" s="184">
        <v>0</v>
      </c>
      <c r="O29" s="185">
        <v>2</v>
      </c>
      <c r="P29" s="184">
        <f>SUM(J29:O29)</f>
        <v>63</v>
      </c>
      <c r="Q29" s="188">
        <f>I29+P29</f>
        <v>117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4">
        <v>98</v>
      </c>
      <c r="H30" s="185">
        <v>65</v>
      </c>
      <c r="I30" s="186">
        <f>SUM(G30:H30)</f>
        <v>163</v>
      </c>
      <c r="J30" s="187">
        <v>0</v>
      </c>
      <c r="K30" s="185">
        <v>143</v>
      </c>
      <c r="L30" s="184">
        <v>130</v>
      </c>
      <c r="M30" s="184">
        <v>122</v>
      </c>
      <c r="N30" s="184">
        <v>83</v>
      </c>
      <c r="O30" s="185">
        <v>82</v>
      </c>
      <c r="P30" s="184">
        <f>SUM(J30:O30)</f>
        <v>560</v>
      </c>
      <c r="Q30" s="188">
        <f>I30+P30</f>
        <v>723</v>
      </c>
      <c r="R30" s="118"/>
    </row>
    <row r="31" spans="1:18" ht="18" customHeight="1">
      <c r="A31" s="118"/>
      <c r="B31" s="118"/>
      <c r="C31" s="145"/>
      <c r="D31" s="146" t="s">
        <v>101</v>
      </c>
      <c r="E31" s="147"/>
      <c r="F31" s="147"/>
      <c r="G31" s="189">
        <v>2202</v>
      </c>
      <c r="H31" s="190">
        <v>1593</v>
      </c>
      <c r="I31" s="191">
        <f>SUM(G31:H31)</f>
        <v>3795</v>
      </c>
      <c r="J31" s="192">
        <v>0</v>
      </c>
      <c r="K31" s="190">
        <v>1947</v>
      </c>
      <c r="L31" s="189">
        <v>1411</v>
      </c>
      <c r="M31" s="189">
        <v>1013</v>
      </c>
      <c r="N31" s="189">
        <v>615</v>
      </c>
      <c r="O31" s="190">
        <v>557</v>
      </c>
      <c r="P31" s="191">
        <f>SUM(J31:O31)</f>
        <v>5543</v>
      </c>
      <c r="Q31" s="193">
        <f>I31+P31</f>
        <v>9338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79">
        <f>SUM(G33:G38)</f>
        <v>9</v>
      </c>
      <c r="H32" s="180">
        <f>SUM(H33:H38)</f>
        <v>15</v>
      </c>
      <c r="I32" s="181">
        <f>SUM(I33:I38)</f>
        <v>24</v>
      </c>
      <c r="J32" s="182">
        <f aca="true" t="shared" si="4" ref="J32:O32">SUM(J33:J38)</f>
        <v>0</v>
      </c>
      <c r="K32" s="180">
        <f>SUM(K33:K38)</f>
        <v>127</v>
      </c>
      <c r="L32" s="179">
        <f t="shared" si="4"/>
        <v>137</v>
      </c>
      <c r="M32" s="179">
        <f t="shared" si="4"/>
        <v>153</v>
      </c>
      <c r="N32" s="179">
        <f t="shared" si="4"/>
        <v>97</v>
      </c>
      <c r="O32" s="180">
        <f t="shared" si="4"/>
        <v>66</v>
      </c>
      <c r="P32" s="179">
        <f>SUM(P33:P38)</f>
        <v>580</v>
      </c>
      <c r="Q32" s="183">
        <f>SUM(Q33:Q38)</f>
        <v>604</v>
      </c>
      <c r="R32" s="118"/>
    </row>
    <row r="33" spans="1:18" ht="18" customHeight="1">
      <c r="A33" s="118"/>
      <c r="B33" s="118"/>
      <c r="C33" s="130"/>
      <c r="D33" s="287" t="s">
        <v>78</v>
      </c>
      <c r="E33" s="288"/>
      <c r="F33" s="289"/>
      <c r="G33" s="194"/>
      <c r="H33" s="195"/>
      <c r="I33" s="196"/>
      <c r="J33" s="197"/>
      <c r="K33" s="185">
        <v>0</v>
      </c>
      <c r="L33" s="184">
        <v>0</v>
      </c>
      <c r="M33" s="184">
        <v>0</v>
      </c>
      <c r="N33" s="184">
        <v>0</v>
      </c>
      <c r="O33" s="185">
        <v>0</v>
      </c>
      <c r="P33" s="184">
        <f aca="true" t="shared" si="5" ref="P33:P38">SUM(J33:O33)</f>
        <v>0</v>
      </c>
      <c r="Q33" s="188">
        <f aca="true" t="shared" si="6" ref="Q33:Q38">I33+P33</f>
        <v>0</v>
      </c>
      <c r="R33" s="118"/>
    </row>
    <row r="34" spans="1:18" ht="18" customHeight="1">
      <c r="A34" s="118"/>
      <c r="B34" s="118"/>
      <c r="C34" s="130"/>
      <c r="D34" s="287" t="s">
        <v>79</v>
      </c>
      <c r="E34" s="288"/>
      <c r="F34" s="289"/>
      <c r="G34" s="184">
        <v>4</v>
      </c>
      <c r="H34" s="185">
        <v>2</v>
      </c>
      <c r="I34" s="186">
        <f>SUM(G34:H34)</f>
        <v>6</v>
      </c>
      <c r="J34" s="187">
        <v>0</v>
      </c>
      <c r="K34" s="185">
        <v>24</v>
      </c>
      <c r="L34" s="184">
        <v>25</v>
      </c>
      <c r="M34" s="184">
        <v>27</v>
      </c>
      <c r="N34" s="184">
        <v>28</v>
      </c>
      <c r="O34" s="185">
        <v>23</v>
      </c>
      <c r="P34" s="184">
        <f t="shared" si="5"/>
        <v>127</v>
      </c>
      <c r="Q34" s="188">
        <f t="shared" si="6"/>
        <v>133</v>
      </c>
      <c r="R34" s="118"/>
    </row>
    <row r="35" spans="1:18" ht="18" customHeight="1">
      <c r="A35" s="118"/>
      <c r="B35" s="118"/>
      <c r="C35" s="130"/>
      <c r="D35" s="287" t="s">
        <v>80</v>
      </c>
      <c r="E35" s="288"/>
      <c r="F35" s="289"/>
      <c r="G35" s="184">
        <v>5</v>
      </c>
      <c r="H35" s="185">
        <v>7</v>
      </c>
      <c r="I35" s="186">
        <f>SUM(G35:H35)</f>
        <v>12</v>
      </c>
      <c r="J35" s="187">
        <v>0</v>
      </c>
      <c r="K35" s="185">
        <v>23</v>
      </c>
      <c r="L35" s="184">
        <v>30</v>
      </c>
      <c r="M35" s="184">
        <v>29</v>
      </c>
      <c r="N35" s="184">
        <v>12</v>
      </c>
      <c r="O35" s="185">
        <v>7</v>
      </c>
      <c r="P35" s="184">
        <f t="shared" si="5"/>
        <v>101</v>
      </c>
      <c r="Q35" s="188">
        <f t="shared" si="6"/>
        <v>113</v>
      </c>
      <c r="R35" s="118"/>
    </row>
    <row r="36" spans="1:18" ht="18" customHeight="1">
      <c r="A36" s="118"/>
      <c r="B36" s="118"/>
      <c r="C36" s="130"/>
      <c r="D36" s="287" t="s">
        <v>81</v>
      </c>
      <c r="E36" s="288"/>
      <c r="F36" s="289"/>
      <c r="G36" s="195"/>
      <c r="H36" s="185">
        <v>6</v>
      </c>
      <c r="I36" s="186">
        <f>SUM(G36:H36)</f>
        <v>6</v>
      </c>
      <c r="J36" s="197"/>
      <c r="K36" s="185">
        <v>77</v>
      </c>
      <c r="L36" s="184">
        <v>81</v>
      </c>
      <c r="M36" s="184">
        <v>91</v>
      </c>
      <c r="N36" s="184">
        <v>51</v>
      </c>
      <c r="O36" s="185">
        <v>33</v>
      </c>
      <c r="P36" s="184">
        <f t="shared" si="5"/>
        <v>333</v>
      </c>
      <c r="Q36" s="188">
        <f t="shared" si="6"/>
        <v>339</v>
      </c>
      <c r="R36" s="118"/>
    </row>
    <row r="37" spans="1:18" ht="18" customHeight="1">
      <c r="A37" s="118"/>
      <c r="B37" s="118"/>
      <c r="C37" s="130"/>
      <c r="D37" s="287" t="s">
        <v>82</v>
      </c>
      <c r="E37" s="288"/>
      <c r="F37" s="289"/>
      <c r="G37" s="194"/>
      <c r="H37" s="195"/>
      <c r="I37" s="196"/>
      <c r="J37" s="198"/>
      <c r="K37" s="185">
        <v>0</v>
      </c>
      <c r="L37" s="184">
        <v>0</v>
      </c>
      <c r="M37" s="184">
        <v>0</v>
      </c>
      <c r="N37" s="184">
        <v>0</v>
      </c>
      <c r="O37" s="185">
        <v>0</v>
      </c>
      <c r="P37" s="184">
        <f t="shared" si="5"/>
        <v>0</v>
      </c>
      <c r="Q37" s="188">
        <f t="shared" si="6"/>
        <v>0</v>
      </c>
      <c r="R37" s="118"/>
    </row>
    <row r="38" spans="1:18" ht="18" customHeight="1">
      <c r="A38" s="118"/>
      <c r="B38" s="118"/>
      <c r="C38" s="151"/>
      <c r="D38" s="290" t="s">
        <v>83</v>
      </c>
      <c r="E38" s="291"/>
      <c r="F38" s="292"/>
      <c r="G38" s="189">
        <v>0</v>
      </c>
      <c r="H38" s="190">
        <v>0</v>
      </c>
      <c r="I38" s="191">
        <f>SUM(G38:H38)</f>
        <v>0</v>
      </c>
      <c r="J38" s="199"/>
      <c r="K38" s="190">
        <v>3</v>
      </c>
      <c r="L38" s="189">
        <v>1</v>
      </c>
      <c r="M38" s="189">
        <v>6</v>
      </c>
      <c r="N38" s="189">
        <v>6</v>
      </c>
      <c r="O38" s="190">
        <v>3</v>
      </c>
      <c r="P38" s="189">
        <f t="shared" si="5"/>
        <v>19</v>
      </c>
      <c r="Q38" s="193">
        <f t="shared" si="6"/>
        <v>19</v>
      </c>
      <c r="R38" s="118"/>
    </row>
    <row r="39" spans="1:18" ht="18" customHeight="1">
      <c r="A39" s="118"/>
      <c r="B39" s="118"/>
      <c r="C39" s="130" t="s">
        <v>102</v>
      </c>
      <c r="D39" s="132"/>
      <c r="E39" s="132"/>
      <c r="F39" s="132"/>
      <c r="G39" s="180">
        <f>SUM(G40:G42)</f>
        <v>0</v>
      </c>
      <c r="H39" s="180">
        <f>SUM(H40:H42)</f>
        <v>0</v>
      </c>
      <c r="I39" s="181">
        <f>SUM(I40:I42)</f>
        <v>0</v>
      </c>
      <c r="J39" s="200"/>
      <c r="K39" s="180">
        <f aca="true" t="shared" si="7" ref="K39:Q39">SUM(K40:K42)</f>
        <v>207</v>
      </c>
      <c r="L39" s="179">
        <f t="shared" si="7"/>
        <v>373</v>
      </c>
      <c r="M39" s="179">
        <f t="shared" si="7"/>
        <v>586</v>
      </c>
      <c r="N39" s="179">
        <f t="shared" si="7"/>
        <v>537</v>
      </c>
      <c r="O39" s="180">
        <f t="shared" si="7"/>
        <v>668</v>
      </c>
      <c r="P39" s="179">
        <f t="shared" si="7"/>
        <v>2371</v>
      </c>
      <c r="Q39" s="183">
        <f t="shared" si="7"/>
        <v>2371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5">
        <v>0</v>
      </c>
      <c r="H40" s="185">
        <v>0</v>
      </c>
      <c r="I40" s="186">
        <f>SUM(G40:H40)</f>
        <v>0</v>
      </c>
      <c r="J40" s="197"/>
      <c r="K40" s="185">
        <v>41</v>
      </c>
      <c r="L40" s="184">
        <v>163</v>
      </c>
      <c r="M40" s="184">
        <v>309</v>
      </c>
      <c r="N40" s="184">
        <v>321</v>
      </c>
      <c r="O40" s="185">
        <v>395</v>
      </c>
      <c r="P40" s="184">
        <f>SUM(J40:O40)</f>
        <v>1229</v>
      </c>
      <c r="Q40" s="188">
        <f>I40+P40</f>
        <v>1229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4">
        <v>0</v>
      </c>
      <c r="H41" s="185">
        <v>0</v>
      </c>
      <c r="I41" s="186">
        <f>SUM(G41:H41)</f>
        <v>0</v>
      </c>
      <c r="J41" s="198"/>
      <c r="K41" s="185">
        <v>164</v>
      </c>
      <c r="L41" s="184">
        <v>207</v>
      </c>
      <c r="M41" s="184">
        <v>268</v>
      </c>
      <c r="N41" s="184">
        <v>187</v>
      </c>
      <c r="O41" s="185">
        <v>159</v>
      </c>
      <c r="P41" s="184">
        <f>SUM(J41:O41)</f>
        <v>985</v>
      </c>
      <c r="Q41" s="188">
        <f>I41+P41</f>
        <v>985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1">
        <v>0</v>
      </c>
      <c r="H42" s="202">
        <v>0</v>
      </c>
      <c r="I42" s="203">
        <f>SUM(G42:H42)</f>
        <v>0</v>
      </c>
      <c r="J42" s="204"/>
      <c r="K42" s="205">
        <v>2</v>
      </c>
      <c r="L42" s="206">
        <v>3</v>
      </c>
      <c r="M42" s="206">
        <v>9</v>
      </c>
      <c r="N42" s="206">
        <v>29</v>
      </c>
      <c r="O42" s="205">
        <v>114</v>
      </c>
      <c r="P42" s="206">
        <f>SUM(J42:O42)</f>
        <v>157</v>
      </c>
      <c r="Q42" s="207">
        <f>I42+P42</f>
        <v>157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08">
        <f>G12+G32+G39</f>
        <v>5449</v>
      </c>
      <c r="H43" s="209">
        <f aca="true" t="shared" si="8" ref="H43:P43">H12+H32+H39</f>
        <v>4502</v>
      </c>
      <c r="I43" s="210">
        <f t="shared" si="8"/>
        <v>9951</v>
      </c>
      <c r="J43" s="211">
        <f>J12+J32+J39</f>
        <v>0</v>
      </c>
      <c r="K43" s="209">
        <f t="shared" si="8"/>
        <v>6903</v>
      </c>
      <c r="L43" s="208">
        <f t="shared" si="8"/>
        <v>5883</v>
      </c>
      <c r="M43" s="208">
        <f t="shared" si="8"/>
        <v>5115</v>
      </c>
      <c r="N43" s="208">
        <f t="shared" si="8"/>
        <v>3512</v>
      </c>
      <c r="O43" s="209">
        <f t="shared" si="8"/>
        <v>3757</v>
      </c>
      <c r="P43" s="208">
        <f t="shared" si="8"/>
        <v>25170</v>
      </c>
      <c r="Q43" s="212">
        <f>Q12+Q32+Q39</f>
        <v>35121</v>
      </c>
      <c r="R43" s="118"/>
    </row>
    <row r="44" spans="3:17" ht="18" customHeight="1">
      <c r="C44" s="123" t="s">
        <v>85</v>
      </c>
      <c r="D44" s="124"/>
      <c r="E44" s="124"/>
      <c r="F44" s="124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4"/>
    </row>
    <row r="45" spans="3:17" ht="18" customHeight="1">
      <c r="C45" s="127" t="s">
        <v>70</v>
      </c>
      <c r="D45" s="128"/>
      <c r="E45" s="128"/>
      <c r="F45" s="129"/>
      <c r="G45" s="179">
        <f>G46+G52+G55+G59+G61+G62</f>
        <v>6829192</v>
      </c>
      <c r="H45" s="180">
        <f aca="true" t="shared" si="9" ref="H45:O45">H46+H52+H55+H59+H61+H62</f>
        <v>9052339</v>
      </c>
      <c r="I45" s="181">
        <f t="shared" si="9"/>
        <v>15881531</v>
      </c>
      <c r="J45" s="182">
        <f t="shared" si="9"/>
        <v>0</v>
      </c>
      <c r="K45" s="180">
        <f t="shared" si="9"/>
        <v>20500174</v>
      </c>
      <c r="L45" s="179">
        <f t="shared" si="9"/>
        <v>20646732</v>
      </c>
      <c r="M45" s="179">
        <f t="shared" si="9"/>
        <v>21149076</v>
      </c>
      <c r="N45" s="179">
        <f t="shared" si="9"/>
        <v>15415825</v>
      </c>
      <c r="O45" s="180">
        <f t="shared" si="9"/>
        <v>17442643</v>
      </c>
      <c r="P45" s="179">
        <f>P46+P52+P55+P59+P61+P62</f>
        <v>95154450</v>
      </c>
      <c r="Q45" s="183">
        <f>Q46+Q52+Q55+Q59+Q61+Q62</f>
        <v>111035981</v>
      </c>
    </row>
    <row r="46" spans="3:17" ht="18" customHeight="1">
      <c r="C46" s="130"/>
      <c r="D46" s="131" t="s">
        <v>90</v>
      </c>
      <c r="E46" s="132"/>
      <c r="F46" s="132"/>
      <c r="G46" s="184">
        <f>SUM(G47:G51)</f>
        <v>2965512</v>
      </c>
      <c r="H46" s="185">
        <f aca="true" t="shared" si="10" ref="H46:O46">SUM(H47:H51)</f>
        <v>3166027</v>
      </c>
      <c r="I46" s="186">
        <f>SUM(I47:I51)</f>
        <v>6131539</v>
      </c>
      <c r="J46" s="187">
        <f t="shared" si="10"/>
        <v>0</v>
      </c>
      <c r="K46" s="185">
        <f t="shared" si="10"/>
        <v>7314153</v>
      </c>
      <c r="L46" s="184">
        <f t="shared" si="10"/>
        <v>6877219</v>
      </c>
      <c r="M46" s="184">
        <f t="shared" si="10"/>
        <v>7674419</v>
      </c>
      <c r="N46" s="184">
        <f t="shared" si="10"/>
        <v>6607761</v>
      </c>
      <c r="O46" s="185">
        <f t="shared" si="10"/>
        <v>9415827</v>
      </c>
      <c r="P46" s="184">
        <f>SUM(P47:P51)</f>
        <v>37889379</v>
      </c>
      <c r="Q46" s="188">
        <f>SUM(Q47:Q51)</f>
        <v>44020918</v>
      </c>
    </row>
    <row r="47" spans="3:17" ht="18" customHeight="1">
      <c r="C47" s="130"/>
      <c r="D47" s="133"/>
      <c r="E47" s="134" t="s">
        <v>91</v>
      </c>
      <c r="F47" s="135"/>
      <c r="G47" s="184">
        <v>2606311</v>
      </c>
      <c r="H47" s="185">
        <v>2208631</v>
      </c>
      <c r="I47" s="186">
        <f>SUM(G47:H47)</f>
        <v>4814942</v>
      </c>
      <c r="J47" s="187">
        <v>0</v>
      </c>
      <c r="K47" s="185">
        <v>5402840</v>
      </c>
      <c r="L47" s="184">
        <v>5071366</v>
      </c>
      <c r="M47" s="184">
        <v>5661226</v>
      </c>
      <c r="N47" s="184">
        <v>4744342</v>
      </c>
      <c r="O47" s="185">
        <v>5769819</v>
      </c>
      <c r="P47" s="184">
        <f>SUM(J47:O47)</f>
        <v>26649593</v>
      </c>
      <c r="Q47" s="188">
        <f>I47+P47</f>
        <v>31464535</v>
      </c>
    </row>
    <row r="48" spans="3:17" ht="18" customHeight="1">
      <c r="C48" s="130"/>
      <c r="D48" s="133"/>
      <c r="E48" s="134" t="s">
        <v>92</v>
      </c>
      <c r="F48" s="135"/>
      <c r="G48" s="184">
        <v>0</v>
      </c>
      <c r="H48" s="185">
        <v>1708</v>
      </c>
      <c r="I48" s="186">
        <f>SUM(G48:H48)</f>
        <v>1708</v>
      </c>
      <c r="J48" s="187">
        <v>0</v>
      </c>
      <c r="K48" s="185">
        <v>5000</v>
      </c>
      <c r="L48" s="184">
        <v>56298</v>
      </c>
      <c r="M48" s="184">
        <v>131250</v>
      </c>
      <c r="N48" s="184">
        <v>307125</v>
      </c>
      <c r="O48" s="185">
        <v>1138533</v>
      </c>
      <c r="P48" s="184">
        <f>SUM(J48:O48)</f>
        <v>1638206</v>
      </c>
      <c r="Q48" s="188">
        <f>I48+P48</f>
        <v>1639914</v>
      </c>
    </row>
    <row r="49" spans="3:17" ht="18" customHeight="1">
      <c r="C49" s="130"/>
      <c r="D49" s="133"/>
      <c r="E49" s="134" t="s">
        <v>93</v>
      </c>
      <c r="F49" s="135"/>
      <c r="G49" s="184">
        <v>208352</v>
      </c>
      <c r="H49" s="185">
        <v>784813</v>
      </c>
      <c r="I49" s="186">
        <f>SUM(G49:H49)</f>
        <v>993165</v>
      </c>
      <c r="J49" s="187">
        <v>0</v>
      </c>
      <c r="K49" s="185">
        <v>1442456</v>
      </c>
      <c r="L49" s="184">
        <v>1264041</v>
      </c>
      <c r="M49" s="184">
        <v>1390862</v>
      </c>
      <c r="N49" s="184">
        <v>1215672</v>
      </c>
      <c r="O49" s="185">
        <v>2060114</v>
      </c>
      <c r="P49" s="184">
        <f>SUM(J49:O49)</f>
        <v>7373145</v>
      </c>
      <c r="Q49" s="188">
        <f>I49+P49</f>
        <v>8366310</v>
      </c>
    </row>
    <row r="50" spans="3:17" ht="18" customHeight="1">
      <c r="C50" s="130"/>
      <c r="D50" s="133"/>
      <c r="E50" s="134" t="s">
        <v>94</v>
      </c>
      <c r="F50" s="135"/>
      <c r="G50" s="184">
        <v>46209</v>
      </c>
      <c r="H50" s="185">
        <v>49005</v>
      </c>
      <c r="I50" s="186">
        <f>SUM(G50:H50)</f>
        <v>95214</v>
      </c>
      <c r="J50" s="187">
        <v>0</v>
      </c>
      <c r="K50" s="185">
        <v>83887</v>
      </c>
      <c r="L50" s="184">
        <v>75524</v>
      </c>
      <c r="M50" s="184">
        <v>49541</v>
      </c>
      <c r="N50" s="184">
        <v>46052</v>
      </c>
      <c r="O50" s="185">
        <v>68141</v>
      </c>
      <c r="P50" s="184">
        <f>SUM(J50:O50)</f>
        <v>323145</v>
      </c>
      <c r="Q50" s="188">
        <f>I50+P50</f>
        <v>418359</v>
      </c>
    </row>
    <row r="51" spans="3:17" ht="18" customHeight="1">
      <c r="C51" s="130"/>
      <c r="D51" s="133"/>
      <c r="E51" s="293" t="s">
        <v>103</v>
      </c>
      <c r="F51" s="294"/>
      <c r="G51" s="184">
        <v>104640</v>
      </c>
      <c r="H51" s="185">
        <v>121870</v>
      </c>
      <c r="I51" s="186">
        <f>SUM(G51:H51)</f>
        <v>226510</v>
      </c>
      <c r="J51" s="187">
        <v>0</v>
      </c>
      <c r="K51" s="185">
        <v>379970</v>
      </c>
      <c r="L51" s="184">
        <v>409990</v>
      </c>
      <c r="M51" s="184">
        <v>441540</v>
      </c>
      <c r="N51" s="184">
        <v>294570</v>
      </c>
      <c r="O51" s="185">
        <v>379220</v>
      </c>
      <c r="P51" s="184">
        <f>SUM(J51:O51)</f>
        <v>1905290</v>
      </c>
      <c r="Q51" s="188">
        <f>I51+P51</f>
        <v>2131800</v>
      </c>
    </row>
    <row r="52" spans="3:17" ht="18" customHeight="1">
      <c r="C52" s="130"/>
      <c r="D52" s="131" t="s">
        <v>71</v>
      </c>
      <c r="E52" s="136"/>
      <c r="F52" s="135"/>
      <c r="G52" s="184">
        <f aca="true" t="shared" si="11" ref="G52:Q52">SUM(G53:G54)</f>
        <v>1888771</v>
      </c>
      <c r="H52" s="185">
        <f t="shared" si="11"/>
        <v>3582698</v>
      </c>
      <c r="I52" s="186">
        <f t="shared" si="11"/>
        <v>5471469</v>
      </c>
      <c r="J52" s="187">
        <f t="shared" si="11"/>
        <v>0</v>
      </c>
      <c r="K52" s="185">
        <f t="shared" si="11"/>
        <v>6622761</v>
      </c>
      <c r="L52" s="184">
        <f t="shared" si="11"/>
        <v>6933353</v>
      </c>
      <c r="M52" s="184">
        <f t="shared" si="11"/>
        <v>6512904</v>
      </c>
      <c r="N52" s="184">
        <f t="shared" si="11"/>
        <v>3638836</v>
      </c>
      <c r="O52" s="185">
        <f t="shared" si="11"/>
        <v>2307126</v>
      </c>
      <c r="P52" s="184">
        <f t="shared" si="11"/>
        <v>26014980</v>
      </c>
      <c r="Q52" s="188">
        <f t="shared" si="11"/>
        <v>31486449</v>
      </c>
    </row>
    <row r="53" spans="3:17" ht="18" customHeight="1">
      <c r="C53" s="130"/>
      <c r="D53" s="133"/>
      <c r="E53" s="137" t="s">
        <v>95</v>
      </c>
      <c r="F53" s="137"/>
      <c r="G53" s="184">
        <v>1531653</v>
      </c>
      <c r="H53" s="185">
        <v>2829225</v>
      </c>
      <c r="I53" s="186">
        <f>SUM(G53:H53)</f>
        <v>4360878</v>
      </c>
      <c r="J53" s="187">
        <v>0</v>
      </c>
      <c r="K53" s="185">
        <v>5630625</v>
      </c>
      <c r="L53" s="184">
        <v>5623521</v>
      </c>
      <c r="M53" s="184">
        <v>5345779</v>
      </c>
      <c r="N53" s="184">
        <v>3083335</v>
      </c>
      <c r="O53" s="185">
        <v>2065525</v>
      </c>
      <c r="P53" s="184">
        <f>SUM(J53:O53)</f>
        <v>21748785</v>
      </c>
      <c r="Q53" s="188">
        <f>I53+P53</f>
        <v>26109663</v>
      </c>
    </row>
    <row r="54" spans="3:17" ht="18" customHeight="1">
      <c r="C54" s="130"/>
      <c r="D54" s="133"/>
      <c r="E54" s="137" t="s">
        <v>96</v>
      </c>
      <c r="F54" s="137"/>
      <c r="G54" s="184">
        <v>357118</v>
      </c>
      <c r="H54" s="185">
        <v>753473</v>
      </c>
      <c r="I54" s="186">
        <f>SUM(G54:H54)</f>
        <v>1110591</v>
      </c>
      <c r="J54" s="187">
        <v>0</v>
      </c>
      <c r="K54" s="185">
        <v>992136</v>
      </c>
      <c r="L54" s="184">
        <v>1309832</v>
      </c>
      <c r="M54" s="184">
        <v>1167125</v>
      </c>
      <c r="N54" s="184">
        <v>555501</v>
      </c>
      <c r="O54" s="185">
        <v>241601</v>
      </c>
      <c r="P54" s="184">
        <f>SUM(J54:O54)</f>
        <v>4266195</v>
      </c>
      <c r="Q54" s="188">
        <f>I54+P54</f>
        <v>5376786</v>
      </c>
    </row>
    <row r="55" spans="3:17" ht="18" customHeight="1">
      <c r="C55" s="130"/>
      <c r="D55" s="131" t="s">
        <v>72</v>
      </c>
      <c r="E55" s="132"/>
      <c r="F55" s="132"/>
      <c r="G55" s="184">
        <f>SUM(G56:G58)</f>
        <v>14532</v>
      </c>
      <c r="H55" s="185">
        <f>SUM(H56:H58)</f>
        <v>117873</v>
      </c>
      <c r="I55" s="186">
        <f aca="true" t="shared" si="12" ref="I55:Q55">SUM(I56:I58)</f>
        <v>132405</v>
      </c>
      <c r="J55" s="187">
        <f t="shared" si="12"/>
        <v>0</v>
      </c>
      <c r="K55" s="185">
        <f t="shared" si="12"/>
        <v>623418</v>
      </c>
      <c r="L55" s="184">
        <f t="shared" si="12"/>
        <v>1297118</v>
      </c>
      <c r="M55" s="184">
        <f t="shared" si="12"/>
        <v>1508145</v>
      </c>
      <c r="N55" s="184">
        <f t="shared" si="12"/>
        <v>1288505</v>
      </c>
      <c r="O55" s="185">
        <f t="shared" si="12"/>
        <v>1413970</v>
      </c>
      <c r="P55" s="184">
        <f t="shared" si="12"/>
        <v>6131156</v>
      </c>
      <c r="Q55" s="188">
        <f t="shared" si="12"/>
        <v>6263561</v>
      </c>
    </row>
    <row r="56" spans="3:17" ht="18" customHeight="1">
      <c r="C56" s="130"/>
      <c r="D56" s="133"/>
      <c r="E56" s="134" t="s">
        <v>97</v>
      </c>
      <c r="F56" s="135"/>
      <c r="G56" s="184">
        <v>14532</v>
      </c>
      <c r="H56" s="185">
        <v>89581</v>
      </c>
      <c r="I56" s="186">
        <f>SUM(G56:H56)</f>
        <v>104113</v>
      </c>
      <c r="J56" s="187">
        <v>0</v>
      </c>
      <c r="K56" s="185">
        <v>547091</v>
      </c>
      <c r="L56" s="184">
        <v>1080385</v>
      </c>
      <c r="M56" s="184">
        <v>1288770</v>
      </c>
      <c r="N56" s="184">
        <v>1133987</v>
      </c>
      <c r="O56" s="185">
        <v>1142730</v>
      </c>
      <c r="P56" s="184">
        <f>SUM(J56:O56)</f>
        <v>5192963</v>
      </c>
      <c r="Q56" s="188">
        <f>I56+P56</f>
        <v>5297076</v>
      </c>
    </row>
    <row r="57" spans="3:17" ht="18" customHeight="1">
      <c r="C57" s="130"/>
      <c r="D57" s="133"/>
      <c r="E57" s="287" t="s">
        <v>98</v>
      </c>
      <c r="F57" s="289"/>
      <c r="G57" s="184">
        <v>0</v>
      </c>
      <c r="H57" s="185">
        <v>28292</v>
      </c>
      <c r="I57" s="186">
        <f>SUM(G57:H57)</f>
        <v>28292</v>
      </c>
      <c r="J57" s="187">
        <v>0</v>
      </c>
      <c r="K57" s="185">
        <v>76327</v>
      </c>
      <c r="L57" s="184">
        <v>216733</v>
      </c>
      <c r="M57" s="184">
        <v>219375</v>
      </c>
      <c r="N57" s="184">
        <v>154518</v>
      </c>
      <c r="O57" s="185">
        <v>271240</v>
      </c>
      <c r="P57" s="184">
        <f>SUM(J57:O57)</f>
        <v>938193</v>
      </c>
      <c r="Q57" s="188">
        <f>I57+P57</f>
        <v>966485</v>
      </c>
    </row>
    <row r="58" spans="3:17" ht="18" customHeight="1">
      <c r="C58" s="130"/>
      <c r="D58" s="137"/>
      <c r="E58" s="287" t="s">
        <v>99</v>
      </c>
      <c r="F58" s="289"/>
      <c r="G58" s="184">
        <v>0</v>
      </c>
      <c r="H58" s="185">
        <v>0</v>
      </c>
      <c r="I58" s="186">
        <f>SUM(G58:H58)</f>
        <v>0</v>
      </c>
      <c r="J58" s="187">
        <v>0</v>
      </c>
      <c r="K58" s="185">
        <v>0</v>
      </c>
      <c r="L58" s="184">
        <v>0</v>
      </c>
      <c r="M58" s="184">
        <v>0</v>
      </c>
      <c r="N58" s="184">
        <v>0</v>
      </c>
      <c r="O58" s="185">
        <v>0</v>
      </c>
      <c r="P58" s="184">
        <f>SUM(J58:O58)</f>
        <v>0</v>
      </c>
      <c r="Q58" s="188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4">
        <f aca="true" t="shared" si="13" ref="G59:P59">G60</f>
        <v>428749</v>
      </c>
      <c r="H59" s="185">
        <f t="shared" si="13"/>
        <v>596185</v>
      </c>
      <c r="I59" s="186">
        <f t="shared" si="13"/>
        <v>1024934</v>
      </c>
      <c r="J59" s="187">
        <f t="shared" si="13"/>
        <v>0</v>
      </c>
      <c r="K59" s="185">
        <f t="shared" si="13"/>
        <v>1128698</v>
      </c>
      <c r="L59" s="184">
        <f t="shared" si="13"/>
        <v>1312508</v>
      </c>
      <c r="M59" s="184">
        <f t="shared" si="13"/>
        <v>1259233</v>
      </c>
      <c r="N59" s="184">
        <f t="shared" si="13"/>
        <v>1027211</v>
      </c>
      <c r="O59" s="185">
        <f t="shared" si="13"/>
        <v>1308640</v>
      </c>
      <c r="P59" s="184">
        <f t="shared" si="13"/>
        <v>6036290</v>
      </c>
      <c r="Q59" s="188">
        <f>Q60</f>
        <v>7061224</v>
      </c>
    </row>
    <row r="60" spans="3:17" ht="18" customHeight="1">
      <c r="C60" s="130"/>
      <c r="D60" s="133"/>
      <c r="E60" s="134" t="s">
        <v>100</v>
      </c>
      <c r="F60" s="135"/>
      <c r="G60" s="184">
        <v>428749</v>
      </c>
      <c r="H60" s="185">
        <v>596185</v>
      </c>
      <c r="I60" s="186">
        <f>SUM(G60:H60)</f>
        <v>1024934</v>
      </c>
      <c r="J60" s="187">
        <v>0</v>
      </c>
      <c r="K60" s="185">
        <v>1128698</v>
      </c>
      <c r="L60" s="184">
        <v>1312508</v>
      </c>
      <c r="M60" s="184">
        <v>1259233</v>
      </c>
      <c r="N60" s="184">
        <v>1027211</v>
      </c>
      <c r="O60" s="185">
        <v>1308640</v>
      </c>
      <c r="P60" s="184">
        <f>SUM(J60:O60)</f>
        <v>6036290</v>
      </c>
      <c r="Q60" s="188">
        <f>I60+P60</f>
        <v>7061224</v>
      </c>
    </row>
    <row r="61" spans="3:17" ht="18" customHeight="1">
      <c r="C61" s="158"/>
      <c r="D61" s="134" t="s">
        <v>104</v>
      </c>
      <c r="E61" s="136"/>
      <c r="F61" s="136"/>
      <c r="G61" s="215">
        <v>599504</v>
      </c>
      <c r="H61" s="215">
        <v>916740</v>
      </c>
      <c r="I61" s="216">
        <f>SUM(G61:H61)</f>
        <v>1516244</v>
      </c>
      <c r="J61" s="217">
        <v>0</v>
      </c>
      <c r="K61" s="215">
        <v>2381642</v>
      </c>
      <c r="L61" s="218">
        <v>2463434</v>
      </c>
      <c r="M61" s="218">
        <v>2601516</v>
      </c>
      <c r="N61" s="218">
        <v>1876490</v>
      </c>
      <c r="O61" s="215">
        <v>2103258</v>
      </c>
      <c r="P61" s="218">
        <f>SUM(J61:O61)</f>
        <v>11426340</v>
      </c>
      <c r="Q61" s="219">
        <f>I61+P61</f>
        <v>12942584</v>
      </c>
    </row>
    <row r="62" spans="3:17" ht="18" customHeight="1">
      <c r="C62" s="145"/>
      <c r="D62" s="146" t="s">
        <v>105</v>
      </c>
      <c r="E62" s="147"/>
      <c r="F62" s="147"/>
      <c r="G62" s="189">
        <v>932124</v>
      </c>
      <c r="H62" s="190">
        <v>672816</v>
      </c>
      <c r="I62" s="191">
        <f>SUM(G62:H62)</f>
        <v>1604940</v>
      </c>
      <c r="J62" s="192">
        <v>0</v>
      </c>
      <c r="K62" s="190">
        <v>2429502</v>
      </c>
      <c r="L62" s="189">
        <v>1763100</v>
      </c>
      <c r="M62" s="189">
        <v>1592859</v>
      </c>
      <c r="N62" s="189">
        <v>977022</v>
      </c>
      <c r="O62" s="190">
        <v>893822</v>
      </c>
      <c r="P62" s="191">
        <f>SUM(J62:O62)</f>
        <v>7656305</v>
      </c>
      <c r="Q62" s="193">
        <f>I62+P62</f>
        <v>9261245</v>
      </c>
    </row>
    <row r="63" spans="3:17" ht="18" customHeight="1">
      <c r="C63" s="127" t="s">
        <v>77</v>
      </c>
      <c r="D63" s="148"/>
      <c r="E63" s="149"/>
      <c r="F63" s="150"/>
      <c r="G63" s="179">
        <f aca="true" t="shared" si="14" ref="G63:Q63">SUM(G64:G69)</f>
        <v>30497</v>
      </c>
      <c r="H63" s="180">
        <f t="shared" si="14"/>
        <v>213943</v>
      </c>
      <c r="I63" s="181">
        <f>SUM(I64:I69)</f>
        <v>244440</v>
      </c>
      <c r="J63" s="182">
        <f t="shared" si="14"/>
        <v>0</v>
      </c>
      <c r="K63" s="180">
        <f t="shared" si="14"/>
        <v>2459975</v>
      </c>
      <c r="L63" s="179">
        <f t="shared" si="14"/>
        <v>2911615</v>
      </c>
      <c r="M63" s="179">
        <f t="shared" si="14"/>
        <v>3515167</v>
      </c>
      <c r="N63" s="179">
        <f t="shared" si="14"/>
        <v>2087453</v>
      </c>
      <c r="O63" s="180">
        <f t="shared" si="14"/>
        <v>1471782</v>
      </c>
      <c r="P63" s="179">
        <f t="shared" si="14"/>
        <v>12445992</v>
      </c>
      <c r="Q63" s="183">
        <f t="shared" si="14"/>
        <v>12690432</v>
      </c>
    </row>
    <row r="64" spans="3:17" ht="18" customHeight="1">
      <c r="C64" s="130"/>
      <c r="D64" s="287" t="s">
        <v>78</v>
      </c>
      <c r="E64" s="288"/>
      <c r="F64" s="289"/>
      <c r="G64" s="194"/>
      <c r="H64" s="195"/>
      <c r="I64" s="196"/>
      <c r="J64" s="197"/>
      <c r="K64" s="185">
        <v>0</v>
      </c>
      <c r="L64" s="184">
        <v>0</v>
      </c>
      <c r="M64" s="184">
        <v>0</v>
      </c>
      <c r="N64" s="184">
        <v>0</v>
      </c>
      <c r="O64" s="185">
        <v>0</v>
      </c>
      <c r="P64" s="184">
        <f aca="true" t="shared" si="15" ref="P64:P69">SUM(J64:O64)</f>
        <v>0</v>
      </c>
      <c r="Q64" s="188">
        <f aca="true" t="shared" si="16" ref="Q64:Q69">I64+P64</f>
        <v>0</v>
      </c>
    </row>
    <row r="65" spans="3:17" ht="18" customHeight="1">
      <c r="C65" s="130"/>
      <c r="D65" s="287" t="s">
        <v>79</v>
      </c>
      <c r="E65" s="288"/>
      <c r="F65" s="289"/>
      <c r="G65" s="184">
        <v>14089</v>
      </c>
      <c r="H65" s="185">
        <v>6738</v>
      </c>
      <c r="I65" s="186">
        <f>SUM(G65:H65)</f>
        <v>20827</v>
      </c>
      <c r="J65" s="187">
        <v>0</v>
      </c>
      <c r="K65" s="185">
        <v>178403</v>
      </c>
      <c r="L65" s="184">
        <v>220371</v>
      </c>
      <c r="M65" s="184">
        <v>269873</v>
      </c>
      <c r="N65" s="184">
        <v>299543</v>
      </c>
      <c r="O65" s="185">
        <v>260021</v>
      </c>
      <c r="P65" s="184">
        <f t="shared" si="15"/>
        <v>1228211</v>
      </c>
      <c r="Q65" s="188">
        <f t="shared" si="16"/>
        <v>1249038</v>
      </c>
    </row>
    <row r="66" spans="3:17" ht="18" customHeight="1">
      <c r="C66" s="130"/>
      <c r="D66" s="287" t="s">
        <v>80</v>
      </c>
      <c r="E66" s="288"/>
      <c r="F66" s="289"/>
      <c r="G66" s="184">
        <v>16408</v>
      </c>
      <c r="H66" s="185">
        <v>51672</v>
      </c>
      <c r="I66" s="186">
        <f>SUM(G66:H66)</f>
        <v>68080</v>
      </c>
      <c r="J66" s="187">
        <v>0</v>
      </c>
      <c r="K66" s="185">
        <v>271940</v>
      </c>
      <c r="L66" s="184">
        <v>490077</v>
      </c>
      <c r="M66" s="184">
        <v>646606</v>
      </c>
      <c r="N66" s="184">
        <v>282662</v>
      </c>
      <c r="O66" s="185">
        <v>202790</v>
      </c>
      <c r="P66" s="184">
        <f t="shared" si="15"/>
        <v>1894075</v>
      </c>
      <c r="Q66" s="188">
        <f t="shared" si="16"/>
        <v>1962155</v>
      </c>
    </row>
    <row r="67" spans="3:17" ht="18" customHeight="1">
      <c r="C67" s="130"/>
      <c r="D67" s="287" t="s">
        <v>81</v>
      </c>
      <c r="E67" s="288"/>
      <c r="F67" s="289"/>
      <c r="G67" s="195"/>
      <c r="H67" s="185">
        <v>155533</v>
      </c>
      <c r="I67" s="186">
        <f>SUM(G67:H67)</f>
        <v>155533</v>
      </c>
      <c r="J67" s="197"/>
      <c r="K67" s="185">
        <v>1944562</v>
      </c>
      <c r="L67" s="184">
        <v>2176646</v>
      </c>
      <c r="M67" s="184">
        <v>2441043</v>
      </c>
      <c r="N67" s="184">
        <v>1366450</v>
      </c>
      <c r="O67" s="185">
        <v>916715</v>
      </c>
      <c r="P67" s="184">
        <f t="shared" si="15"/>
        <v>8845416</v>
      </c>
      <c r="Q67" s="188">
        <f t="shared" si="16"/>
        <v>9000949</v>
      </c>
    </row>
    <row r="68" spans="3:17" ht="18" customHeight="1">
      <c r="C68" s="130"/>
      <c r="D68" s="287" t="s">
        <v>82</v>
      </c>
      <c r="E68" s="288"/>
      <c r="F68" s="289"/>
      <c r="G68" s="194"/>
      <c r="H68" s="195"/>
      <c r="I68" s="196"/>
      <c r="J68" s="198"/>
      <c r="K68" s="185">
        <v>0</v>
      </c>
      <c r="L68" s="184">
        <v>0</v>
      </c>
      <c r="M68" s="184">
        <v>0</v>
      </c>
      <c r="N68" s="184">
        <v>0</v>
      </c>
      <c r="O68" s="185">
        <v>0</v>
      </c>
      <c r="P68" s="184">
        <f t="shared" si="15"/>
        <v>0</v>
      </c>
      <c r="Q68" s="188">
        <f t="shared" si="16"/>
        <v>0</v>
      </c>
    </row>
    <row r="69" spans="3:17" ht="18" customHeight="1">
      <c r="C69" s="151"/>
      <c r="D69" s="290" t="s">
        <v>83</v>
      </c>
      <c r="E69" s="291"/>
      <c r="F69" s="292"/>
      <c r="G69" s="189">
        <v>0</v>
      </c>
      <c r="H69" s="190">
        <v>0</v>
      </c>
      <c r="I69" s="191">
        <f>SUM(G69:H69)</f>
        <v>0</v>
      </c>
      <c r="J69" s="199"/>
      <c r="K69" s="190">
        <v>65070</v>
      </c>
      <c r="L69" s="189">
        <v>24521</v>
      </c>
      <c r="M69" s="189">
        <v>157645</v>
      </c>
      <c r="N69" s="189">
        <v>138798</v>
      </c>
      <c r="O69" s="190">
        <v>92256</v>
      </c>
      <c r="P69" s="189">
        <f t="shared" si="15"/>
        <v>478290</v>
      </c>
      <c r="Q69" s="193">
        <f t="shared" si="16"/>
        <v>478290</v>
      </c>
    </row>
    <row r="70" spans="3:17" ht="18" customHeight="1">
      <c r="C70" s="130" t="s">
        <v>102</v>
      </c>
      <c r="D70" s="132"/>
      <c r="E70" s="132"/>
      <c r="F70" s="132"/>
      <c r="G70" s="180">
        <f>SUM(G71:G73)</f>
        <v>0</v>
      </c>
      <c r="H70" s="180">
        <f>SUM(H71:H73)</f>
        <v>0</v>
      </c>
      <c r="I70" s="181">
        <f>SUM(I71:I73)</f>
        <v>0</v>
      </c>
      <c r="J70" s="200"/>
      <c r="K70" s="180">
        <f aca="true" t="shared" si="17" ref="K70:Q70">SUM(K71:K73)</f>
        <v>4985884</v>
      </c>
      <c r="L70" s="179">
        <f t="shared" si="17"/>
        <v>9466325</v>
      </c>
      <c r="M70" s="179">
        <f t="shared" si="17"/>
        <v>15726225</v>
      </c>
      <c r="N70" s="179">
        <f t="shared" si="17"/>
        <v>15681367</v>
      </c>
      <c r="O70" s="180">
        <f t="shared" si="17"/>
        <v>20886310</v>
      </c>
      <c r="P70" s="179">
        <f t="shared" si="17"/>
        <v>66746111</v>
      </c>
      <c r="Q70" s="183">
        <f t="shared" si="17"/>
        <v>66746111</v>
      </c>
    </row>
    <row r="71" spans="3:17" ht="18" customHeight="1">
      <c r="C71" s="130"/>
      <c r="D71" s="139" t="s">
        <v>31</v>
      </c>
      <c r="E71" s="139"/>
      <c r="F71" s="143"/>
      <c r="G71" s="185">
        <v>0</v>
      </c>
      <c r="H71" s="185">
        <v>0</v>
      </c>
      <c r="I71" s="186">
        <f>SUM(G71:H71)</f>
        <v>0</v>
      </c>
      <c r="J71" s="197"/>
      <c r="K71" s="185">
        <v>898270</v>
      </c>
      <c r="L71" s="184">
        <v>3804696</v>
      </c>
      <c r="M71" s="184">
        <v>7947717</v>
      </c>
      <c r="N71" s="184">
        <v>9055723</v>
      </c>
      <c r="O71" s="185">
        <v>11666294</v>
      </c>
      <c r="P71" s="184">
        <f>SUM(J71:O71)</f>
        <v>33372700</v>
      </c>
      <c r="Q71" s="188">
        <f>I71+P71</f>
        <v>33372700</v>
      </c>
    </row>
    <row r="72" spans="3:17" ht="18" customHeight="1">
      <c r="C72" s="130"/>
      <c r="D72" s="139" t="s">
        <v>32</v>
      </c>
      <c r="E72" s="139"/>
      <c r="F72" s="143"/>
      <c r="G72" s="184">
        <v>0</v>
      </c>
      <c r="H72" s="185">
        <v>0</v>
      </c>
      <c r="I72" s="186">
        <f>SUM(G72:H72)</f>
        <v>0</v>
      </c>
      <c r="J72" s="198"/>
      <c r="K72" s="185">
        <v>4032728</v>
      </c>
      <c r="L72" s="184">
        <v>5580223</v>
      </c>
      <c r="M72" s="184">
        <v>7469792</v>
      </c>
      <c r="N72" s="184">
        <v>5578621</v>
      </c>
      <c r="O72" s="185">
        <v>4970523</v>
      </c>
      <c r="P72" s="184">
        <f>SUM(J72:O72)</f>
        <v>27631887</v>
      </c>
      <c r="Q72" s="188">
        <f>I72+P72</f>
        <v>27631887</v>
      </c>
    </row>
    <row r="73" spans="3:17" ht="18" customHeight="1">
      <c r="C73" s="130"/>
      <c r="D73" s="152" t="s">
        <v>33</v>
      </c>
      <c r="E73" s="152"/>
      <c r="F73" s="153"/>
      <c r="G73" s="201">
        <v>0</v>
      </c>
      <c r="H73" s="202">
        <v>0</v>
      </c>
      <c r="I73" s="203">
        <f>SUM(G73:H73)</f>
        <v>0</v>
      </c>
      <c r="J73" s="204"/>
      <c r="K73" s="205">
        <v>54886</v>
      </c>
      <c r="L73" s="206">
        <v>81406</v>
      </c>
      <c r="M73" s="206">
        <v>308716</v>
      </c>
      <c r="N73" s="206">
        <v>1047023</v>
      </c>
      <c r="O73" s="205">
        <v>4249493</v>
      </c>
      <c r="P73" s="206">
        <f>SUM(J73:O73)</f>
        <v>5741524</v>
      </c>
      <c r="Q73" s="207">
        <f>I73+P73</f>
        <v>5741524</v>
      </c>
    </row>
    <row r="74" spans="3:17" ht="18" customHeight="1" thickBot="1">
      <c r="C74" s="156"/>
      <c r="D74" s="157" t="s">
        <v>84</v>
      </c>
      <c r="E74" s="157"/>
      <c r="F74" s="157"/>
      <c r="G74" s="208">
        <f aca="true" t="shared" si="18" ref="G74:Q74">G45+G63+G70</f>
        <v>6859689</v>
      </c>
      <c r="H74" s="209">
        <f t="shared" si="18"/>
        <v>9266282</v>
      </c>
      <c r="I74" s="210">
        <f t="shared" si="18"/>
        <v>16125971</v>
      </c>
      <c r="J74" s="211">
        <f t="shared" si="18"/>
        <v>0</v>
      </c>
      <c r="K74" s="209">
        <f t="shared" si="18"/>
        <v>27946033</v>
      </c>
      <c r="L74" s="208">
        <f t="shared" si="18"/>
        <v>33024672</v>
      </c>
      <c r="M74" s="208">
        <f t="shared" si="18"/>
        <v>40390468</v>
      </c>
      <c r="N74" s="208">
        <f t="shared" si="18"/>
        <v>33184645</v>
      </c>
      <c r="O74" s="209">
        <f t="shared" si="18"/>
        <v>39800735</v>
      </c>
      <c r="P74" s="208">
        <f t="shared" si="18"/>
        <v>174346553</v>
      </c>
      <c r="Q74" s="212">
        <f t="shared" si="18"/>
        <v>190472524</v>
      </c>
    </row>
    <row r="75" spans="3:17" ht="18" customHeight="1">
      <c r="C75" s="123" t="s">
        <v>86</v>
      </c>
      <c r="D75" s="124"/>
      <c r="E75" s="124"/>
      <c r="F75" s="124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4"/>
    </row>
    <row r="76" spans="3:18" ht="18" customHeight="1">
      <c r="C76" s="127" t="s">
        <v>70</v>
      </c>
      <c r="D76" s="128"/>
      <c r="E76" s="128"/>
      <c r="F76" s="129"/>
      <c r="G76" s="179">
        <f>G77+G83+G86+G90+G94+G95</f>
        <v>77477130</v>
      </c>
      <c r="H76" s="179">
        <f>H77+H83+H86+H90+H94+H95</f>
        <v>97127207</v>
      </c>
      <c r="I76" s="181">
        <f>SUM(G76:H76)</f>
        <v>174604337</v>
      </c>
      <c r="J76" s="182">
        <v>0</v>
      </c>
      <c r="K76" s="220">
        <f aca="true" t="shared" si="19" ref="K76:Q76">K77+K83+K86+K90+K94+K95</f>
        <v>218500497</v>
      </c>
      <c r="L76" s="220">
        <f t="shared" si="19"/>
        <v>220880607</v>
      </c>
      <c r="M76" s="220">
        <f t="shared" si="19"/>
        <v>223588293</v>
      </c>
      <c r="N76" s="220">
        <f t="shared" si="19"/>
        <v>162433132</v>
      </c>
      <c r="O76" s="220">
        <f t="shared" si="19"/>
        <v>183831956</v>
      </c>
      <c r="P76" s="179">
        <f t="shared" si="19"/>
        <v>1009234485</v>
      </c>
      <c r="Q76" s="183">
        <f t="shared" si="19"/>
        <v>1183838822</v>
      </c>
      <c r="R76" s="322">
        <f>SUM(K76:O76)</f>
        <v>1009234485</v>
      </c>
    </row>
    <row r="77" spans="3:17" ht="18" customHeight="1">
      <c r="C77" s="130"/>
      <c r="D77" s="131" t="s">
        <v>90</v>
      </c>
      <c r="E77" s="132"/>
      <c r="F77" s="132"/>
      <c r="G77" s="184">
        <f>SUM(G78:G82)</f>
        <v>31604999</v>
      </c>
      <c r="H77" s="184">
        <f>SUM(H78:H82)</f>
        <v>33644154</v>
      </c>
      <c r="I77" s="186">
        <f aca="true" t="shared" si="20" ref="I77:I95">SUM(G77:H77)</f>
        <v>65249153</v>
      </c>
      <c r="J77" s="187">
        <v>0</v>
      </c>
      <c r="K77" s="221">
        <f aca="true" t="shared" si="21" ref="K77:Q77">SUM(K78:K82)</f>
        <v>77724071</v>
      </c>
      <c r="L77" s="221">
        <f t="shared" si="21"/>
        <v>73056013</v>
      </c>
      <c r="M77" s="184">
        <f t="shared" si="21"/>
        <v>81507048</v>
      </c>
      <c r="N77" s="184">
        <f t="shared" si="21"/>
        <v>70257426</v>
      </c>
      <c r="O77" s="185">
        <f t="shared" si="21"/>
        <v>100052390</v>
      </c>
      <c r="P77" s="184">
        <f t="shared" si="21"/>
        <v>402596948</v>
      </c>
      <c r="Q77" s="188">
        <f t="shared" si="21"/>
        <v>467846101</v>
      </c>
    </row>
    <row r="78" spans="3:17" ht="18" customHeight="1">
      <c r="C78" s="130"/>
      <c r="D78" s="133"/>
      <c r="E78" s="134" t="s">
        <v>91</v>
      </c>
      <c r="F78" s="135"/>
      <c r="G78" s="184">
        <v>27878098</v>
      </c>
      <c r="H78" s="185">
        <v>23626611</v>
      </c>
      <c r="I78" s="186">
        <f>SUM(G78:H78)</f>
        <v>51504709</v>
      </c>
      <c r="J78" s="187">
        <v>0</v>
      </c>
      <c r="K78" s="221">
        <v>57786193</v>
      </c>
      <c r="L78" s="184">
        <v>54237217</v>
      </c>
      <c r="M78" s="184">
        <v>60509890</v>
      </c>
      <c r="N78" s="184">
        <v>50724832</v>
      </c>
      <c r="O78" s="185">
        <v>61670032</v>
      </c>
      <c r="P78" s="184">
        <f>SUM(J78:O78)</f>
        <v>284928164</v>
      </c>
      <c r="Q78" s="188">
        <f>I78+P78</f>
        <v>336432873</v>
      </c>
    </row>
    <row r="79" spans="3:17" ht="18" customHeight="1">
      <c r="C79" s="130"/>
      <c r="D79" s="133"/>
      <c r="E79" s="134" t="s">
        <v>92</v>
      </c>
      <c r="F79" s="135"/>
      <c r="G79" s="184">
        <v>0</v>
      </c>
      <c r="H79" s="185">
        <v>18275</v>
      </c>
      <c r="I79" s="186">
        <f t="shared" si="20"/>
        <v>18275</v>
      </c>
      <c r="J79" s="187">
        <v>0</v>
      </c>
      <c r="K79" s="221">
        <v>53500</v>
      </c>
      <c r="L79" s="184">
        <v>602388</v>
      </c>
      <c r="M79" s="184">
        <v>1404375</v>
      </c>
      <c r="N79" s="184">
        <v>3286237</v>
      </c>
      <c r="O79" s="185">
        <v>12171221</v>
      </c>
      <c r="P79" s="184">
        <f>SUM(J79:O79)</f>
        <v>17517721</v>
      </c>
      <c r="Q79" s="188">
        <f>I79+P79</f>
        <v>17535996</v>
      </c>
    </row>
    <row r="80" spans="3:17" ht="18" customHeight="1">
      <c r="C80" s="130"/>
      <c r="D80" s="133"/>
      <c r="E80" s="134" t="s">
        <v>93</v>
      </c>
      <c r="F80" s="135"/>
      <c r="G80" s="184">
        <v>2193686</v>
      </c>
      <c r="H80" s="185">
        <v>8263573</v>
      </c>
      <c r="I80" s="186">
        <f t="shared" si="20"/>
        <v>10457259</v>
      </c>
      <c r="J80" s="187">
        <v>0</v>
      </c>
      <c r="K80" s="221">
        <v>15201735</v>
      </c>
      <c r="L80" s="184">
        <v>13319741</v>
      </c>
      <c r="M80" s="184">
        <v>14655738</v>
      </c>
      <c r="N80" s="184">
        <v>12816354</v>
      </c>
      <c r="O80" s="185">
        <v>21704606</v>
      </c>
      <c r="P80" s="184">
        <f>SUM(J80:O80)</f>
        <v>77698174</v>
      </c>
      <c r="Q80" s="188">
        <f>I80+P80</f>
        <v>88155433</v>
      </c>
    </row>
    <row r="81" spans="3:17" ht="18" customHeight="1">
      <c r="C81" s="130"/>
      <c r="D81" s="133"/>
      <c r="E81" s="134" t="s">
        <v>94</v>
      </c>
      <c r="F81" s="135"/>
      <c r="G81" s="184">
        <v>486815</v>
      </c>
      <c r="H81" s="185">
        <v>516995</v>
      </c>
      <c r="I81" s="186">
        <f t="shared" si="20"/>
        <v>1003810</v>
      </c>
      <c r="J81" s="187">
        <v>0</v>
      </c>
      <c r="K81" s="221">
        <v>882943</v>
      </c>
      <c r="L81" s="184">
        <v>796767</v>
      </c>
      <c r="M81" s="184">
        <v>521645</v>
      </c>
      <c r="N81" s="184">
        <v>484303</v>
      </c>
      <c r="O81" s="185">
        <v>714331</v>
      </c>
      <c r="P81" s="184">
        <f>SUM(J81:O81)</f>
        <v>3399989</v>
      </c>
      <c r="Q81" s="188">
        <f>I81+P81</f>
        <v>4403799</v>
      </c>
    </row>
    <row r="82" spans="3:17" ht="18" customHeight="1">
      <c r="C82" s="130"/>
      <c r="D82" s="133"/>
      <c r="E82" s="293" t="s">
        <v>103</v>
      </c>
      <c r="F82" s="294"/>
      <c r="G82" s="184">
        <v>1046400</v>
      </c>
      <c r="H82" s="185">
        <v>1218700</v>
      </c>
      <c r="I82" s="186">
        <f t="shared" si="20"/>
        <v>2265100</v>
      </c>
      <c r="J82" s="187">
        <v>0</v>
      </c>
      <c r="K82" s="221">
        <v>3799700</v>
      </c>
      <c r="L82" s="184">
        <v>4099900</v>
      </c>
      <c r="M82" s="184">
        <v>4415400</v>
      </c>
      <c r="N82" s="184">
        <v>2945700</v>
      </c>
      <c r="O82" s="185">
        <v>3792200</v>
      </c>
      <c r="P82" s="184">
        <f>SUM(J82:O82)</f>
        <v>19052900</v>
      </c>
      <c r="Q82" s="188">
        <f>I82+P82</f>
        <v>21318000</v>
      </c>
    </row>
    <row r="83" spans="3:17" ht="18" customHeight="1">
      <c r="C83" s="130"/>
      <c r="D83" s="131" t="s">
        <v>71</v>
      </c>
      <c r="E83" s="136"/>
      <c r="F83" s="135"/>
      <c r="G83" s="184">
        <f>SUM(G84:G85)</f>
        <v>19769114</v>
      </c>
      <c r="H83" s="184">
        <f>SUM(H84:H85)</f>
        <v>37504375</v>
      </c>
      <c r="I83" s="186">
        <f t="shared" si="20"/>
        <v>57273489</v>
      </c>
      <c r="J83" s="187">
        <v>0</v>
      </c>
      <c r="K83" s="221">
        <f aca="true" t="shared" si="22" ref="K83:Q83">SUM(K84:K85)</f>
        <v>69261075</v>
      </c>
      <c r="L83" s="221">
        <f t="shared" si="22"/>
        <v>72505671</v>
      </c>
      <c r="M83" s="221">
        <f t="shared" si="22"/>
        <v>68114296</v>
      </c>
      <c r="N83" s="221">
        <f t="shared" si="22"/>
        <v>38038304</v>
      </c>
      <c r="O83" s="221">
        <f t="shared" si="22"/>
        <v>24119857</v>
      </c>
      <c r="P83" s="184">
        <f t="shared" si="22"/>
        <v>272039203</v>
      </c>
      <c r="Q83" s="188">
        <f t="shared" si="22"/>
        <v>329312692</v>
      </c>
    </row>
    <row r="84" spans="3:17" ht="18" customHeight="1">
      <c r="C84" s="130"/>
      <c r="D84" s="133"/>
      <c r="E84" s="137" t="s">
        <v>95</v>
      </c>
      <c r="F84" s="137"/>
      <c r="G84" s="184">
        <v>16002998</v>
      </c>
      <c r="H84" s="185">
        <v>29560949</v>
      </c>
      <c r="I84" s="186">
        <f t="shared" si="20"/>
        <v>45563947</v>
      </c>
      <c r="J84" s="187">
        <v>0</v>
      </c>
      <c r="K84" s="221">
        <v>58797504</v>
      </c>
      <c r="L84" s="184">
        <v>58695464</v>
      </c>
      <c r="M84" s="184">
        <v>55805054</v>
      </c>
      <c r="N84" s="184">
        <v>32177801</v>
      </c>
      <c r="O84" s="185">
        <v>21570978</v>
      </c>
      <c r="P84" s="184">
        <f>SUM(J84:O84)</f>
        <v>227046801</v>
      </c>
      <c r="Q84" s="188">
        <f>I84+P84</f>
        <v>272610748</v>
      </c>
    </row>
    <row r="85" spans="3:17" ht="18" customHeight="1">
      <c r="C85" s="130"/>
      <c r="D85" s="133"/>
      <c r="E85" s="137" t="s">
        <v>96</v>
      </c>
      <c r="F85" s="137"/>
      <c r="G85" s="184">
        <v>3766116</v>
      </c>
      <c r="H85" s="185">
        <v>7943426</v>
      </c>
      <c r="I85" s="186">
        <f t="shared" si="20"/>
        <v>11709542</v>
      </c>
      <c r="J85" s="187">
        <v>0</v>
      </c>
      <c r="K85" s="221">
        <v>10463571</v>
      </c>
      <c r="L85" s="184">
        <v>13810207</v>
      </c>
      <c r="M85" s="184">
        <v>12309242</v>
      </c>
      <c r="N85" s="184">
        <v>5860503</v>
      </c>
      <c r="O85" s="185">
        <v>2548879</v>
      </c>
      <c r="P85" s="184">
        <f>SUM(J85:O85)</f>
        <v>44992402</v>
      </c>
      <c r="Q85" s="188">
        <f>I85+P85</f>
        <v>56701944</v>
      </c>
    </row>
    <row r="86" spans="3:17" ht="18" customHeight="1">
      <c r="C86" s="130"/>
      <c r="D86" s="131" t="s">
        <v>72</v>
      </c>
      <c r="E86" s="132"/>
      <c r="F86" s="132"/>
      <c r="G86" s="184">
        <f>SUM(G87:G89)</f>
        <v>151855</v>
      </c>
      <c r="H86" s="184">
        <f>SUM(H87:H89)</f>
        <v>1231753</v>
      </c>
      <c r="I86" s="186">
        <f t="shared" si="20"/>
        <v>1383608</v>
      </c>
      <c r="J86" s="187">
        <v>0</v>
      </c>
      <c r="K86" s="221">
        <f aca="true" t="shared" si="23" ref="K86:Q86">SUM(K87:K89)</f>
        <v>6511219</v>
      </c>
      <c r="L86" s="221">
        <f t="shared" si="23"/>
        <v>13543205</v>
      </c>
      <c r="M86" s="221">
        <f t="shared" si="23"/>
        <v>15760015</v>
      </c>
      <c r="N86" s="221">
        <f t="shared" si="23"/>
        <v>13435915</v>
      </c>
      <c r="O86" s="221">
        <f t="shared" si="23"/>
        <v>14762058</v>
      </c>
      <c r="P86" s="184">
        <f t="shared" si="23"/>
        <v>64012412</v>
      </c>
      <c r="Q86" s="188">
        <f t="shared" si="23"/>
        <v>65396020</v>
      </c>
    </row>
    <row r="87" spans="3:17" ht="18" customHeight="1">
      <c r="C87" s="130"/>
      <c r="D87" s="133"/>
      <c r="E87" s="134" t="s">
        <v>97</v>
      </c>
      <c r="F87" s="135"/>
      <c r="G87" s="184">
        <v>151855</v>
      </c>
      <c r="H87" s="185">
        <v>936105</v>
      </c>
      <c r="I87" s="186">
        <f t="shared" si="20"/>
        <v>1087960</v>
      </c>
      <c r="J87" s="187">
        <v>0</v>
      </c>
      <c r="K87" s="221">
        <v>5717046</v>
      </c>
      <c r="L87" s="184">
        <v>11285330</v>
      </c>
      <c r="M87" s="184">
        <v>13467561</v>
      </c>
      <c r="N87" s="184">
        <v>11827943</v>
      </c>
      <c r="O87" s="185">
        <v>11927616</v>
      </c>
      <c r="P87" s="184">
        <f>SUM(J87:O87)</f>
        <v>54225496</v>
      </c>
      <c r="Q87" s="188">
        <f>I87+P87</f>
        <v>55313456</v>
      </c>
    </row>
    <row r="88" spans="3:17" ht="18" customHeight="1">
      <c r="C88" s="130"/>
      <c r="D88" s="133"/>
      <c r="E88" s="287" t="s">
        <v>98</v>
      </c>
      <c r="F88" s="289"/>
      <c r="G88" s="184">
        <v>0</v>
      </c>
      <c r="H88" s="185">
        <v>295648</v>
      </c>
      <c r="I88" s="186">
        <f t="shared" si="20"/>
        <v>295648</v>
      </c>
      <c r="J88" s="187">
        <v>0</v>
      </c>
      <c r="K88" s="221">
        <v>794173</v>
      </c>
      <c r="L88" s="184">
        <v>2257875</v>
      </c>
      <c r="M88" s="184">
        <v>2292454</v>
      </c>
      <c r="N88" s="184">
        <v>1607972</v>
      </c>
      <c r="O88" s="185">
        <v>2834442</v>
      </c>
      <c r="P88" s="184">
        <f>SUM(J88:O88)</f>
        <v>9786916</v>
      </c>
      <c r="Q88" s="188">
        <f>I88+P88</f>
        <v>10082564</v>
      </c>
    </row>
    <row r="89" spans="3:17" ht="18" customHeight="1">
      <c r="C89" s="130"/>
      <c r="D89" s="137"/>
      <c r="E89" s="287" t="s">
        <v>99</v>
      </c>
      <c r="F89" s="289"/>
      <c r="G89" s="184">
        <v>0</v>
      </c>
      <c r="H89" s="185">
        <v>0</v>
      </c>
      <c r="I89" s="186">
        <f t="shared" si="20"/>
        <v>0</v>
      </c>
      <c r="J89" s="187">
        <v>0</v>
      </c>
      <c r="K89" s="221">
        <v>0</v>
      </c>
      <c r="L89" s="184">
        <v>0</v>
      </c>
      <c r="M89" s="184">
        <v>0</v>
      </c>
      <c r="N89" s="184">
        <v>0</v>
      </c>
      <c r="O89" s="185">
        <v>0</v>
      </c>
      <c r="P89" s="184">
        <f>SUM(J89:O89)</f>
        <v>0</v>
      </c>
      <c r="Q89" s="188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4">
        <f>SUM(G91:G93)</f>
        <v>9720089</v>
      </c>
      <c r="H90" s="184">
        <f>SUM(H91:H93)</f>
        <v>7981693</v>
      </c>
      <c r="I90" s="186">
        <f t="shared" si="20"/>
        <v>17701782</v>
      </c>
      <c r="J90" s="187">
        <v>0</v>
      </c>
      <c r="K90" s="185">
        <f aca="true" t="shared" si="24" ref="K90:Q90">SUM(K91:K93)</f>
        <v>14155462</v>
      </c>
      <c r="L90" s="185">
        <f t="shared" si="24"/>
        <v>17192567</v>
      </c>
      <c r="M90" s="185">
        <f t="shared" si="24"/>
        <v>14058515</v>
      </c>
      <c r="N90" s="185">
        <f t="shared" si="24"/>
        <v>10674580</v>
      </c>
      <c r="O90" s="185">
        <f t="shared" si="24"/>
        <v>13386495</v>
      </c>
      <c r="P90" s="184">
        <f t="shared" si="24"/>
        <v>69467619</v>
      </c>
      <c r="Q90" s="188">
        <f t="shared" si="24"/>
        <v>87169401</v>
      </c>
    </row>
    <row r="91" spans="3:17" ht="18" customHeight="1">
      <c r="C91" s="130"/>
      <c r="D91" s="133"/>
      <c r="E91" s="139" t="s">
        <v>100</v>
      </c>
      <c r="F91" s="135"/>
      <c r="G91" s="184">
        <v>4287490</v>
      </c>
      <c r="H91" s="185">
        <v>5961850</v>
      </c>
      <c r="I91" s="186">
        <f t="shared" si="20"/>
        <v>10249340</v>
      </c>
      <c r="J91" s="187">
        <v>0</v>
      </c>
      <c r="K91" s="185">
        <v>11286980</v>
      </c>
      <c r="L91" s="184">
        <v>13125080</v>
      </c>
      <c r="M91" s="184">
        <v>12592330</v>
      </c>
      <c r="N91" s="184">
        <v>10272110</v>
      </c>
      <c r="O91" s="185">
        <v>13086400</v>
      </c>
      <c r="P91" s="184">
        <f>SUM(J91:O91)</f>
        <v>60362900</v>
      </c>
      <c r="Q91" s="188">
        <f>I91+P91</f>
        <v>70612240</v>
      </c>
    </row>
    <row r="92" spans="3:17" ht="18" customHeight="1">
      <c r="C92" s="130"/>
      <c r="D92" s="140"/>
      <c r="E92" s="137" t="s">
        <v>74</v>
      </c>
      <c r="F92" s="141"/>
      <c r="G92" s="184">
        <v>1068246</v>
      </c>
      <c r="H92" s="185">
        <v>417158</v>
      </c>
      <c r="I92" s="186">
        <f t="shared" si="20"/>
        <v>1485404</v>
      </c>
      <c r="J92" s="187">
        <v>0</v>
      </c>
      <c r="K92" s="185">
        <v>811807</v>
      </c>
      <c r="L92" s="184">
        <v>876409</v>
      </c>
      <c r="M92" s="184">
        <v>711030</v>
      </c>
      <c r="N92" s="184">
        <v>402470</v>
      </c>
      <c r="O92" s="185">
        <v>75095</v>
      </c>
      <c r="P92" s="184">
        <f>SUM(J92:O92)</f>
        <v>2876811</v>
      </c>
      <c r="Q92" s="188">
        <f>I92+P92</f>
        <v>4362215</v>
      </c>
    </row>
    <row r="93" spans="3:17" ht="18" customHeight="1">
      <c r="C93" s="130"/>
      <c r="D93" s="142"/>
      <c r="E93" s="134" t="s">
        <v>75</v>
      </c>
      <c r="F93" s="143"/>
      <c r="G93" s="184">
        <v>4364353</v>
      </c>
      <c r="H93" s="185">
        <v>1602685</v>
      </c>
      <c r="I93" s="186">
        <f t="shared" si="20"/>
        <v>5967038</v>
      </c>
      <c r="J93" s="187">
        <v>0</v>
      </c>
      <c r="K93" s="185">
        <v>2056675</v>
      </c>
      <c r="L93" s="184">
        <v>3191078</v>
      </c>
      <c r="M93" s="184">
        <v>755155</v>
      </c>
      <c r="N93" s="184">
        <v>0</v>
      </c>
      <c r="O93" s="185">
        <v>225000</v>
      </c>
      <c r="P93" s="184">
        <f>SUM(J93:O93)</f>
        <v>6227908</v>
      </c>
      <c r="Q93" s="188">
        <f>I93+P93</f>
        <v>12194946</v>
      </c>
    </row>
    <row r="94" spans="3:17" ht="18" customHeight="1">
      <c r="C94" s="130"/>
      <c r="D94" s="133" t="s">
        <v>76</v>
      </c>
      <c r="E94" s="144"/>
      <c r="F94" s="144"/>
      <c r="G94" s="184">
        <v>6259013</v>
      </c>
      <c r="H94" s="185">
        <v>9566738</v>
      </c>
      <c r="I94" s="186">
        <f t="shared" si="20"/>
        <v>15825751</v>
      </c>
      <c r="J94" s="187">
        <v>0</v>
      </c>
      <c r="K94" s="185">
        <v>24866280</v>
      </c>
      <c r="L94" s="184">
        <v>25730564</v>
      </c>
      <c r="M94" s="184">
        <v>27122169</v>
      </c>
      <c r="N94" s="184">
        <v>19580315</v>
      </c>
      <c r="O94" s="185">
        <v>21957702</v>
      </c>
      <c r="P94" s="184">
        <f>SUM(J94:O94)</f>
        <v>119257030</v>
      </c>
      <c r="Q94" s="188">
        <f>I94+P94</f>
        <v>135082781</v>
      </c>
    </row>
    <row r="95" spans="3:17" ht="18" customHeight="1">
      <c r="C95" s="145"/>
      <c r="D95" s="146" t="s">
        <v>101</v>
      </c>
      <c r="E95" s="147"/>
      <c r="F95" s="147"/>
      <c r="G95" s="189">
        <v>9972060</v>
      </c>
      <c r="H95" s="190">
        <v>7198494</v>
      </c>
      <c r="I95" s="191">
        <f t="shared" si="20"/>
        <v>17170554</v>
      </c>
      <c r="J95" s="192">
        <v>0</v>
      </c>
      <c r="K95" s="190">
        <v>25982390</v>
      </c>
      <c r="L95" s="189">
        <v>18852587</v>
      </c>
      <c r="M95" s="189">
        <v>17026250</v>
      </c>
      <c r="N95" s="189">
        <v>10446592</v>
      </c>
      <c r="O95" s="190">
        <v>9553454</v>
      </c>
      <c r="P95" s="191">
        <f>SUM(J95:O95)</f>
        <v>81861273</v>
      </c>
      <c r="Q95" s="188">
        <f>I95+P95</f>
        <v>99031827</v>
      </c>
    </row>
    <row r="96" spans="3:17" ht="18" customHeight="1">
      <c r="C96" s="127" t="s">
        <v>77</v>
      </c>
      <c r="D96" s="148"/>
      <c r="E96" s="149"/>
      <c r="F96" s="150"/>
      <c r="G96" s="179">
        <f>SUM(G97:G102)</f>
        <v>2445572</v>
      </c>
      <c r="H96" s="179">
        <f>SUM(H97:H102)</f>
        <v>2241540</v>
      </c>
      <c r="I96" s="181">
        <f>SUM(G96:H96)</f>
        <v>4687112</v>
      </c>
      <c r="J96" s="182">
        <v>0</v>
      </c>
      <c r="K96" s="220">
        <f>SUM(K97:K102)</f>
        <v>25724508</v>
      </c>
      <c r="L96" s="179">
        <f>SUM(L97:L102)</f>
        <v>30480041</v>
      </c>
      <c r="M96" s="179">
        <f>SUM(M97:M102)</f>
        <v>36783325</v>
      </c>
      <c r="N96" s="179">
        <f>SUM(N97:N102)</f>
        <v>21871073</v>
      </c>
      <c r="O96" s="179">
        <f>SUM(O97:O102)</f>
        <v>15408477</v>
      </c>
      <c r="P96" s="179">
        <f aca="true" t="shared" si="25" ref="P96:P106">SUM(J96:O96)</f>
        <v>130267424</v>
      </c>
      <c r="Q96" s="183">
        <f>SUM(Q97:Q102)</f>
        <v>134954536</v>
      </c>
    </row>
    <row r="97" spans="3:17" ht="18" customHeight="1">
      <c r="C97" s="130"/>
      <c r="D97" s="287" t="s">
        <v>78</v>
      </c>
      <c r="E97" s="288"/>
      <c r="F97" s="289"/>
      <c r="G97" s="194"/>
      <c r="H97" s="195"/>
      <c r="I97" s="196"/>
      <c r="J97" s="197"/>
      <c r="K97" s="221">
        <v>0</v>
      </c>
      <c r="L97" s="184">
        <v>0</v>
      </c>
      <c r="M97" s="184">
        <v>0</v>
      </c>
      <c r="N97" s="184">
        <v>0</v>
      </c>
      <c r="O97" s="185">
        <v>0</v>
      </c>
      <c r="P97" s="184">
        <f t="shared" si="25"/>
        <v>0</v>
      </c>
      <c r="Q97" s="188">
        <f aca="true" t="shared" si="26" ref="Q97:Q102">I97+P97</f>
        <v>0</v>
      </c>
    </row>
    <row r="98" spans="3:17" ht="18" customHeight="1">
      <c r="C98" s="130"/>
      <c r="D98" s="287" t="s">
        <v>79</v>
      </c>
      <c r="E98" s="288"/>
      <c r="F98" s="289"/>
      <c r="G98" s="184">
        <v>1554233</v>
      </c>
      <c r="H98" s="185">
        <v>71085</v>
      </c>
      <c r="I98" s="186">
        <f>SUM(G98:H98)</f>
        <v>1625318</v>
      </c>
      <c r="J98" s="187">
        <v>0</v>
      </c>
      <c r="K98" s="221">
        <v>1879861</v>
      </c>
      <c r="L98" s="184">
        <v>2324905</v>
      </c>
      <c r="M98" s="184">
        <v>2847148</v>
      </c>
      <c r="N98" s="184">
        <v>3159186</v>
      </c>
      <c r="O98" s="185">
        <v>2743210</v>
      </c>
      <c r="P98" s="184">
        <f t="shared" si="25"/>
        <v>12954310</v>
      </c>
      <c r="Q98" s="188">
        <f t="shared" si="26"/>
        <v>14579628</v>
      </c>
    </row>
    <row r="99" spans="3:17" ht="18" customHeight="1">
      <c r="C99" s="130"/>
      <c r="D99" s="287" t="s">
        <v>80</v>
      </c>
      <c r="E99" s="288"/>
      <c r="F99" s="289"/>
      <c r="G99" s="184">
        <v>891339</v>
      </c>
      <c r="H99" s="185">
        <v>545137</v>
      </c>
      <c r="I99" s="186">
        <f>SUM(G99:H99)</f>
        <v>1436476</v>
      </c>
      <c r="J99" s="187">
        <v>0</v>
      </c>
      <c r="K99" s="221">
        <v>2868958</v>
      </c>
      <c r="L99" s="184">
        <v>5170297</v>
      </c>
      <c r="M99" s="184">
        <v>6821681</v>
      </c>
      <c r="N99" s="184">
        <v>2982077</v>
      </c>
      <c r="O99" s="185">
        <v>2139434</v>
      </c>
      <c r="P99" s="184">
        <f t="shared" si="25"/>
        <v>19982447</v>
      </c>
      <c r="Q99" s="188">
        <f t="shared" si="26"/>
        <v>21418923</v>
      </c>
    </row>
    <row r="100" spans="3:17" ht="18" customHeight="1">
      <c r="C100" s="130"/>
      <c r="D100" s="287" t="s">
        <v>81</v>
      </c>
      <c r="E100" s="288"/>
      <c r="F100" s="289"/>
      <c r="G100" s="195"/>
      <c r="H100" s="185">
        <v>1625318</v>
      </c>
      <c r="I100" s="186">
        <f>SUM(G100:H100)</f>
        <v>1625318</v>
      </c>
      <c r="J100" s="197"/>
      <c r="K100" s="221">
        <v>20295708</v>
      </c>
      <c r="L100" s="184">
        <v>22728595</v>
      </c>
      <c r="M100" s="184">
        <v>25467110</v>
      </c>
      <c r="N100" s="184">
        <v>14279374</v>
      </c>
      <c r="O100" s="185">
        <v>9561759</v>
      </c>
      <c r="P100" s="184">
        <f t="shared" si="25"/>
        <v>92332546</v>
      </c>
      <c r="Q100" s="188">
        <f t="shared" si="26"/>
        <v>93957864</v>
      </c>
    </row>
    <row r="101" spans="3:17" ht="18" customHeight="1">
      <c r="C101" s="130"/>
      <c r="D101" s="287" t="s">
        <v>82</v>
      </c>
      <c r="E101" s="288"/>
      <c r="F101" s="289"/>
      <c r="G101" s="194"/>
      <c r="H101" s="195"/>
      <c r="I101" s="196"/>
      <c r="J101" s="198"/>
      <c r="K101" s="221">
        <v>0</v>
      </c>
      <c r="L101" s="184">
        <v>0</v>
      </c>
      <c r="M101" s="184">
        <v>0</v>
      </c>
      <c r="N101" s="184">
        <v>0</v>
      </c>
      <c r="O101" s="185">
        <v>0</v>
      </c>
      <c r="P101" s="184">
        <f t="shared" si="25"/>
        <v>0</v>
      </c>
      <c r="Q101" s="188">
        <f t="shared" si="26"/>
        <v>0</v>
      </c>
    </row>
    <row r="102" spans="3:17" ht="18" customHeight="1">
      <c r="C102" s="151"/>
      <c r="D102" s="290" t="s">
        <v>83</v>
      </c>
      <c r="E102" s="291"/>
      <c r="F102" s="292"/>
      <c r="G102" s="189">
        <v>0</v>
      </c>
      <c r="H102" s="190">
        <v>0</v>
      </c>
      <c r="I102" s="191">
        <v>0</v>
      </c>
      <c r="J102" s="199"/>
      <c r="K102" s="222">
        <v>679981</v>
      </c>
      <c r="L102" s="189">
        <v>256244</v>
      </c>
      <c r="M102" s="189">
        <v>1647386</v>
      </c>
      <c r="N102" s="189">
        <v>1450436</v>
      </c>
      <c r="O102" s="190">
        <v>964074</v>
      </c>
      <c r="P102" s="189">
        <f t="shared" si="25"/>
        <v>4998121</v>
      </c>
      <c r="Q102" s="188">
        <f t="shared" si="26"/>
        <v>4998121</v>
      </c>
    </row>
    <row r="103" spans="3:17" ht="18" customHeight="1">
      <c r="C103" s="130" t="s">
        <v>102</v>
      </c>
      <c r="D103" s="132"/>
      <c r="E103" s="132"/>
      <c r="F103" s="132"/>
      <c r="G103" s="180">
        <v>0</v>
      </c>
      <c r="H103" s="180">
        <v>0</v>
      </c>
      <c r="I103" s="181">
        <v>0</v>
      </c>
      <c r="J103" s="200"/>
      <c r="K103" s="220">
        <f>SUM(K104:K106)</f>
        <v>52039046</v>
      </c>
      <c r="L103" s="220">
        <f>SUM(L104:L106)</f>
        <v>98743204</v>
      </c>
      <c r="M103" s="220">
        <f>SUM(M104:M106)</f>
        <v>164083577</v>
      </c>
      <c r="N103" s="220">
        <f>SUM(N104:N106)</f>
        <v>163613900</v>
      </c>
      <c r="O103" s="220">
        <f>SUM(O104:O106)</f>
        <v>217658706</v>
      </c>
      <c r="P103" s="179">
        <f t="shared" si="25"/>
        <v>696138433</v>
      </c>
      <c r="Q103" s="183">
        <f>SUM(Q104:Q106)</f>
        <v>696138433</v>
      </c>
    </row>
    <row r="104" spans="3:17" ht="18" customHeight="1">
      <c r="C104" s="130"/>
      <c r="D104" s="139" t="s">
        <v>31</v>
      </c>
      <c r="E104" s="139"/>
      <c r="F104" s="143"/>
      <c r="G104" s="185">
        <v>0</v>
      </c>
      <c r="H104" s="185">
        <v>0</v>
      </c>
      <c r="I104" s="186">
        <v>0</v>
      </c>
      <c r="J104" s="197"/>
      <c r="K104" s="221">
        <v>9372018</v>
      </c>
      <c r="L104" s="184">
        <v>39664894</v>
      </c>
      <c r="M104" s="184">
        <v>82954450</v>
      </c>
      <c r="N104" s="184">
        <v>94490271</v>
      </c>
      <c r="O104" s="185">
        <v>121699187</v>
      </c>
      <c r="P104" s="184">
        <f t="shared" si="25"/>
        <v>348180820</v>
      </c>
      <c r="Q104" s="188">
        <f>I104+P104</f>
        <v>348180820</v>
      </c>
    </row>
    <row r="105" spans="3:17" ht="18" customHeight="1">
      <c r="C105" s="130"/>
      <c r="D105" s="139" t="s">
        <v>32</v>
      </c>
      <c r="E105" s="139"/>
      <c r="F105" s="143"/>
      <c r="G105" s="184">
        <v>0</v>
      </c>
      <c r="H105" s="185">
        <v>0</v>
      </c>
      <c r="I105" s="186">
        <v>0</v>
      </c>
      <c r="J105" s="198"/>
      <c r="K105" s="221">
        <v>42106660</v>
      </c>
      <c r="L105" s="184">
        <v>58235292</v>
      </c>
      <c r="M105" s="184">
        <v>77927130</v>
      </c>
      <c r="N105" s="184">
        <v>58260596</v>
      </c>
      <c r="O105" s="185">
        <v>51836027</v>
      </c>
      <c r="P105" s="184">
        <f t="shared" si="25"/>
        <v>288365705</v>
      </c>
      <c r="Q105" s="188">
        <f>I105+P105</f>
        <v>288365705</v>
      </c>
    </row>
    <row r="106" spans="3:17" ht="18" customHeight="1">
      <c r="C106" s="130"/>
      <c r="D106" s="152" t="s">
        <v>33</v>
      </c>
      <c r="E106" s="152"/>
      <c r="F106" s="153"/>
      <c r="G106" s="201">
        <v>0</v>
      </c>
      <c r="H106" s="202">
        <v>0</v>
      </c>
      <c r="I106" s="203">
        <v>0</v>
      </c>
      <c r="J106" s="204"/>
      <c r="K106" s="223">
        <v>560368</v>
      </c>
      <c r="L106" s="206">
        <v>843018</v>
      </c>
      <c r="M106" s="206">
        <v>3201997</v>
      </c>
      <c r="N106" s="206">
        <v>10863033</v>
      </c>
      <c r="O106" s="205">
        <v>44123492</v>
      </c>
      <c r="P106" s="206">
        <f t="shared" si="25"/>
        <v>59591908</v>
      </c>
      <c r="Q106" s="188">
        <f>I106+P106</f>
        <v>59591908</v>
      </c>
    </row>
    <row r="107" spans="3:17" ht="18" customHeight="1" thickBot="1">
      <c r="C107" s="156"/>
      <c r="D107" s="157" t="s">
        <v>84</v>
      </c>
      <c r="E107" s="157"/>
      <c r="F107" s="157"/>
      <c r="G107" s="208">
        <f>G76+G96+G103</f>
        <v>79922702</v>
      </c>
      <c r="H107" s="209">
        <f aca="true" t="shared" si="27" ref="H107:P107">H76+H96+H103</f>
        <v>99368747</v>
      </c>
      <c r="I107" s="210">
        <f>I76+I96+I103</f>
        <v>179291449</v>
      </c>
      <c r="J107" s="211">
        <f t="shared" si="27"/>
        <v>0</v>
      </c>
      <c r="K107" s="224">
        <f t="shared" si="27"/>
        <v>296264051</v>
      </c>
      <c r="L107" s="208">
        <f t="shared" si="27"/>
        <v>350103852</v>
      </c>
      <c r="M107" s="208">
        <f t="shared" si="27"/>
        <v>424455195</v>
      </c>
      <c r="N107" s="208">
        <f t="shared" si="27"/>
        <v>347918105</v>
      </c>
      <c r="O107" s="209">
        <f t="shared" si="27"/>
        <v>416899139</v>
      </c>
      <c r="P107" s="208">
        <f t="shared" si="27"/>
        <v>1835640342</v>
      </c>
      <c r="Q107" s="212">
        <f>Q76+Q96+Q103</f>
        <v>2014931791</v>
      </c>
    </row>
    <row r="108" spans="3:17" ht="18" customHeight="1">
      <c r="C108" s="123" t="s">
        <v>87</v>
      </c>
      <c r="D108" s="124"/>
      <c r="E108" s="124"/>
      <c r="F108" s="124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4"/>
    </row>
    <row r="109" spans="3:17" ht="18" customHeight="1">
      <c r="C109" s="127" t="s">
        <v>70</v>
      </c>
      <c r="D109" s="128"/>
      <c r="E109" s="128"/>
      <c r="F109" s="129"/>
      <c r="G109" s="179">
        <f>G110+G116+G119+G123+G127+G128</f>
        <v>70725351</v>
      </c>
      <c r="H109" s="180">
        <f>H110+H116+H119+H123+H127+H128</f>
        <v>88133505</v>
      </c>
      <c r="I109" s="181">
        <f>I110+I116+I119+I123+I127+I128</f>
        <v>158858856</v>
      </c>
      <c r="J109" s="182">
        <v>0</v>
      </c>
      <c r="K109" s="220">
        <f aca="true" t="shared" si="28" ref="K109:Q109">K110+K116+K119+K123+K127+K128</f>
        <v>199246088</v>
      </c>
      <c r="L109" s="179">
        <f t="shared" si="28"/>
        <v>200676703</v>
      </c>
      <c r="M109" s="179">
        <f t="shared" si="28"/>
        <v>202931165</v>
      </c>
      <c r="N109" s="179">
        <f t="shared" si="28"/>
        <v>147233874</v>
      </c>
      <c r="O109" s="180">
        <f t="shared" si="28"/>
        <v>166403468</v>
      </c>
      <c r="P109" s="179">
        <f t="shared" si="28"/>
        <v>916491298</v>
      </c>
      <c r="Q109" s="183">
        <f t="shared" si="28"/>
        <v>1075350154</v>
      </c>
    </row>
    <row r="110" spans="3:17" ht="18" customHeight="1">
      <c r="C110" s="130"/>
      <c r="D110" s="131" t="s">
        <v>90</v>
      </c>
      <c r="E110" s="132"/>
      <c r="F110" s="132"/>
      <c r="G110" s="184">
        <f>SUM(G111:G115)</f>
        <v>28443685</v>
      </c>
      <c r="H110" s="184">
        <f>SUM(H111:H115)</f>
        <v>30279268</v>
      </c>
      <c r="I110" s="186">
        <f>SUM(I111:I115)</f>
        <v>58722953</v>
      </c>
      <c r="J110" s="187">
        <v>0</v>
      </c>
      <c r="K110" s="221">
        <f aca="true" t="shared" si="29" ref="K110:Q110">SUM(K111:K115)</f>
        <v>69949725</v>
      </c>
      <c r="L110" s="184">
        <f t="shared" si="29"/>
        <v>65749913</v>
      </c>
      <c r="M110" s="184">
        <f t="shared" si="29"/>
        <v>73355925</v>
      </c>
      <c r="N110" s="184">
        <f t="shared" si="29"/>
        <v>63231363</v>
      </c>
      <c r="O110" s="185">
        <f t="shared" si="29"/>
        <v>90046727</v>
      </c>
      <c r="P110" s="184">
        <f t="shared" si="29"/>
        <v>362333653</v>
      </c>
      <c r="Q110" s="188">
        <f t="shared" si="29"/>
        <v>421056606</v>
      </c>
    </row>
    <row r="111" spans="3:17" ht="18" customHeight="1">
      <c r="C111" s="130"/>
      <c r="D111" s="133"/>
      <c r="E111" s="134" t="s">
        <v>91</v>
      </c>
      <c r="F111" s="135"/>
      <c r="G111" s="184">
        <v>25089507</v>
      </c>
      <c r="H111" s="185">
        <v>21263567</v>
      </c>
      <c r="I111" s="186">
        <f>SUM(G111:H111)</f>
        <v>46353074</v>
      </c>
      <c r="J111" s="187">
        <v>0</v>
      </c>
      <c r="K111" s="221">
        <v>52005765</v>
      </c>
      <c r="L111" s="184">
        <v>48813115</v>
      </c>
      <c r="M111" s="184">
        <v>54458612</v>
      </c>
      <c r="N111" s="184">
        <v>45652145</v>
      </c>
      <c r="O111" s="185">
        <v>55502800</v>
      </c>
      <c r="P111" s="184">
        <f>SUM(J111:O111)</f>
        <v>256432437</v>
      </c>
      <c r="Q111" s="188">
        <f>I111+P111</f>
        <v>302785511</v>
      </c>
    </row>
    <row r="112" spans="3:17" ht="18" customHeight="1">
      <c r="C112" s="130"/>
      <c r="D112" s="133"/>
      <c r="E112" s="134" t="s">
        <v>92</v>
      </c>
      <c r="F112" s="135"/>
      <c r="G112" s="184">
        <v>0</v>
      </c>
      <c r="H112" s="185">
        <v>16447</v>
      </c>
      <c r="I112" s="186">
        <f>SUM(G112:H112)</f>
        <v>16447</v>
      </c>
      <c r="J112" s="187">
        <v>0</v>
      </c>
      <c r="K112" s="221">
        <v>48149</v>
      </c>
      <c r="L112" s="184">
        <v>542145</v>
      </c>
      <c r="M112" s="184">
        <v>1263933</v>
      </c>
      <c r="N112" s="184">
        <v>2957596</v>
      </c>
      <c r="O112" s="185">
        <v>10954052</v>
      </c>
      <c r="P112" s="184">
        <f>SUM(J112:O112)</f>
        <v>15765875</v>
      </c>
      <c r="Q112" s="188">
        <f>I112+P112</f>
        <v>15782322</v>
      </c>
    </row>
    <row r="113" spans="3:17" ht="18" customHeight="1">
      <c r="C113" s="130"/>
      <c r="D113" s="133"/>
      <c r="E113" s="134" t="s">
        <v>93</v>
      </c>
      <c r="F113" s="135"/>
      <c r="G113" s="184">
        <v>1974292</v>
      </c>
      <c r="H113" s="185">
        <v>7437136</v>
      </c>
      <c r="I113" s="186">
        <f>SUM(G113:H113)</f>
        <v>9411428</v>
      </c>
      <c r="J113" s="187">
        <v>0</v>
      </c>
      <c r="K113" s="221">
        <v>13681443</v>
      </c>
      <c r="L113" s="184">
        <v>11987661</v>
      </c>
      <c r="M113" s="184">
        <v>13190047</v>
      </c>
      <c r="N113" s="184">
        <v>11534627</v>
      </c>
      <c r="O113" s="185">
        <v>19534003</v>
      </c>
      <c r="P113" s="184">
        <f>SUM(J113:O113)</f>
        <v>69927781</v>
      </c>
      <c r="Q113" s="188">
        <f>I113+P113</f>
        <v>79339209</v>
      </c>
    </row>
    <row r="114" spans="3:17" ht="18" customHeight="1">
      <c r="C114" s="130"/>
      <c r="D114" s="133"/>
      <c r="E114" s="134" t="s">
        <v>94</v>
      </c>
      <c r="F114" s="135"/>
      <c r="G114" s="184">
        <v>438126</v>
      </c>
      <c r="H114" s="185">
        <v>465288</v>
      </c>
      <c r="I114" s="186">
        <f>SUM(G114:H114)</f>
        <v>903414</v>
      </c>
      <c r="J114" s="187">
        <v>0</v>
      </c>
      <c r="K114" s="221">
        <v>794638</v>
      </c>
      <c r="L114" s="184">
        <v>717082</v>
      </c>
      <c r="M114" s="184">
        <v>469473</v>
      </c>
      <c r="N114" s="184">
        <v>435865</v>
      </c>
      <c r="O114" s="185">
        <v>642892</v>
      </c>
      <c r="P114" s="184">
        <f>SUM(J114:O114)</f>
        <v>3059950</v>
      </c>
      <c r="Q114" s="188">
        <f>I114+P114</f>
        <v>3963364</v>
      </c>
    </row>
    <row r="115" spans="3:17" ht="18" customHeight="1">
      <c r="C115" s="130"/>
      <c r="D115" s="133"/>
      <c r="E115" s="293" t="s">
        <v>103</v>
      </c>
      <c r="F115" s="294"/>
      <c r="G115" s="184">
        <v>941760</v>
      </c>
      <c r="H115" s="185">
        <v>1096830</v>
      </c>
      <c r="I115" s="186">
        <f>SUM(G115:H115)</f>
        <v>2038590</v>
      </c>
      <c r="J115" s="187">
        <v>0</v>
      </c>
      <c r="K115" s="221">
        <v>3419730</v>
      </c>
      <c r="L115" s="184">
        <v>3689910</v>
      </c>
      <c r="M115" s="184">
        <v>3973860</v>
      </c>
      <c r="N115" s="184">
        <v>2651130</v>
      </c>
      <c r="O115" s="185">
        <v>3412980</v>
      </c>
      <c r="P115" s="184">
        <f>SUM(J115:O115)</f>
        <v>17147610</v>
      </c>
      <c r="Q115" s="188">
        <f>I115+P115</f>
        <v>19186200</v>
      </c>
    </row>
    <row r="116" spans="3:17" ht="18" customHeight="1">
      <c r="C116" s="130"/>
      <c r="D116" s="131" t="s">
        <v>71</v>
      </c>
      <c r="E116" s="136"/>
      <c r="F116" s="135"/>
      <c r="G116" s="184">
        <f>SUM(G117:G118)</f>
        <v>17791803</v>
      </c>
      <c r="H116" s="184">
        <f>SUM(H117:H118)</f>
        <v>33753617</v>
      </c>
      <c r="I116" s="186">
        <f>SUM(I117:I118)</f>
        <v>51545420</v>
      </c>
      <c r="J116" s="187">
        <v>0</v>
      </c>
      <c r="K116" s="221">
        <f aca="true" t="shared" si="30" ref="K116:Q116">SUM(K117:K118)</f>
        <v>62334413</v>
      </c>
      <c r="L116" s="184">
        <f t="shared" si="30"/>
        <v>65254653</v>
      </c>
      <c r="M116" s="184">
        <f t="shared" si="30"/>
        <v>61302523</v>
      </c>
      <c r="N116" s="184">
        <f t="shared" si="30"/>
        <v>34234286</v>
      </c>
      <c r="O116" s="185">
        <f t="shared" si="30"/>
        <v>21707755</v>
      </c>
      <c r="P116" s="184">
        <f t="shared" si="30"/>
        <v>244833630</v>
      </c>
      <c r="Q116" s="188">
        <f t="shared" si="30"/>
        <v>296379050</v>
      </c>
    </row>
    <row r="117" spans="3:17" ht="18" customHeight="1">
      <c r="C117" s="130"/>
      <c r="D117" s="133"/>
      <c r="E117" s="137" t="s">
        <v>95</v>
      </c>
      <c r="F117" s="137"/>
      <c r="G117" s="184">
        <v>14402350</v>
      </c>
      <c r="H117" s="185">
        <v>26604583</v>
      </c>
      <c r="I117" s="186">
        <f>SUM(G117:H117)</f>
        <v>41006933</v>
      </c>
      <c r="J117" s="187">
        <v>0</v>
      </c>
      <c r="K117" s="221">
        <v>52917293</v>
      </c>
      <c r="L117" s="184">
        <v>52825569</v>
      </c>
      <c r="M117" s="184">
        <v>50224279</v>
      </c>
      <c r="N117" s="184">
        <v>28959860</v>
      </c>
      <c r="O117" s="185">
        <v>19413776</v>
      </c>
      <c r="P117" s="184">
        <f>SUM(J117:O117)</f>
        <v>204340777</v>
      </c>
      <c r="Q117" s="188">
        <f>I117+P117</f>
        <v>245347710</v>
      </c>
    </row>
    <row r="118" spans="3:17" ht="18" customHeight="1">
      <c r="C118" s="130"/>
      <c r="D118" s="133"/>
      <c r="E118" s="137" t="s">
        <v>96</v>
      </c>
      <c r="F118" s="137"/>
      <c r="G118" s="184">
        <v>3389453</v>
      </c>
      <c r="H118" s="185">
        <v>7149034</v>
      </c>
      <c r="I118" s="186">
        <f>SUM(G118:H118)</f>
        <v>10538487</v>
      </c>
      <c r="J118" s="187">
        <v>0</v>
      </c>
      <c r="K118" s="221">
        <v>9417120</v>
      </c>
      <c r="L118" s="184">
        <v>12429084</v>
      </c>
      <c r="M118" s="184">
        <v>11078244</v>
      </c>
      <c r="N118" s="184">
        <v>5274426</v>
      </c>
      <c r="O118" s="185">
        <v>2293979</v>
      </c>
      <c r="P118" s="184">
        <f>SUM(J118:O118)</f>
        <v>40492853</v>
      </c>
      <c r="Q118" s="188">
        <f>I118+P118</f>
        <v>51031340</v>
      </c>
    </row>
    <row r="119" spans="3:17" ht="18" customHeight="1">
      <c r="C119" s="130"/>
      <c r="D119" s="131" t="s">
        <v>72</v>
      </c>
      <c r="E119" s="132"/>
      <c r="F119" s="132"/>
      <c r="G119" s="184">
        <f>SUM(G120:G122)</f>
        <v>136666</v>
      </c>
      <c r="H119" s="184">
        <f>SUM(H120:H122)</f>
        <v>1108560</v>
      </c>
      <c r="I119" s="186">
        <f>SUM(I120:I122)</f>
        <v>1245226</v>
      </c>
      <c r="J119" s="187">
        <v>0</v>
      </c>
      <c r="K119" s="221">
        <f aca="true" t="shared" si="31" ref="K119:Q119">SUM(K120:K122)</f>
        <v>5860029</v>
      </c>
      <c r="L119" s="221">
        <f t="shared" si="31"/>
        <v>12188789</v>
      </c>
      <c r="M119" s="221">
        <f t="shared" si="31"/>
        <v>14183925</v>
      </c>
      <c r="N119" s="221">
        <f t="shared" si="31"/>
        <v>12092265</v>
      </c>
      <c r="O119" s="221">
        <f t="shared" si="31"/>
        <v>13285788</v>
      </c>
      <c r="P119" s="184">
        <f t="shared" si="31"/>
        <v>57610796</v>
      </c>
      <c r="Q119" s="188">
        <f t="shared" si="31"/>
        <v>58856022</v>
      </c>
    </row>
    <row r="120" spans="3:17" ht="18" customHeight="1">
      <c r="C120" s="130"/>
      <c r="D120" s="133"/>
      <c r="E120" s="134" t="s">
        <v>97</v>
      </c>
      <c r="F120" s="135"/>
      <c r="G120" s="184">
        <v>136666</v>
      </c>
      <c r="H120" s="185">
        <v>842481</v>
      </c>
      <c r="I120" s="186">
        <f>SUM(G120:H120)</f>
        <v>979147</v>
      </c>
      <c r="J120" s="187">
        <v>0</v>
      </c>
      <c r="K120" s="221">
        <v>5145280</v>
      </c>
      <c r="L120" s="184">
        <v>10156717</v>
      </c>
      <c r="M120" s="184">
        <v>12120730</v>
      </c>
      <c r="N120" s="184">
        <v>10645101</v>
      </c>
      <c r="O120" s="185">
        <v>10734808</v>
      </c>
      <c r="P120" s="184">
        <f>SUM(J120:O120)</f>
        <v>48802636</v>
      </c>
      <c r="Q120" s="188">
        <f>I120+P120</f>
        <v>49781783</v>
      </c>
    </row>
    <row r="121" spans="3:17" ht="18" customHeight="1">
      <c r="C121" s="130"/>
      <c r="D121" s="133"/>
      <c r="E121" s="287" t="s">
        <v>98</v>
      </c>
      <c r="F121" s="289"/>
      <c r="G121" s="184">
        <v>0</v>
      </c>
      <c r="H121" s="185">
        <v>266079</v>
      </c>
      <c r="I121" s="186">
        <f>SUM(G121:H121)</f>
        <v>266079</v>
      </c>
      <c r="J121" s="187">
        <v>0</v>
      </c>
      <c r="K121" s="221">
        <v>714749</v>
      </c>
      <c r="L121" s="184">
        <v>2032072</v>
      </c>
      <c r="M121" s="184">
        <v>2063195</v>
      </c>
      <c r="N121" s="184">
        <v>1447164</v>
      </c>
      <c r="O121" s="185">
        <v>2550980</v>
      </c>
      <c r="P121" s="184">
        <f>SUM(J121:O121)</f>
        <v>8808160</v>
      </c>
      <c r="Q121" s="188">
        <f>I121+P121</f>
        <v>9074239</v>
      </c>
    </row>
    <row r="122" spans="3:17" ht="18" customHeight="1">
      <c r="C122" s="130"/>
      <c r="D122" s="137"/>
      <c r="E122" s="287" t="s">
        <v>99</v>
      </c>
      <c r="F122" s="289"/>
      <c r="G122" s="184">
        <v>0</v>
      </c>
      <c r="H122" s="185">
        <v>0</v>
      </c>
      <c r="I122" s="186">
        <f>SUM(G122:H122)</f>
        <v>0</v>
      </c>
      <c r="J122" s="187">
        <v>0</v>
      </c>
      <c r="K122" s="221">
        <v>0</v>
      </c>
      <c r="L122" s="184">
        <v>0</v>
      </c>
      <c r="M122" s="184">
        <v>0</v>
      </c>
      <c r="N122" s="184">
        <v>0</v>
      </c>
      <c r="O122" s="185">
        <v>0</v>
      </c>
      <c r="P122" s="184">
        <f>SUM(J122:O122)</f>
        <v>0</v>
      </c>
      <c r="Q122" s="188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4">
        <f>SUM(G124:G126)</f>
        <v>8748071</v>
      </c>
      <c r="H123" s="184">
        <f>SUM(H124:H126)</f>
        <v>7183523</v>
      </c>
      <c r="I123" s="186">
        <f>SUM(I124:I126)</f>
        <v>15931594</v>
      </c>
      <c r="J123" s="187">
        <v>0</v>
      </c>
      <c r="K123" s="185">
        <f aca="true" t="shared" si="32" ref="K123:Q123">SUM(K124:K126)</f>
        <v>12739911</v>
      </c>
      <c r="L123" s="184">
        <f t="shared" si="32"/>
        <v>15473306</v>
      </c>
      <c r="M123" s="184">
        <f t="shared" si="32"/>
        <v>12652661</v>
      </c>
      <c r="N123" s="184">
        <f t="shared" si="32"/>
        <v>9607122</v>
      </c>
      <c r="O123" s="185">
        <f t="shared" si="32"/>
        <v>12047845</v>
      </c>
      <c r="P123" s="184">
        <f t="shared" si="32"/>
        <v>62520845</v>
      </c>
      <c r="Q123" s="188">
        <f t="shared" si="32"/>
        <v>78452439</v>
      </c>
    </row>
    <row r="124" spans="3:17" ht="18" customHeight="1">
      <c r="C124" s="130"/>
      <c r="D124" s="133"/>
      <c r="E124" s="139" t="s">
        <v>100</v>
      </c>
      <c r="F124" s="135"/>
      <c r="G124" s="184">
        <v>3858741</v>
      </c>
      <c r="H124" s="185">
        <v>5365665</v>
      </c>
      <c r="I124" s="186">
        <f>SUM(G124:H124)</f>
        <v>9224406</v>
      </c>
      <c r="J124" s="187">
        <v>0</v>
      </c>
      <c r="K124" s="185">
        <v>10158282</v>
      </c>
      <c r="L124" s="184">
        <v>11812572</v>
      </c>
      <c r="M124" s="184">
        <v>11333097</v>
      </c>
      <c r="N124" s="184">
        <v>9244899</v>
      </c>
      <c r="O124" s="185">
        <v>11777760</v>
      </c>
      <c r="P124" s="184">
        <f>SUM(J124:O124)</f>
        <v>54326610</v>
      </c>
      <c r="Q124" s="188">
        <f>I124+P124</f>
        <v>63551016</v>
      </c>
    </row>
    <row r="125" spans="3:17" ht="18" customHeight="1">
      <c r="C125" s="130"/>
      <c r="D125" s="140"/>
      <c r="E125" s="137" t="s">
        <v>74</v>
      </c>
      <c r="F125" s="141"/>
      <c r="G125" s="184">
        <v>961417</v>
      </c>
      <c r="H125" s="185">
        <v>375442</v>
      </c>
      <c r="I125" s="186">
        <f>SUM(G125:H125)</f>
        <v>1336859</v>
      </c>
      <c r="J125" s="187">
        <v>0</v>
      </c>
      <c r="K125" s="185">
        <v>730624</v>
      </c>
      <c r="L125" s="184">
        <v>788766</v>
      </c>
      <c r="M125" s="184">
        <v>639926</v>
      </c>
      <c r="N125" s="184">
        <v>362223</v>
      </c>
      <c r="O125" s="185">
        <v>67585</v>
      </c>
      <c r="P125" s="184">
        <f>SUM(J125:O125)</f>
        <v>2589124</v>
      </c>
      <c r="Q125" s="188">
        <f>I125+P125</f>
        <v>3925983</v>
      </c>
    </row>
    <row r="126" spans="3:17" ht="18" customHeight="1">
      <c r="C126" s="130"/>
      <c r="D126" s="142"/>
      <c r="E126" s="134" t="s">
        <v>75</v>
      </c>
      <c r="F126" s="143"/>
      <c r="G126" s="184">
        <v>3927913</v>
      </c>
      <c r="H126" s="185">
        <v>1442416</v>
      </c>
      <c r="I126" s="186">
        <f>SUM(G126:H126)</f>
        <v>5370329</v>
      </c>
      <c r="J126" s="187">
        <v>0</v>
      </c>
      <c r="K126" s="185">
        <v>1851005</v>
      </c>
      <c r="L126" s="184">
        <v>2871968</v>
      </c>
      <c r="M126" s="184">
        <v>679638</v>
      </c>
      <c r="N126" s="184">
        <v>0</v>
      </c>
      <c r="O126" s="185">
        <v>202500</v>
      </c>
      <c r="P126" s="184">
        <f>SUM(J126:O126)</f>
        <v>5605111</v>
      </c>
      <c r="Q126" s="188">
        <f>I126+P126</f>
        <v>10975440</v>
      </c>
    </row>
    <row r="127" spans="3:17" ht="18" customHeight="1">
      <c r="C127" s="130"/>
      <c r="D127" s="133" t="s">
        <v>76</v>
      </c>
      <c r="E127" s="144"/>
      <c r="F127" s="144"/>
      <c r="G127" s="184">
        <v>5633066</v>
      </c>
      <c r="H127" s="185">
        <v>8610043</v>
      </c>
      <c r="I127" s="186">
        <f>SUM(G127:H127)</f>
        <v>14243109</v>
      </c>
      <c r="J127" s="187">
        <v>0</v>
      </c>
      <c r="K127" s="185">
        <v>22379620</v>
      </c>
      <c r="L127" s="184">
        <v>23157455</v>
      </c>
      <c r="M127" s="184">
        <v>24409881</v>
      </c>
      <c r="N127" s="184">
        <v>17622246</v>
      </c>
      <c r="O127" s="185">
        <v>19761899</v>
      </c>
      <c r="P127" s="184">
        <f>SUM(J127:O127)</f>
        <v>107331101</v>
      </c>
      <c r="Q127" s="188">
        <f>I127+P127</f>
        <v>121574210</v>
      </c>
    </row>
    <row r="128" spans="3:17" ht="18" customHeight="1">
      <c r="C128" s="145"/>
      <c r="D128" s="146" t="s">
        <v>101</v>
      </c>
      <c r="E128" s="147"/>
      <c r="F128" s="147"/>
      <c r="G128" s="189">
        <v>9972060</v>
      </c>
      <c r="H128" s="190">
        <v>7198494</v>
      </c>
      <c r="I128" s="186">
        <f>SUM(G128:H128)</f>
        <v>17170554</v>
      </c>
      <c r="J128" s="192">
        <v>0</v>
      </c>
      <c r="K128" s="190">
        <v>25982390</v>
      </c>
      <c r="L128" s="189">
        <v>18852587</v>
      </c>
      <c r="M128" s="189">
        <v>17026250</v>
      </c>
      <c r="N128" s="189">
        <v>10446592</v>
      </c>
      <c r="O128" s="190">
        <v>9553454</v>
      </c>
      <c r="P128" s="191">
        <f>SUM(J128:O128)</f>
        <v>81861273</v>
      </c>
      <c r="Q128" s="188">
        <f>I128+P128</f>
        <v>99031827</v>
      </c>
    </row>
    <row r="129" spans="3:17" ht="18" customHeight="1">
      <c r="C129" s="127" t="s">
        <v>77</v>
      </c>
      <c r="D129" s="148"/>
      <c r="E129" s="149"/>
      <c r="F129" s="150"/>
      <c r="G129" s="179">
        <f>SUM(G130:G135)</f>
        <v>289563</v>
      </c>
      <c r="H129" s="180">
        <f>SUM(H130:H135)</f>
        <v>2017380</v>
      </c>
      <c r="I129" s="181">
        <f>SUM(I130:I135)</f>
        <v>2306943</v>
      </c>
      <c r="J129" s="182">
        <v>0</v>
      </c>
      <c r="K129" s="220">
        <f aca="true" t="shared" si="33" ref="K129:Q129">SUM(K130:K135)</f>
        <v>23152016</v>
      </c>
      <c r="L129" s="220">
        <f t="shared" si="33"/>
        <v>27431974</v>
      </c>
      <c r="M129" s="220">
        <f t="shared" si="33"/>
        <v>33104937</v>
      </c>
      <c r="N129" s="220">
        <f t="shared" si="33"/>
        <v>19683923</v>
      </c>
      <c r="O129" s="220">
        <f t="shared" si="33"/>
        <v>13867596</v>
      </c>
      <c r="P129" s="179">
        <f t="shared" si="33"/>
        <v>117240446</v>
      </c>
      <c r="Q129" s="183">
        <f t="shared" si="33"/>
        <v>119547389</v>
      </c>
    </row>
    <row r="130" spans="3:17" ht="18" customHeight="1">
      <c r="C130" s="130"/>
      <c r="D130" s="287" t="s">
        <v>78</v>
      </c>
      <c r="E130" s="288"/>
      <c r="F130" s="289"/>
      <c r="G130" s="194"/>
      <c r="H130" s="195"/>
      <c r="I130" s="196"/>
      <c r="J130" s="197"/>
      <c r="K130" s="221">
        <v>0</v>
      </c>
      <c r="L130" s="184">
        <v>0</v>
      </c>
      <c r="M130" s="184">
        <v>0</v>
      </c>
      <c r="N130" s="184">
        <v>0</v>
      </c>
      <c r="O130" s="185">
        <v>0</v>
      </c>
      <c r="P130" s="184">
        <v>0</v>
      </c>
      <c r="Q130" s="188">
        <f aca="true" t="shared" si="34" ref="Q130:Q135">I130+P130</f>
        <v>0</v>
      </c>
    </row>
    <row r="131" spans="3:17" ht="18" customHeight="1">
      <c r="C131" s="130"/>
      <c r="D131" s="287" t="s">
        <v>79</v>
      </c>
      <c r="E131" s="288"/>
      <c r="F131" s="289"/>
      <c r="G131" s="184">
        <v>133773</v>
      </c>
      <c r="H131" s="185">
        <v>63976</v>
      </c>
      <c r="I131" s="186">
        <f>SUM(G131:H131)</f>
        <v>197749</v>
      </c>
      <c r="J131" s="187">
        <v>0</v>
      </c>
      <c r="K131" s="221">
        <v>1691865</v>
      </c>
      <c r="L131" s="184">
        <v>2092404</v>
      </c>
      <c r="M131" s="184">
        <v>2562422</v>
      </c>
      <c r="N131" s="184">
        <v>2843257</v>
      </c>
      <c r="O131" s="185">
        <v>2468880</v>
      </c>
      <c r="P131" s="184">
        <f>SUM(J131:O131)</f>
        <v>11658828</v>
      </c>
      <c r="Q131" s="188">
        <f t="shared" si="34"/>
        <v>11856577</v>
      </c>
    </row>
    <row r="132" spans="3:17" ht="18" customHeight="1">
      <c r="C132" s="130"/>
      <c r="D132" s="287" t="s">
        <v>80</v>
      </c>
      <c r="E132" s="288"/>
      <c r="F132" s="289"/>
      <c r="G132" s="184">
        <v>155790</v>
      </c>
      <c r="H132" s="185">
        <v>490620</v>
      </c>
      <c r="I132" s="186">
        <f>SUM(G132:H132)</f>
        <v>646410</v>
      </c>
      <c r="J132" s="187">
        <v>0</v>
      </c>
      <c r="K132" s="221">
        <v>2582054</v>
      </c>
      <c r="L132" s="184">
        <v>4653252</v>
      </c>
      <c r="M132" s="184">
        <v>6139503</v>
      </c>
      <c r="N132" s="184">
        <v>2683867</v>
      </c>
      <c r="O132" s="185">
        <v>1925488</v>
      </c>
      <c r="P132" s="184">
        <f>SUM(J132:O132)</f>
        <v>17984164</v>
      </c>
      <c r="Q132" s="188">
        <f t="shared" si="34"/>
        <v>18630574</v>
      </c>
    </row>
    <row r="133" spans="3:17" ht="18" customHeight="1">
      <c r="C133" s="130"/>
      <c r="D133" s="287" t="s">
        <v>81</v>
      </c>
      <c r="E133" s="288"/>
      <c r="F133" s="289"/>
      <c r="G133" s="195"/>
      <c r="H133" s="185">
        <v>1462784</v>
      </c>
      <c r="I133" s="186">
        <f>SUM(G133:H133)</f>
        <v>1462784</v>
      </c>
      <c r="J133" s="197"/>
      <c r="K133" s="221">
        <v>18266116</v>
      </c>
      <c r="L133" s="184">
        <v>20455699</v>
      </c>
      <c r="M133" s="184">
        <v>22920366</v>
      </c>
      <c r="N133" s="184">
        <v>12851408</v>
      </c>
      <c r="O133" s="185">
        <v>8605562</v>
      </c>
      <c r="P133" s="184">
        <f>SUM(J133:O133)</f>
        <v>83099151</v>
      </c>
      <c r="Q133" s="188">
        <f t="shared" si="34"/>
        <v>84561935</v>
      </c>
    </row>
    <row r="134" spans="3:17" ht="18" customHeight="1">
      <c r="C134" s="130"/>
      <c r="D134" s="287" t="s">
        <v>82</v>
      </c>
      <c r="E134" s="288"/>
      <c r="F134" s="289"/>
      <c r="G134" s="194"/>
      <c r="H134" s="195"/>
      <c r="I134" s="196"/>
      <c r="J134" s="198"/>
      <c r="K134" s="221">
        <v>0</v>
      </c>
      <c r="L134" s="184">
        <v>0</v>
      </c>
      <c r="M134" s="184">
        <v>0</v>
      </c>
      <c r="N134" s="184">
        <v>0</v>
      </c>
      <c r="O134" s="185">
        <v>0</v>
      </c>
      <c r="P134" s="184">
        <f>SUM(J134:O134)</f>
        <v>0</v>
      </c>
      <c r="Q134" s="188">
        <f t="shared" si="34"/>
        <v>0</v>
      </c>
    </row>
    <row r="135" spans="3:17" ht="18" customHeight="1">
      <c r="C135" s="151"/>
      <c r="D135" s="290" t="s">
        <v>83</v>
      </c>
      <c r="E135" s="291"/>
      <c r="F135" s="292"/>
      <c r="G135" s="189">
        <v>0</v>
      </c>
      <c r="H135" s="190">
        <v>0</v>
      </c>
      <c r="I135" s="191">
        <v>0</v>
      </c>
      <c r="J135" s="199"/>
      <c r="K135" s="222">
        <v>611981</v>
      </c>
      <c r="L135" s="189">
        <v>230619</v>
      </c>
      <c r="M135" s="189">
        <v>1482646</v>
      </c>
      <c r="N135" s="189">
        <v>1305391</v>
      </c>
      <c r="O135" s="190">
        <v>867666</v>
      </c>
      <c r="P135" s="189">
        <f>SUM(J135:O135)</f>
        <v>4498303</v>
      </c>
      <c r="Q135" s="193">
        <f t="shared" si="34"/>
        <v>4498303</v>
      </c>
    </row>
    <row r="136" spans="3:17" ht="18" customHeight="1">
      <c r="C136" s="130" t="s">
        <v>102</v>
      </c>
      <c r="D136" s="132"/>
      <c r="E136" s="132"/>
      <c r="F136" s="132"/>
      <c r="G136" s="180">
        <v>0</v>
      </c>
      <c r="H136" s="180">
        <v>0</v>
      </c>
      <c r="I136" s="181">
        <v>0</v>
      </c>
      <c r="J136" s="200"/>
      <c r="K136" s="220">
        <f aca="true" t="shared" si="35" ref="K136:Q136">SUM(K137:K139)</f>
        <v>46851171</v>
      </c>
      <c r="L136" s="220">
        <f t="shared" si="35"/>
        <v>88924496</v>
      </c>
      <c r="M136" s="220">
        <f t="shared" si="35"/>
        <v>147706478</v>
      </c>
      <c r="N136" s="220">
        <f t="shared" si="35"/>
        <v>147400178</v>
      </c>
      <c r="O136" s="220">
        <f t="shared" si="35"/>
        <v>196084897</v>
      </c>
      <c r="P136" s="179">
        <f t="shared" si="35"/>
        <v>626967220</v>
      </c>
      <c r="Q136" s="183">
        <f t="shared" si="35"/>
        <v>626967220</v>
      </c>
    </row>
    <row r="137" spans="3:17" ht="18" customHeight="1">
      <c r="C137" s="130"/>
      <c r="D137" s="139" t="s">
        <v>31</v>
      </c>
      <c r="E137" s="139"/>
      <c r="F137" s="143"/>
      <c r="G137" s="185">
        <v>0</v>
      </c>
      <c r="H137" s="185">
        <v>0</v>
      </c>
      <c r="I137" s="186">
        <v>0</v>
      </c>
      <c r="J137" s="197"/>
      <c r="K137" s="221">
        <v>8450922</v>
      </c>
      <c r="L137" s="184">
        <v>35754116</v>
      </c>
      <c r="M137" s="184">
        <v>74690405</v>
      </c>
      <c r="N137" s="184">
        <v>85189004</v>
      </c>
      <c r="O137" s="185">
        <v>109721460</v>
      </c>
      <c r="P137" s="184">
        <f>SUM(K137:O137)</f>
        <v>313805907</v>
      </c>
      <c r="Q137" s="188">
        <f>I137+P137</f>
        <v>313805907</v>
      </c>
    </row>
    <row r="138" spans="3:17" ht="18" customHeight="1">
      <c r="C138" s="130"/>
      <c r="D138" s="139" t="s">
        <v>32</v>
      </c>
      <c r="E138" s="139"/>
      <c r="F138" s="143"/>
      <c r="G138" s="184">
        <v>0</v>
      </c>
      <c r="H138" s="185">
        <v>0</v>
      </c>
      <c r="I138" s="186">
        <v>0</v>
      </c>
      <c r="J138" s="198"/>
      <c r="K138" s="221">
        <v>37895918</v>
      </c>
      <c r="L138" s="184">
        <v>52411665</v>
      </c>
      <c r="M138" s="184">
        <v>70134280</v>
      </c>
      <c r="N138" s="184">
        <v>52434460</v>
      </c>
      <c r="O138" s="185">
        <v>46652353</v>
      </c>
      <c r="P138" s="184">
        <f>SUM(K138:O138)</f>
        <v>259528676</v>
      </c>
      <c r="Q138" s="188">
        <f>I138+P138</f>
        <v>259528676</v>
      </c>
    </row>
    <row r="139" spans="3:17" ht="18" customHeight="1">
      <c r="C139" s="130"/>
      <c r="D139" s="152" t="s">
        <v>33</v>
      </c>
      <c r="E139" s="152"/>
      <c r="F139" s="153"/>
      <c r="G139" s="201">
        <v>0</v>
      </c>
      <c r="H139" s="202">
        <v>0</v>
      </c>
      <c r="I139" s="203">
        <v>0</v>
      </c>
      <c r="J139" s="204"/>
      <c r="K139" s="223">
        <v>504331</v>
      </c>
      <c r="L139" s="206">
        <v>758715</v>
      </c>
      <c r="M139" s="206">
        <v>2881793</v>
      </c>
      <c r="N139" s="206">
        <v>9776714</v>
      </c>
      <c r="O139" s="205">
        <v>39711084</v>
      </c>
      <c r="P139" s="206">
        <f>SUM(K139:O139)</f>
        <v>53632637</v>
      </c>
      <c r="Q139" s="188">
        <f>I139+P139</f>
        <v>53632637</v>
      </c>
    </row>
    <row r="140" spans="3:17" ht="18" customHeight="1" thickBot="1">
      <c r="C140" s="156"/>
      <c r="D140" s="157" t="s">
        <v>84</v>
      </c>
      <c r="E140" s="157"/>
      <c r="F140" s="157"/>
      <c r="G140" s="208">
        <f aca="true" t="shared" si="36" ref="G140:Q140">G109+G129+G136</f>
        <v>71014914</v>
      </c>
      <c r="H140" s="209">
        <f t="shared" si="36"/>
        <v>90150885</v>
      </c>
      <c r="I140" s="210">
        <f t="shared" si="36"/>
        <v>161165799</v>
      </c>
      <c r="J140" s="211">
        <f t="shared" si="36"/>
        <v>0</v>
      </c>
      <c r="K140" s="224">
        <f t="shared" si="36"/>
        <v>269249275</v>
      </c>
      <c r="L140" s="208">
        <f t="shared" si="36"/>
        <v>317033173</v>
      </c>
      <c r="M140" s="208">
        <f t="shared" si="36"/>
        <v>383742580</v>
      </c>
      <c r="N140" s="208">
        <f t="shared" si="36"/>
        <v>314317975</v>
      </c>
      <c r="O140" s="209">
        <f t="shared" si="36"/>
        <v>376355961</v>
      </c>
      <c r="P140" s="208">
        <f t="shared" si="36"/>
        <v>1660698964</v>
      </c>
      <c r="Q140" s="212">
        <f t="shared" si="36"/>
        <v>1821864763</v>
      </c>
    </row>
  </sheetData>
  <sheetProtection password="C7C4" sheet="1" objects="1" scenarios="1"/>
  <mergeCells count="41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C11:F11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600" verticalDpi="6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ignoredErrors>
    <ignoredError sqref="G26:H26 K123:O123 J26:O26 K90:O90 P102 P104:P106 P135 G129:H129 G123:H123 G96:H96 G90:H90" formulaRange="1"/>
    <ignoredError sqref="P26:Q26 P32:Q32 P22:Q22 P19:Q19 P39:Q39 P52:Q52 P55:Q55 P59:Q59 P63:Q63 P70:Q70 P83:Q83 P86:Q86 P90:Q90 P96:Q96 P103:Q103 P116:Q116 P119:Q119 P123:Q123 Q136 Q129 I123 I119 I116 I70 I59 I55 I52 I39 I26 I22 I1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H9" sqref="H9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110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平成２４年５月月報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111</v>
      </c>
      <c r="C6" s="117"/>
    </row>
    <row r="7" spans="2:4" ht="15" thickBot="1">
      <c r="B7" s="117"/>
      <c r="C7" s="117"/>
      <c r="D7" s="162" t="s">
        <v>112</v>
      </c>
    </row>
    <row r="8" spans="3:17" ht="12">
      <c r="C8" s="297" t="s">
        <v>106</v>
      </c>
      <c r="D8" s="298"/>
      <c r="E8" s="298"/>
      <c r="F8" s="299"/>
      <c r="G8" s="311" t="s">
        <v>49</v>
      </c>
      <c r="H8" s="312"/>
      <c r="I8" s="313"/>
      <c r="J8" s="314" t="s">
        <v>50</v>
      </c>
      <c r="K8" s="312"/>
      <c r="L8" s="312"/>
      <c r="M8" s="312"/>
      <c r="N8" s="312"/>
      <c r="O8" s="312"/>
      <c r="P8" s="312"/>
      <c r="Q8" s="315" t="s">
        <v>47</v>
      </c>
    </row>
    <row r="9" spans="3:17" ht="24.75" customHeight="1">
      <c r="C9" s="300"/>
      <c r="D9" s="301"/>
      <c r="E9" s="301"/>
      <c r="F9" s="302"/>
      <c r="G9" s="119" t="s">
        <v>88</v>
      </c>
      <c r="H9" s="120" t="s">
        <v>89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16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118</v>
      </c>
      <c r="E11" s="132"/>
      <c r="F11" s="144"/>
      <c r="G11" s="215">
        <f aca="true" t="shared" si="0" ref="G11:Q11">SUM(G12:G18)</f>
        <v>4</v>
      </c>
      <c r="H11" s="218">
        <f t="shared" si="0"/>
        <v>13</v>
      </c>
      <c r="I11" s="181">
        <f t="shared" si="0"/>
        <v>17</v>
      </c>
      <c r="J11" s="182">
        <f t="shared" si="0"/>
        <v>0</v>
      </c>
      <c r="K11" s="225">
        <f t="shared" si="0"/>
        <v>212</v>
      </c>
      <c r="L11" s="218">
        <f t="shared" si="0"/>
        <v>385</v>
      </c>
      <c r="M11" s="218">
        <f t="shared" si="0"/>
        <v>508</v>
      </c>
      <c r="N11" s="218">
        <f t="shared" si="0"/>
        <v>489</v>
      </c>
      <c r="O11" s="218">
        <f t="shared" si="0"/>
        <v>525</v>
      </c>
      <c r="P11" s="181">
        <f t="shared" si="0"/>
        <v>2119</v>
      </c>
      <c r="Q11" s="183">
        <f t="shared" si="0"/>
        <v>2136</v>
      </c>
    </row>
    <row r="12" spans="3:17" ht="14.25" customHeight="1">
      <c r="C12" s="130"/>
      <c r="D12" s="155"/>
      <c r="E12" s="134" t="s">
        <v>113</v>
      </c>
      <c r="F12" s="136"/>
      <c r="G12" s="215">
        <v>0</v>
      </c>
      <c r="H12" s="215">
        <v>0</v>
      </c>
      <c r="I12" s="216">
        <f aca="true" t="shared" si="1" ref="I12:I18">SUM(G12:H12)</f>
        <v>0</v>
      </c>
      <c r="J12" s="197"/>
      <c r="K12" s="226">
        <v>27</v>
      </c>
      <c r="L12" s="218">
        <v>132</v>
      </c>
      <c r="M12" s="218">
        <v>235</v>
      </c>
      <c r="N12" s="218">
        <v>263</v>
      </c>
      <c r="O12" s="218">
        <v>293</v>
      </c>
      <c r="P12" s="216">
        <f aca="true" t="shared" si="2" ref="P12:P18">SUM(J12:O12)</f>
        <v>950</v>
      </c>
      <c r="Q12" s="219">
        <f aca="true" t="shared" si="3" ref="Q12:Q18">I12+P12</f>
        <v>950</v>
      </c>
    </row>
    <row r="13" spans="3:17" ht="14.25" customHeight="1">
      <c r="C13" s="130"/>
      <c r="D13" s="165"/>
      <c r="E13" s="134" t="s">
        <v>32</v>
      </c>
      <c r="F13" s="136"/>
      <c r="G13" s="215">
        <v>0</v>
      </c>
      <c r="H13" s="215">
        <v>0</v>
      </c>
      <c r="I13" s="216">
        <f t="shared" si="1"/>
        <v>0</v>
      </c>
      <c r="J13" s="197"/>
      <c r="K13" s="226">
        <v>112</v>
      </c>
      <c r="L13" s="218">
        <v>137</v>
      </c>
      <c r="M13" s="218">
        <v>161</v>
      </c>
      <c r="N13" s="218">
        <v>127</v>
      </c>
      <c r="O13" s="218">
        <v>104</v>
      </c>
      <c r="P13" s="216">
        <f t="shared" si="2"/>
        <v>641</v>
      </c>
      <c r="Q13" s="219">
        <f t="shared" si="3"/>
        <v>641</v>
      </c>
    </row>
    <row r="14" spans="3:17" ht="14.25" customHeight="1">
      <c r="C14" s="130"/>
      <c r="D14" s="155"/>
      <c r="E14" s="134" t="s">
        <v>114</v>
      </c>
      <c r="F14" s="136"/>
      <c r="G14" s="215">
        <v>0</v>
      </c>
      <c r="H14" s="215">
        <v>0</v>
      </c>
      <c r="I14" s="216">
        <f t="shared" si="1"/>
        <v>0</v>
      </c>
      <c r="J14" s="197"/>
      <c r="K14" s="226">
        <v>1</v>
      </c>
      <c r="L14" s="218">
        <v>2</v>
      </c>
      <c r="M14" s="218">
        <v>6</v>
      </c>
      <c r="N14" s="218">
        <v>19</v>
      </c>
      <c r="O14" s="218">
        <v>63</v>
      </c>
      <c r="P14" s="216">
        <f t="shared" si="2"/>
        <v>91</v>
      </c>
      <c r="Q14" s="219">
        <f t="shared" si="3"/>
        <v>91</v>
      </c>
    </row>
    <row r="15" spans="3:17" ht="14.25" customHeight="1">
      <c r="C15" s="130"/>
      <c r="D15" s="155"/>
      <c r="E15" s="287" t="s">
        <v>107</v>
      </c>
      <c r="F15" s="289"/>
      <c r="G15" s="215">
        <v>0</v>
      </c>
      <c r="H15" s="215">
        <v>0</v>
      </c>
      <c r="I15" s="216">
        <f t="shared" si="1"/>
        <v>0</v>
      </c>
      <c r="J15" s="197"/>
      <c r="K15" s="226">
        <v>1</v>
      </c>
      <c r="L15" s="218">
        <v>1</v>
      </c>
      <c r="M15" s="218">
        <v>5</v>
      </c>
      <c r="N15" s="218">
        <v>5</v>
      </c>
      <c r="O15" s="218">
        <v>2</v>
      </c>
      <c r="P15" s="216">
        <f t="shared" si="2"/>
        <v>14</v>
      </c>
      <c r="Q15" s="219">
        <f t="shared" si="3"/>
        <v>14</v>
      </c>
    </row>
    <row r="16" spans="3:17" ht="14.25" customHeight="1">
      <c r="C16" s="130"/>
      <c r="D16" s="155"/>
      <c r="E16" s="134" t="s">
        <v>115</v>
      </c>
      <c r="F16" s="136"/>
      <c r="G16" s="218">
        <v>4</v>
      </c>
      <c r="H16" s="218">
        <v>9</v>
      </c>
      <c r="I16" s="216">
        <f t="shared" si="1"/>
        <v>13</v>
      </c>
      <c r="J16" s="217">
        <v>0</v>
      </c>
      <c r="K16" s="226">
        <v>65</v>
      </c>
      <c r="L16" s="218">
        <v>101</v>
      </c>
      <c r="M16" s="218">
        <v>88</v>
      </c>
      <c r="N16" s="218">
        <v>68</v>
      </c>
      <c r="O16" s="218">
        <v>52</v>
      </c>
      <c r="P16" s="216">
        <f t="shared" si="2"/>
        <v>374</v>
      </c>
      <c r="Q16" s="219">
        <f t="shared" si="3"/>
        <v>387</v>
      </c>
    </row>
    <row r="17" spans="3:17" ht="14.25" customHeight="1">
      <c r="C17" s="130"/>
      <c r="D17" s="155"/>
      <c r="E17" s="287" t="s">
        <v>108</v>
      </c>
      <c r="F17" s="289"/>
      <c r="G17" s="227">
        <v>0</v>
      </c>
      <c r="H17" s="227">
        <v>4</v>
      </c>
      <c r="I17" s="228">
        <f t="shared" si="1"/>
        <v>4</v>
      </c>
      <c r="J17" s="229">
        <v>0</v>
      </c>
      <c r="K17" s="230">
        <v>6</v>
      </c>
      <c r="L17" s="227">
        <v>12</v>
      </c>
      <c r="M17" s="227">
        <v>13</v>
      </c>
      <c r="N17" s="227">
        <v>7</v>
      </c>
      <c r="O17" s="227">
        <v>11</v>
      </c>
      <c r="P17" s="228">
        <f t="shared" si="2"/>
        <v>49</v>
      </c>
      <c r="Q17" s="231">
        <f t="shared" si="3"/>
        <v>53</v>
      </c>
    </row>
    <row r="18" spans="3:17" ht="14.25" customHeight="1">
      <c r="C18" s="130"/>
      <c r="D18" s="154"/>
      <c r="E18" s="290" t="s">
        <v>109</v>
      </c>
      <c r="F18" s="292"/>
      <c r="G18" s="189">
        <v>0</v>
      </c>
      <c r="H18" s="189">
        <v>0</v>
      </c>
      <c r="I18" s="191">
        <f t="shared" si="1"/>
        <v>0</v>
      </c>
      <c r="J18" s="192">
        <v>0</v>
      </c>
      <c r="K18" s="232">
        <v>0</v>
      </c>
      <c r="L18" s="189">
        <v>0</v>
      </c>
      <c r="M18" s="189">
        <v>0</v>
      </c>
      <c r="N18" s="189">
        <v>0</v>
      </c>
      <c r="O18" s="189">
        <v>0</v>
      </c>
      <c r="P18" s="191">
        <f t="shared" si="2"/>
        <v>0</v>
      </c>
      <c r="Q18" s="193">
        <f t="shared" si="3"/>
        <v>0</v>
      </c>
    </row>
    <row r="19" spans="3:17" ht="14.25" customHeight="1">
      <c r="C19" s="130"/>
      <c r="D19" s="166" t="s">
        <v>116</v>
      </c>
      <c r="E19" s="149"/>
      <c r="F19" s="144"/>
      <c r="G19" s="184">
        <f aca="true" t="shared" si="4" ref="G19:Q19">SUM(G20:G26)</f>
        <v>2</v>
      </c>
      <c r="H19" s="184">
        <f t="shared" si="4"/>
        <v>9</v>
      </c>
      <c r="I19" s="186">
        <f t="shared" si="4"/>
        <v>11</v>
      </c>
      <c r="J19" s="187">
        <f t="shared" si="4"/>
        <v>0</v>
      </c>
      <c r="K19" s="225">
        <f t="shared" si="4"/>
        <v>93</v>
      </c>
      <c r="L19" s="184">
        <f t="shared" si="4"/>
        <v>182</v>
      </c>
      <c r="M19" s="184">
        <f t="shared" si="4"/>
        <v>221</v>
      </c>
      <c r="N19" s="184">
        <f t="shared" si="4"/>
        <v>195</v>
      </c>
      <c r="O19" s="184">
        <f t="shared" si="4"/>
        <v>172</v>
      </c>
      <c r="P19" s="186">
        <f t="shared" si="4"/>
        <v>863</v>
      </c>
      <c r="Q19" s="188">
        <f t="shared" si="4"/>
        <v>874</v>
      </c>
    </row>
    <row r="20" spans="3:17" ht="14.25" customHeight="1">
      <c r="C20" s="130"/>
      <c r="D20" s="155"/>
      <c r="E20" s="134" t="s">
        <v>113</v>
      </c>
      <c r="F20" s="136"/>
      <c r="G20" s="215">
        <v>0</v>
      </c>
      <c r="H20" s="215">
        <v>0</v>
      </c>
      <c r="I20" s="216">
        <f aca="true" t="shared" si="5" ref="I20:I26">SUM(G20:H20)</f>
        <v>0</v>
      </c>
      <c r="J20" s="197"/>
      <c r="K20" s="226">
        <v>11</v>
      </c>
      <c r="L20" s="218">
        <v>81</v>
      </c>
      <c r="M20" s="218">
        <v>124</v>
      </c>
      <c r="N20" s="218">
        <v>108</v>
      </c>
      <c r="O20" s="218">
        <v>103</v>
      </c>
      <c r="P20" s="216">
        <f aca="true" t="shared" si="6" ref="P20:P26">SUM(J20:O20)</f>
        <v>427</v>
      </c>
      <c r="Q20" s="219">
        <f aca="true" t="shared" si="7" ref="Q20:Q26">I20+P20</f>
        <v>427</v>
      </c>
    </row>
    <row r="21" spans="3:17" ht="14.25" customHeight="1">
      <c r="C21" s="130"/>
      <c r="D21" s="165"/>
      <c r="E21" s="134" t="s">
        <v>32</v>
      </c>
      <c r="F21" s="136"/>
      <c r="G21" s="215">
        <v>0</v>
      </c>
      <c r="H21" s="215">
        <v>0</v>
      </c>
      <c r="I21" s="216">
        <f t="shared" si="5"/>
        <v>0</v>
      </c>
      <c r="J21" s="197"/>
      <c r="K21" s="226">
        <v>27</v>
      </c>
      <c r="L21" s="218">
        <v>19</v>
      </c>
      <c r="M21" s="218">
        <v>29</v>
      </c>
      <c r="N21" s="218">
        <v>22</v>
      </c>
      <c r="O21" s="218">
        <v>18</v>
      </c>
      <c r="P21" s="216">
        <f t="shared" si="6"/>
        <v>115</v>
      </c>
      <c r="Q21" s="219">
        <f t="shared" si="7"/>
        <v>115</v>
      </c>
    </row>
    <row r="22" spans="3:17" ht="14.25" customHeight="1">
      <c r="C22" s="130"/>
      <c r="D22" s="155"/>
      <c r="E22" s="134" t="s">
        <v>114</v>
      </c>
      <c r="F22" s="136"/>
      <c r="G22" s="215">
        <v>0</v>
      </c>
      <c r="H22" s="215">
        <v>0</v>
      </c>
      <c r="I22" s="216">
        <f t="shared" si="5"/>
        <v>0</v>
      </c>
      <c r="J22" s="197"/>
      <c r="K22" s="226">
        <v>0</v>
      </c>
      <c r="L22" s="218">
        <v>1</v>
      </c>
      <c r="M22" s="218">
        <v>2</v>
      </c>
      <c r="N22" s="218">
        <v>6</v>
      </c>
      <c r="O22" s="218">
        <v>11</v>
      </c>
      <c r="P22" s="216">
        <f t="shared" si="6"/>
        <v>20</v>
      </c>
      <c r="Q22" s="219">
        <f t="shared" si="7"/>
        <v>20</v>
      </c>
    </row>
    <row r="23" spans="3:17" ht="14.25" customHeight="1">
      <c r="C23" s="130"/>
      <c r="D23" s="155"/>
      <c r="E23" s="287" t="s">
        <v>107</v>
      </c>
      <c r="F23" s="289"/>
      <c r="G23" s="215">
        <v>0</v>
      </c>
      <c r="H23" s="215">
        <v>0</v>
      </c>
      <c r="I23" s="216">
        <f t="shared" si="5"/>
        <v>0</v>
      </c>
      <c r="J23" s="197"/>
      <c r="K23" s="226">
        <v>1</v>
      </c>
      <c r="L23" s="218">
        <v>1</v>
      </c>
      <c r="M23" s="218">
        <v>5</v>
      </c>
      <c r="N23" s="218">
        <v>5</v>
      </c>
      <c r="O23" s="218">
        <v>2</v>
      </c>
      <c r="P23" s="216">
        <f>SUM(J23:O23)</f>
        <v>14</v>
      </c>
      <c r="Q23" s="219">
        <f t="shared" si="7"/>
        <v>14</v>
      </c>
    </row>
    <row r="24" spans="3:17" ht="14.25" customHeight="1">
      <c r="C24" s="130"/>
      <c r="D24" s="155"/>
      <c r="E24" s="134" t="s">
        <v>115</v>
      </c>
      <c r="F24" s="136"/>
      <c r="G24" s="218">
        <v>2</v>
      </c>
      <c r="H24" s="218">
        <v>8</v>
      </c>
      <c r="I24" s="216">
        <f t="shared" si="5"/>
        <v>10</v>
      </c>
      <c r="J24" s="217">
        <v>0</v>
      </c>
      <c r="K24" s="226">
        <v>52</v>
      </c>
      <c r="L24" s="218">
        <v>77</v>
      </c>
      <c r="M24" s="218">
        <v>56</v>
      </c>
      <c r="N24" s="218">
        <v>52</v>
      </c>
      <c r="O24" s="218">
        <v>37</v>
      </c>
      <c r="P24" s="216">
        <f t="shared" si="6"/>
        <v>274</v>
      </c>
      <c r="Q24" s="219">
        <f t="shared" si="7"/>
        <v>284</v>
      </c>
    </row>
    <row r="25" spans="3:17" ht="14.25" customHeight="1">
      <c r="C25" s="130"/>
      <c r="D25" s="155"/>
      <c r="E25" s="287" t="s">
        <v>108</v>
      </c>
      <c r="F25" s="289"/>
      <c r="G25" s="227">
        <v>0</v>
      </c>
      <c r="H25" s="227">
        <v>1</v>
      </c>
      <c r="I25" s="228">
        <f t="shared" si="5"/>
        <v>1</v>
      </c>
      <c r="J25" s="229">
        <v>0</v>
      </c>
      <c r="K25" s="230">
        <v>2</v>
      </c>
      <c r="L25" s="227">
        <v>3</v>
      </c>
      <c r="M25" s="227">
        <v>5</v>
      </c>
      <c r="N25" s="227">
        <v>2</v>
      </c>
      <c r="O25" s="227">
        <v>1</v>
      </c>
      <c r="P25" s="228">
        <f t="shared" si="6"/>
        <v>13</v>
      </c>
      <c r="Q25" s="231">
        <f t="shared" si="7"/>
        <v>14</v>
      </c>
    </row>
    <row r="26" spans="3:17" ht="14.25" customHeight="1" thickBot="1">
      <c r="C26" s="167"/>
      <c r="D26" s="168"/>
      <c r="E26" s="309" t="s">
        <v>109</v>
      </c>
      <c r="F26" s="310"/>
      <c r="G26" s="233">
        <v>0</v>
      </c>
      <c r="H26" s="233">
        <v>0</v>
      </c>
      <c r="I26" s="234">
        <f t="shared" si="5"/>
        <v>0</v>
      </c>
      <c r="J26" s="235">
        <v>0</v>
      </c>
      <c r="K26" s="236">
        <v>0</v>
      </c>
      <c r="L26" s="233">
        <v>0</v>
      </c>
      <c r="M26" s="233">
        <v>0</v>
      </c>
      <c r="N26" s="233">
        <v>0</v>
      </c>
      <c r="O26" s="233">
        <v>0</v>
      </c>
      <c r="P26" s="234">
        <f t="shared" si="6"/>
        <v>0</v>
      </c>
      <c r="Q26" s="237">
        <f t="shared" si="7"/>
        <v>0</v>
      </c>
    </row>
    <row r="27" spans="3:17" ht="14.25" customHeight="1">
      <c r="C27" s="151" t="s">
        <v>117</v>
      </c>
      <c r="D27" s="169"/>
      <c r="E27" s="169"/>
      <c r="F27" s="169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9"/>
    </row>
    <row r="28" spans="3:17" ht="14.25" customHeight="1">
      <c r="C28" s="130"/>
      <c r="D28" s="164" t="s">
        <v>119</v>
      </c>
      <c r="E28" s="132"/>
      <c r="F28" s="144"/>
      <c r="G28" s="215">
        <f aca="true" t="shared" si="8" ref="G28:N28">SUM(G29:G35)</f>
        <v>10430</v>
      </c>
      <c r="H28" s="218">
        <f t="shared" si="8"/>
        <v>38276</v>
      </c>
      <c r="I28" s="181">
        <f t="shared" si="8"/>
        <v>48706</v>
      </c>
      <c r="J28" s="182">
        <f t="shared" si="8"/>
        <v>0</v>
      </c>
      <c r="K28" s="225">
        <f t="shared" si="8"/>
        <v>4222110</v>
      </c>
      <c r="L28" s="218">
        <v>8143842</v>
      </c>
      <c r="M28" s="218">
        <f t="shared" si="8"/>
        <v>12133970</v>
      </c>
      <c r="N28" s="218">
        <f t="shared" si="8"/>
        <v>12456688</v>
      </c>
      <c r="O28" s="218">
        <v>13223450</v>
      </c>
      <c r="P28" s="228">
        <f aca="true" t="shared" si="9" ref="P28:P33">SUM(K28:O28)</f>
        <v>50180060</v>
      </c>
      <c r="Q28" s="231">
        <f aca="true" t="shared" si="10" ref="Q28:Q33">I28+P28</f>
        <v>50228766</v>
      </c>
    </row>
    <row r="29" spans="3:17" ht="14.25" customHeight="1">
      <c r="C29" s="130"/>
      <c r="D29" s="155"/>
      <c r="E29" s="134" t="s">
        <v>113</v>
      </c>
      <c r="F29" s="136"/>
      <c r="G29" s="215">
        <v>0</v>
      </c>
      <c r="H29" s="215">
        <v>0</v>
      </c>
      <c r="I29" s="216">
        <f aca="true" t="shared" si="11" ref="I29:I35">SUM(G29:H29)</f>
        <v>0</v>
      </c>
      <c r="J29" s="197"/>
      <c r="K29" s="226">
        <v>744290</v>
      </c>
      <c r="L29" s="218">
        <v>3629860</v>
      </c>
      <c r="M29" s="218">
        <v>6635870</v>
      </c>
      <c r="N29" s="218">
        <v>7607240</v>
      </c>
      <c r="O29" s="218">
        <v>8171130</v>
      </c>
      <c r="P29" s="228">
        <f t="shared" si="9"/>
        <v>26788390</v>
      </c>
      <c r="Q29" s="231">
        <f t="shared" si="10"/>
        <v>26788390</v>
      </c>
    </row>
    <row r="30" spans="3:17" ht="14.25" customHeight="1">
      <c r="C30" s="130"/>
      <c r="D30" s="165"/>
      <c r="E30" s="134" t="s">
        <v>32</v>
      </c>
      <c r="F30" s="136"/>
      <c r="G30" s="215">
        <v>0</v>
      </c>
      <c r="H30" s="215">
        <v>0</v>
      </c>
      <c r="I30" s="216">
        <f t="shared" si="11"/>
        <v>0</v>
      </c>
      <c r="J30" s="197"/>
      <c r="K30" s="226">
        <v>3032540</v>
      </c>
      <c r="L30" s="218">
        <v>3567180</v>
      </c>
      <c r="M30" s="218">
        <v>4402790</v>
      </c>
      <c r="N30" s="218">
        <v>3589250</v>
      </c>
      <c r="O30" s="218">
        <v>2750760</v>
      </c>
      <c r="P30" s="228">
        <f t="shared" si="9"/>
        <v>17342520</v>
      </c>
      <c r="Q30" s="231">
        <f t="shared" si="10"/>
        <v>17342520</v>
      </c>
    </row>
    <row r="31" spans="3:17" ht="14.25" customHeight="1">
      <c r="C31" s="130"/>
      <c r="D31" s="155"/>
      <c r="E31" s="134" t="s">
        <v>114</v>
      </c>
      <c r="F31" s="136"/>
      <c r="G31" s="215">
        <v>0</v>
      </c>
      <c r="H31" s="215">
        <v>0</v>
      </c>
      <c r="I31" s="216">
        <f t="shared" si="11"/>
        <v>0</v>
      </c>
      <c r="J31" s="197"/>
      <c r="K31" s="226">
        <v>30690</v>
      </c>
      <c r="L31" s="218">
        <v>55380</v>
      </c>
      <c r="M31" s="218">
        <v>168020</v>
      </c>
      <c r="N31" s="218">
        <v>520350</v>
      </c>
      <c r="O31" s="218">
        <v>1661060</v>
      </c>
      <c r="P31" s="228">
        <f t="shared" si="9"/>
        <v>2435500</v>
      </c>
      <c r="Q31" s="231">
        <f t="shared" si="10"/>
        <v>2435500</v>
      </c>
    </row>
    <row r="32" spans="3:17" ht="14.25" customHeight="1">
      <c r="C32" s="130"/>
      <c r="D32" s="155"/>
      <c r="E32" s="287" t="s">
        <v>107</v>
      </c>
      <c r="F32" s="289"/>
      <c r="G32" s="215">
        <v>0</v>
      </c>
      <c r="H32" s="215">
        <v>0</v>
      </c>
      <c r="I32" s="216">
        <f t="shared" si="11"/>
        <v>0</v>
      </c>
      <c r="J32" s="197"/>
      <c r="K32" s="226">
        <v>21900</v>
      </c>
      <c r="L32" s="218">
        <v>30690</v>
      </c>
      <c r="M32" s="218">
        <v>145390</v>
      </c>
      <c r="N32" s="218">
        <v>106690</v>
      </c>
      <c r="O32" s="218">
        <v>61380</v>
      </c>
      <c r="P32" s="228">
        <f t="shared" si="9"/>
        <v>366050</v>
      </c>
      <c r="Q32" s="231">
        <f t="shared" si="10"/>
        <v>366050</v>
      </c>
    </row>
    <row r="33" spans="3:17" ht="14.25" customHeight="1">
      <c r="C33" s="130"/>
      <c r="D33" s="155"/>
      <c r="E33" s="134" t="s">
        <v>115</v>
      </c>
      <c r="F33" s="136"/>
      <c r="G33" s="218">
        <v>10430</v>
      </c>
      <c r="H33" s="218">
        <v>28606</v>
      </c>
      <c r="I33" s="216">
        <v>39036</v>
      </c>
      <c r="J33" s="217">
        <v>0</v>
      </c>
      <c r="K33" s="226">
        <v>360320</v>
      </c>
      <c r="L33" s="218">
        <v>799772</v>
      </c>
      <c r="M33" s="218">
        <v>715160</v>
      </c>
      <c r="N33" s="218">
        <v>585948</v>
      </c>
      <c r="O33" s="218">
        <v>510930</v>
      </c>
      <c r="P33" s="228">
        <f t="shared" si="9"/>
        <v>2972130</v>
      </c>
      <c r="Q33" s="231">
        <f t="shared" si="10"/>
        <v>3011166</v>
      </c>
    </row>
    <row r="34" spans="3:17" ht="14.25" customHeight="1">
      <c r="C34" s="130"/>
      <c r="D34" s="155"/>
      <c r="E34" s="287" t="s">
        <v>108</v>
      </c>
      <c r="F34" s="289"/>
      <c r="G34" s="227">
        <v>0</v>
      </c>
      <c r="H34" s="227">
        <v>9670</v>
      </c>
      <c r="I34" s="228">
        <f t="shared" si="11"/>
        <v>9670</v>
      </c>
      <c r="J34" s="229">
        <v>0</v>
      </c>
      <c r="K34" s="230">
        <v>32370</v>
      </c>
      <c r="L34" s="227">
        <v>60960</v>
      </c>
      <c r="M34" s="227">
        <v>66740</v>
      </c>
      <c r="N34" s="227">
        <v>47210</v>
      </c>
      <c r="O34" s="227">
        <v>68190</v>
      </c>
      <c r="P34" s="228">
        <f>SUM(K34:O34)</f>
        <v>275470</v>
      </c>
      <c r="Q34" s="231">
        <f>I34+P34</f>
        <v>285140</v>
      </c>
    </row>
    <row r="35" spans="3:17" ht="14.25" customHeight="1">
      <c r="C35" s="130"/>
      <c r="D35" s="154"/>
      <c r="E35" s="290" t="s">
        <v>109</v>
      </c>
      <c r="F35" s="292"/>
      <c r="G35" s="189">
        <v>0</v>
      </c>
      <c r="H35" s="189">
        <v>0</v>
      </c>
      <c r="I35" s="191">
        <f t="shared" si="11"/>
        <v>0</v>
      </c>
      <c r="J35" s="192">
        <v>0</v>
      </c>
      <c r="K35" s="232">
        <v>0</v>
      </c>
      <c r="L35" s="189">
        <v>0</v>
      </c>
      <c r="M35" s="189">
        <v>0</v>
      </c>
      <c r="N35" s="189">
        <v>0</v>
      </c>
      <c r="O35" s="189">
        <v>0</v>
      </c>
      <c r="P35" s="191">
        <f>SUM(K35:O35)</f>
        <v>0</v>
      </c>
      <c r="Q35" s="193">
        <f>I35+P35</f>
        <v>0</v>
      </c>
    </row>
    <row r="36" spans="3:17" ht="14.25" customHeight="1">
      <c r="C36" s="130"/>
      <c r="D36" s="166" t="s">
        <v>116</v>
      </c>
      <c r="E36" s="149"/>
      <c r="F36" s="144"/>
      <c r="G36" s="184">
        <f aca="true" t="shared" si="12" ref="G36:O36">SUM(G37:G43)</f>
        <v>2780</v>
      </c>
      <c r="H36" s="184">
        <f t="shared" si="12"/>
        <v>20270</v>
      </c>
      <c r="I36" s="186">
        <f t="shared" si="12"/>
        <v>23050</v>
      </c>
      <c r="J36" s="187">
        <f t="shared" si="12"/>
        <v>0</v>
      </c>
      <c r="K36" s="225">
        <f t="shared" si="12"/>
        <v>1107390</v>
      </c>
      <c r="L36" s="184">
        <f t="shared" si="12"/>
        <v>2672370</v>
      </c>
      <c r="M36" s="184">
        <f t="shared" si="12"/>
        <v>4177940</v>
      </c>
      <c r="N36" s="184">
        <f t="shared" si="12"/>
        <v>3662380</v>
      </c>
      <c r="O36" s="184">
        <f t="shared" si="12"/>
        <v>3298420</v>
      </c>
      <c r="P36" s="186">
        <f>SUM(K36:O36)</f>
        <v>14918500</v>
      </c>
      <c r="Q36" s="188">
        <f>SUM(Q37:Q43)</f>
        <v>14941550</v>
      </c>
    </row>
    <row r="37" spans="3:17" ht="14.25" customHeight="1">
      <c r="C37" s="130"/>
      <c r="D37" s="155"/>
      <c r="E37" s="134" t="s">
        <v>113</v>
      </c>
      <c r="F37" s="136"/>
      <c r="G37" s="215">
        <v>0</v>
      </c>
      <c r="H37" s="215">
        <v>0</v>
      </c>
      <c r="I37" s="216">
        <f aca="true" t="shared" si="13" ref="I37:I43">SUM(G37:H37)</f>
        <v>0</v>
      </c>
      <c r="J37" s="197"/>
      <c r="K37" s="226">
        <v>314960</v>
      </c>
      <c r="L37" s="218">
        <v>1797840</v>
      </c>
      <c r="M37" s="218">
        <v>3037780</v>
      </c>
      <c r="N37" s="218">
        <v>2611320</v>
      </c>
      <c r="O37" s="218">
        <v>2413870</v>
      </c>
      <c r="P37" s="216">
        <f aca="true" t="shared" si="14" ref="P37:P43">SUM(K37:O37)</f>
        <v>10175770</v>
      </c>
      <c r="Q37" s="219">
        <f aca="true" t="shared" si="15" ref="Q37:Q43">I37+P37</f>
        <v>10175770</v>
      </c>
    </row>
    <row r="38" spans="3:17" ht="14.25" customHeight="1">
      <c r="C38" s="130"/>
      <c r="D38" s="165"/>
      <c r="E38" s="134" t="s">
        <v>32</v>
      </c>
      <c r="F38" s="136"/>
      <c r="G38" s="215">
        <v>0</v>
      </c>
      <c r="H38" s="215">
        <v>0</v>
      </c>
      <c r="I38" s="216">
        <f t="shared" si="13"/>
        <v>0</v>
      </c>
      <c r="J38" s="197"/>
      <c r="K38" s="226">
        <v>566580</v>
      </c>
      <c r="L38" s="218">
        <v>388760</v>
      </c>
      <c r="M38" s="218">
        <v>592810</v>
      </c>
      <c r="N38" s="218">
        <v>473930</v>
      </c>
      <c r="O38" s="218">
        <v>314990</v>
      </c>
      <c r="P38" s="216">
        <f t="shared" si="14"/>
        <v>2337070</v>
      </c>
      <c r="Q38" s="219">
        <f t="shared" si="15"/>
        <v>2337070</v>
      </c>
    </row>
    <row r="39" spans="3:17" ht="14.25" customHeight="1">
      <c r="C39" s="130"/>
      <c r="D39" s="155"/>
      <c r="E39" s="134" t="s">
        <v>114</v>
      </c>
      <c r="F39" s="136"/>
      <c r="G39" s="215">
        <v>0</v>
      </c>
      <c r="H39" s="215">
        <v>0</v>
      </c>
      <c r="I39" s="216">
        <f t="shared" si="13"/>
        <v>0</v>
      </c>
      <c r="J39" s="197"/>
      <c r="K39" s="226">
        <v>0</v>
      </c>
      <c r="L39" s="218">
        <v>9920</v>
      </c>
      <c r="M39" s="218">
        <v>35650</v>
      </c>
      <c r="N39" s="218">
        <v>85870</v>
      </c>
      <c r="O39" s="218">
        <v>258900</v>
      </c>
      <c r="P39" s="216">
        <f t="shared" si="14"/>
        <v>390340</v>
      </c>
      <c r="Q39" s="219">
        <f>I39+P39</f>
        <v>390340</v>
      </c>
    </row>
    <row r="40" spans="3:17" ht="14.25" customHeight="1">
      <c r="C40" s="130"/>
      <c r="D40" s="155"/>
      <c r="E40" s="287" t="s">
        <v>107</v>
      </c>
      <c r="F40" s="289"/>
      <c r="G40" s="215">
        <v>0</v>
      </c>
      <c r="H40" s="215">
        <v>0</v>
      </c>
      <c r="I40" s="216">
        <f t="shared" si="13"/>
        <v>0</v>
      </c>
      <c r="J40" s="197"/>
      <c r="K40" s="226">
        <v>9900</v>
      </c>
      <c r="L40" s="218">
        <v>35650</v>
      </c>
      <c r="M40" s="218">
        <v>152830</v>
      </c>
      <c r="N40" s="218">
        <v>122930</v>
      </c>
      <c r="O40" s="218">
        <v>71300</v>
      </c>
      <c r="P40" s="216">
        <f t="shared" si="14"/>
        <v>392610</v>
      </c>
      <c r="Q40" s="219">
        <f t="shared" si="15"/>
        <v>392610</v>
      </c>
    </row>
    <row r="41" spans="3:17" ht="14.25" customHeight="1">
      <c r="C41" s="130"/>
      <c r="D41" s="155"/>
      <c r="E41" s="134" t="s">
        <v>115</v>
      </c>
      <c r="F41" s="136"/>
      <c r="G41" s="218">
        <v>2780</v>
      </c>
      <c r="H41" s="218">
        <v>17970</v>
      </c>
      <c r="I41" s="216">
        <v>20750</v>
      </c>
      <c r="J41" s="217">
        <v>0</v>
      </c>
      <c r="K41" s="226">
        <v>207730</v>
      </c>
      <c r="L41" s="218">
        <v>425250</v>
      </c>
      <c r="M41" s="218">
        <v>347460</v>
      </c>
      <c r="N41" s="218">
        <v>362740</v>
      </c>
      <c r="O41" s="218">
        <v>237440</v>
      </c>
      <c r="P41" s="216">
        <f t="shared" si="14"/>
        <v>1580620</v>
      </c>
      <c r="Q41" s="219">
        <f t="shared" si="15"/>
        <v>1601370</v>
      </c>
    </row>
    <row r="42" spans="3:17" ht="14.25" customHeight="1">
      <c r="C42" s="130"/>
      <c r="D42" s="165"/>
      <c r="E42" s="287" t="s">
        <v>108</v>
      </c>
      <c r="F42" s="289"/>
      <c r="G42" s="218">
        <v>0</v>
      </c>
      <c r="H42" s="218">
        <v>2300</v>
      </c>
      <c r="I42" s="216">
        <f t="shared" si="13"/>
        <v>2300</v>
      </c>
      <c r="J42" s="217">
        <v>0</v>
      </c>
      <c r="K42" s="226">
        <v>8220</v>
      </c>
      <c r="L42" s="218">
        <v>14950</v>
      </c>
      <c r="M42" s="218">
        <v>11410</v>
      </c>
      <c r="N42" s="218">
        <v>5590</v>
      </c>
      <c r="O42" s="218">
        <v>1920</v>
      </c>
      <c r="P42" s="216">
        <f t="shared" si="14"/>
        <v>42090</v>
      </c>
      <c r="Q42" s="219">
        <f t="shared" si="15"/>
        <v>44390</v>
      </c>
    </row>
    <row r="43" spans="3:17" ht="14.25" customHeight="1">
      <c r="C43" s="151"/>
      <c r="D43" s="170"/>
      <c r="E43" s="290" t="s">
        <v>109</v>
      </c>
      <c r="F43" s="292"/>
      <c r="G43" s="189">
        <v>0</v>
      </c>
      <c r="H43" s="189">
        <v>0</v>
      </c>
      <c r="I43" s="191">
        <f t="shared" si="13"/>
        <v>0</v>
      </c>
      <c r="J43" s="192">
        <v>0</v>
      </c>
      <c r="K43" s="232">
        <v>0</v>
      </c>
      <c r="L43" s="189">
        <v>0</v>
      </c>
      <c r="M43" s="189">
        <v>0</v>
      </c>
      <c r="N43" s="189">
        <v>0</v>
      </c>
      <c r="O43" s="189">
        <v>0</v>
      </c>
      <c r="P43" s="191">
        <f t="shared" si="14"/>
        <v>0</v>
      </c>
      <c r="Q43" s="193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09">
        <f aca="true" t="shared" si="16" ref="G44:P44">G28+G36</f>
        <v>13210</v>
      </c>
      <c r="H44" s="208">
        <f t="shared" si="16"/>
        <v>58546</v>
      </c>
      <c r="I44" s="210">
        <f t="shared" si="16"/>
        <v>71756</v>
      </c>
      <c r="J44" s="211">
        <f t="shared" si="16"/>
        <v>0</v>
      </c>
      <c r="K44" s="240">
        <f t="shared" si="16"/>
        <v>5329500</v>
      </c>
      <c r="L44" s="208">
        <f t="shared" si="16"/>
        <v>10816212</v>
      </c>
      <c r="M44" s="208">
        <f t="shared" si="16"/>
        <v>16311910</v>
      </c>
      <c r="N44" s="208">
        <f t="shared" si="16"/>
        <v>16119068</v>
      </c>
      <c r="O44" s="208">
        <f>O28+O36</f>
        <v>16521870</v>
      </c>
      <c r="P44" s="210">
        <f t="shared" si="16"/>
        <v>65098560</v>
      </c>
      <c r="Q44" s="212">
        <f>Q28+Q36</f>
        <v>65170316</v>
      </c>
    </row>
  </sheetData>
  <sheetProtection password="C7C4" sheet="1" objects="1" scenarios="1"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600" verticalDpi="600" orientation="landscape" paperSize="9" scale="91" r:id="rId2"/>
  <ignoredErrors>
    <ignoredError sqref="P33:P35 P41:P43" formulaRange="1"/>
    <ignoredError sqref="P36:Q36 P19:Q19 I19 I3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tabSelected="1" view="pageBreakPreview" zoomScaleSheetLayoutView="100" workbookViewId="0" topLeftCell="A1">
      <selection activeCell="J6" sqref="J6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120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21" t="s">
        <v>16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1:12" s="2" customFormat="1" ht="24" customHeight="1">
      <c r="A4" s="321" t="str">
        <f>'様式１'!A5</f>
        <v>平成２４年５月月報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0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1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121</v>
      </c>
      <c r="C10" s="242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2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3" t="s">
        <v>34</v>
      </c>
      <c r="H13" s="243" t="s">
        <v>35</v>
      </c>
      <c r="I13" s="243" t="s">
        <v>2</v>
      </c>
      <c r="J13" s="244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1">
        <v>211</v>
      </c>
      <c r="H14" s="251">
        <v>96</v>
      </c>
      <c r="I14" s="317">
        <f>SUM(G14:H14)</f>
        <v>307</v>
      </c>
      <c r="J14" s="318"/>
      <c r="K14" s="36"/>
      <c r="L14" s="36"/>
    </row>
    <row r="15" spans="2:12" s="15" customFormat="1" ht="15.75" customHeight="1" thickBot="1">
      <c r="B15" s="36"/>
      <c r="C15" s="36"/>
      <c r="D15" s="59" t="s">
        <v>122</v>
      </c>
      <c r="E15" s="60"/>
      <c r="F15" s="60"/>
      <c r="G15" s="252">
        <v>1233727</v>
      </c>
      <c r="H15" s="252">
        <v>278163</v>
      </c>
      <c r="I15" s="319">
        <f>SUM(G15:H15)</f>
        <v>1511890</v>
      </c>
      <c r="J15" s="320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123</v>
      </c>
      <c r="D17" s="242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3" t="s">
        <v>34</v>
      </c>
      <c r="H18" s="243" t="s">
        <v>35</v>
      </c>
      <c r="I18" s="243" t="s">
        <v>2</v>
      </c>
      <c r="J18" s="244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6"/>
      <c r="F19" s="56"/>
      <c r="G19" s="251">
        <v>66</v>
      </c>
      <c r="H19" s="251">
        <v>529</v>
      </c>
      <c r="I19" s="317">
        <f>SUM(G19:H19)</f>
        <v>595</v>
      </c>
      <c r="J19" s="318"/>
      <c r="K19" s="36"/>
      <c r="L19" s="36"/>
    </row>
    <row r="20" spans="2:12" s="15" customFormat="1" ht="15.75" customHeight="1" thickBot="1">
      <c r="B20" s="36"/>
      <c r="C20" s="36"/>
      <c r="D20" s="59" t="s">
        <v>122</v>
      </c>
      <c r="E20" s="60"/>
      <c r="F20" s="60"/>
      <c r="G20" s="252">
        <v>523896</v>
      </c>
      <c r="H20" s="252">
        <v>3285431</v>
      </c>
      <c r="I20" s="319">
        <f>SUM(G20:H20)</f>
        <v>3809327</v>
      </c>
      <c r="J20" s="320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124</v>
      </c>
      <c r="D22" s="242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3" t="s">
        <v>34</v>
      </c>
      <c r="H23" s="243" t="s">
        <v>35</v>
      </c>
      <c r="I23" s="243" t="s">
        <v>2</v>
      </c>
      <c r="J23" s="244"/>
      <c r="K23" s="36"/>
      <c r="L23" s="36"/>
    </row>
    <row r="24" spans="2:12" s="15" customFormat="1" ht="15.75" customHeight="1">
      <c r="B24" s="36"/>
      <c r="C24" s="36"/>
      <c r="D24" s="247" t="s">
        <v>36</v>
      </c>
      <c r="E24" s="246"/>
      <c r="F24" s="246"/>
      <c r="G24" s="251">
        <v>85</v>
      </c>
      <c r="H24" s="251">
        <v>2409</v>
      </c>
      <c r="I24" s="317">
        <f>SUM(G24:H24)</f>
        <v>2494</v>
      </c>
      <c r="J24" s="318"/>
      <c r="K24" s="36"/>
      <c r="L24" s="36"/>
    </row>
    <row r="25" spans="2:12" s="15" customFormat="1" ht="15.75" customHeight="1" thickBot="1">
      <c r="B25" s="36"/>
      <c r="C25" s="36"/>
      <c r="D25" s="59" t="s">
        <v>122</v>
      </c>
      <c r="E25" s="60"/>
      <c r="F25" s="60"/>
      <c r="G25" s="253">
        <v>797946</v>
      </c>
      <c r="H25" s="253">
        <v>28756318</v>
      </c>
      <c r="I25" s="319">
        <f>SUM(G25:H25)</f>
        <v>29554264</v>
      </c>
      <c r="J25" s="320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125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48" t="s">
        <v>34</v>
      </c>
      <c r="H28" s="243" t="s">
        <v>35</v>
      </c>
      <c r="I28" s="243" t="s">
        <v>2</v>
      </c>
      <c r="J28" s="244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1">
        <v>0</v>
      </c>
      <c r="H29" s="251">
        <v>14</v>
      </c>
      <c r="I29" s="317">
        <f>SUM(G29:H29)</f>
        <v>14</v>
      </c>
      <c r="J29" s="318"/>
      <c r="K29" s="36"/>
      <c r="L29" s="36"/>
    </row>
    <row r="30" spans="2:12" s="15" customFormat="1" ht="15.75" customHeight="1" thickBot="1">
      <c r="B30" s="36"/>
      <c r="C30" s="36"/>
      <c r="D30" s="59" t="s">
        <v>122</v>
      </c>
      <c r="E30" s="60"/>
      <c r="F30" s="60"/>
      <c r="G30" s="252">
        <v>0</v>
      </c>
      <c r="H30" s="252">
        <v>136471</v>
      </c>
      <c r="I30" s="319">
        <f>SUM(G30:H30)</f>
        <v>136471</v>
      </c>
      <c r="J30" s="320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49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126</v>
      </c>
      <c r="D32" s="36"/>
      <c r="E32" s="36"/>
      <c r="F32" s="36"/>
      <c r="G32" s="245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48" t="s">
        <v>34</v>
      </c>
      <c r="H33" s="243" t="s">
        <v>35</v>
      </c>
      <c r="I33" s="243" t="s">
        <v>2</v>
      </c>
      <c r="J33" s="244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6"/>
      <c r="F34" s="56"/>
      <c r="G34" s="251">
        <v>362</v>
      </c>
      <c r="H34" s="251">
        <v>3048</v>
      </c>
      <c r="I34" s="317">
        <f>SUM(G34:H34)</f>
        <v>3410</v>
      </c>
      <c r="J34" s="318"/>
      <c r="K34" s="36"/>
      <c r="L34" s="36"/>
    </row>
    <row r="35" spans="2:12" s="15" customFormat="1" ht="15.75" customHeight="1" thickBot="1">
      <c r="B35" s="36"/>
      <c r="C35" s="36"/>
      <c r="D35" s="59" t="s">
        <v>122</v>
      </c>
      <c r="E35" s="60"/>
      <c r="F35" s="60"/>
      <c r="G35" s="252">
        <f>G15+G20+G25+G30</f>
        <v>2555569</v>
      </c>
      <c r="H35" s="252">
        <f>H15+H20+H25+H30</f>
        <v>32456383</v>
      </c>
      <c r="I35" s="319">
        <f>SUM(G35:H35)</f>
        <v>35011952</v>
      </c>
      <c r="J35" s="320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49"/>
      <c r="H36" s="36"/>
      <c r="I36" s="36"/>
      <c r="J36" s="36"/>
      <c r="K36" s="36"/>
      <c r="L36" s="36"/>
    </row>
    <row r="37" ht="15.75" customHeight="1"/>
  </sheetData>
  <sheetProtection password="C7C4" sheet="1" objects="1" scenarios="1"/>
  <mergeCells count="12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2012-06-29T07:20:01Z</cp:lastPrinted>
  <dcterms:created xsi:type="dcterms:W3CDTF">2006-12-27T00:16:47Z</dcterms:created>
  <dcterms:modified xsi:type="dcterms:W3CDTF">2012-06-29T07:41:46Z</dcterms:modified>
  <cp:category/>
  <cp:version/>
  <cp:contentType/>
  <cp:contentStatus/>
</cp:coreProperties>
</file>