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06" windowWidth="7650" windowHeight="8190" tabRatio="1000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<sst xmlns="http://schemas.openxmlformats.org/spreadsheetml/2006/main" count="346" uniqueCount="129">
  <si>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</si>
  <si>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</si>
  <si>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</si>
  <si>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</si>
  <si>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</si>
  <si>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</si>
  <si>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</si>
  <si>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</si>
  <si>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</si>
  <si>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</si>
  <si>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</si>
  <si>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</si>
  <si>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</si>
  <si>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</si>
  <si>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</si>
  <si>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</si>
  <si>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</si>
  <si>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</si>
  <si>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</si>
  <si>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</si>
  <si>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</si>
  <si>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</si>
  <si>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</si>
  <si>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</si>
  <si>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</si>
  <si>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</si>
  <si>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</si>
  <si>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</si>
  <si>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</si>
  <si>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</si>
  <si>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</si>
  <si>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</si>
  <si>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</si>
  <si>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</si>
  <si>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</si>
  <si>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</si>
  <si>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</si>
  <si>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</si>
  <si>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</si>
  <si>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</si>
  <si>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</si>
  <si>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</si>
  <si>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</si>
  <si>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</si>
  <si>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</si>
  <si>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</si>
  <si>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</si>
  <si>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</si>
  <si>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</si>
  <si>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</si>
  <si>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</si>
  <si>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</si>
  <si>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</si>
  <si>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</si>
  <si>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</si>
  <si>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</si>
  <si>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</si>
  <si>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</si>
  <si>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</si>
  <si>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</si>
  <si>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</si>
  <si>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</si>
  <si>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</si>
  <si>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</si>
  <si>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</si>
  <si>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</si>
  <si>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</si>
  <si>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</si>
  <si>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</si>
  <si>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</si>
  <si>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</si>
  <si>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</si>
  <si>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</si>
  <si>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</si>
  <si>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</si>
  <si>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</si>
  <si>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</si>
  <si>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</si>
  <si>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</si>
  <si>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</si>
  <si>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</si>
  <si>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</si>
  <si>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</si>
  <si>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</si>
  <si>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</si>
  <si>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</si>
  <si>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</si>
  <si>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</si>
  <si>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</si>
  <si>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</si>
  <si>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</si>
  <si>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</si>
  <si>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</si>
  <si>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</si>
  <si>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</si>
  <si>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</si>
  <si>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</si>
  <si>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</si>
  <si>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</si>
  <si>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</si>
  <si>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</si>
  <si>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</si>
  <si>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</si>
  <si>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</si>
  <si>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</si>
  <si>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</si>
  <si>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</si>
  <si>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</si>
  <si>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</si>
  <si>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</si>
  <si>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</si>
  <si>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</si>
  <si>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</si>
  <si>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</si>
  <si>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</si>
  <si>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</si>
  <si>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</si>
  <si>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</si>
  <si>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</si>
  <si>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</si>
  <si>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</si>
  <si>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</si>
  <si>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</si>
  <si>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</si>
  <si>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</si>
  <si>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</si>
  <si>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</si>
  <si>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平成２４年４月月報</t>
  </si>
  <si>
    <t>① 総  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</si>
</sst>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8" xfId="21" applyFont="1" applyFill="1" applyBorder="1" applyAlignment="1">
      <alignment vertical="center"/>
      <protection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79" xfId="17" applyFont="1" applyFill="1" applyBorder="1" applyAlignment="1">
      <alignment horizontal="right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7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4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126" xfId="17" applyFont="1" applyBorder="1" applyAlignment="1">
      <alignment horizontal="right" vertical="center"/>
    </xf>
    <xf numFmtId="38" fontId="11" fillId="0" borderId="99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38" fontId="13" fillId="0" borderId="104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5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2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3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48" xfId="21" applyFont="1" applyFill="1" applyBorder="1" applyAlignment="1">
      <alignment horizontal="left" vertical="center"/>
      <protection/>
    </xf>
    <xf numFmtId="0" fontId="11" fillId="0" borderId="31" xfId="21" applyFont="1" applyFill="1" applyBorder="1" applyAlignment="1">
      <alignment horizontal="left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3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9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4" xfId="17" applyFont="1" applyBorder="1" applyAlignment="1">
      <alignment horizontal="right" vertical="center"/>
    </xf>
    <xf numFmtId="38" fontId="11" fillId="0" borderId="132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9" xfId="17" applyFont="1" applyFill="1" applyBorder="1" applyAlignment="1">
      <alignment horizontal="center" vertical="center"/>
    </xf>
    <xf numFmtId="38" fontId="11" fillId="0" borderId="0" xfId="17" applyFont="1" applyFill="1" applyAlignment="1">
      <alignment vertical="center"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49" xfId="17" applyFont="1" applyFill="1" applyBorder="1" applyAlignment="1">
      <alignment horizontal="center" vertical="center"/>
    </xf>
    <xf numFmtId="0" fontId="11" fillId="0" borderId="140" xfId="21" applyFont="1" applyFill="1" applyBorder="1" applyAlignment="1">
      <alignment vertical="center"/>
      <protection/>
    </xf>
    <xf numFmtId="38" fontId="11" fillId="0" borderId="0" xfId="21" applyNumberFormat="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54">
        <v>50235</v>
      </c>
      <c r="E14" s="255"/>
      <c r="F14" s="255"/>
      <c r="G14" s="255"/>
      <c r="H14" s="256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54">
        <v>50496</v>
      </c>
      <c r="T14" s="270"/>
    </row>
    <row r="15" spans="3:20" ht="21.75" customHeight="1">
      <c r="C15" s="73" t="s">
        <v>18</v>
      </c>
      <c r="D15" s="254">
        <v>44587</v>
      </c>
      <c r="E15" s="255"/>
      <c r="F15" s="255"/>
      <c r="G15" s="255"/>
      <c r="H15" s="256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54">
        <v>44673</v>
      </c>
      <c r="T15" s="270"/>
    </row>
    <row r="16" spans="3:20" ht="21.75" customHeight="1">
      <c r="C16" s="75" t="s">
        <v>19</v>
      </c>
      <c r="D16" s="254">
        <v>961</v>
      </c>
      <c r="E16" s="255"/>
      <c r="F16" s="255"/>
      <c r="G16" s="255"/>
      <c r="H16" s="256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54">
        <v>968</v>
      </c>
      <c r="T16" s="270"/>
    </row>
    <row r="17" spans="3:20" ht="21.75" customHeight="1">
      <c r="C17" s="75" t="s">
        <v>20</v>
      </c>
      <c r="D17" s="254">
        <v>351</v>
      </c>
      <c r="E17" s="255"/>
      <c r="F17" s="255"/>
      <c r="G17" s="255"/>
      <c r="H17" s="256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54">
        <v>352</v>
      </c>
      <c r="T17" s="270"/>
    </row>
    <row r="18" spans="3:20" ht="21.75" customHeight="1" thickBot="1">
      <c r="C18" s="76" t="s">
        <v>2</v>
      </c>
      <c r="D18" s="253">
        <f>SUM(D14:H15)</f>
        <v>94822</v>
      </c>
      <c r="E18" s="257"/>
      <c r="F18" s="257"/>
      <c r="G18" s="257"/>
      <c r="H18" s="258"/>
      <c r="I18" s="77" t="s">
        <v>21</v>
      </c>
      <c r="J18" s="78"/>
      <c r="K18" s="257">
        <v>716</v>
      </c>
      <c r="L18" s="257"/>
      <c r="M18" s="258"/>
      <c r="N18" s="77" t="s">
        <v>22</v>
      </c>
      <c r="O18" s="78"/>
      <c r="P18" s="257">
        <v>369</v>
      </c>
      <c r="Q18" s="257"/>
      <c r="R18" s="258"/>
      <c r="S18" s="253">
        <f>SUM(S14:T15)</f>
        <v>95169</v>
      </c>
      <c r="T18" s="269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59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3" t="s">
        <v>37</v>
      </c>
      <c r="N22" s="264"/>
      <c r="O22" s="265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0"/>
      <c r="D23" s="254">
        <v>93</v>
      </c>
      <c r="E23" s="255"/>
      <c r="F23" s="256"/>
      <c r="G23" s="254">
        <v>1</v>
      </c>
      <c r="H23" s="255"/>
      <c r="I23" s="256"/>
      <c r="J23" s="254">
        <v>611</v>
      </c>
      <c r="K23" s="255"/>
      <c r="L23" s="256"/>
      <c r="M23" s="254">
        <v>0</v>
      </c>
      <c r="N23" s="255"/>
      <c r="O23" s="256"/>
      <c r="P23" s="254">
        <v>11</v>
      </c>
      <c r="Q23" s="255"/>
      <c r="R23" s="256"/>
      <c r="S23" s="89">
        <f>SUM(D23:R23)</f>
        <v>716</v>
      </c>
      <c r="T23" s="11"/>
    </row>
    <row r="24" spans="3:20" ht="24.75" customHeight="1">
      <c r="C24" s="261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66" t="s">
        <v>38</v>
      </c>
      <c r="N24" s="267"/>
      <c r="O24" s="268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2"/>
      <c r="D25" s="253">
        <v>89</v>
      </c>
      <c r="E25" s="257"/>
      <c r="F25" s="258"/>
      <c r="G25" s="253">
        <v>0</v>
      </c>
      <c r="H25" s="257"/>
      <c r="I25" s="258"/>
      <c r="J25" s="253">
        <v>267</v>
      </c>
      <c r="K25" s="257"/>
      <c r="L25" s="258"/>
      <c r="M25" s="253">
        <v>8</v>
      </c>
      <c r="N25" s="257"/>
      <c r="O25" s="258"/>
      <c r="P25" s="253">
        <v>5</v>
      </c>
      <c r="Q25" s="257"/>
      <c r="R25" s="258"/>
      <c r="S25" s="90">
        <f>SUM(D25:R25)</f>
        <v>369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K13" sqref="K13:K1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平成２４年４月月報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3217</v>
      </c>
      <c r="G12" s="91">
        <f>SUM(G13:G14)</f>
        <v>2060</v>
      </c>
      <c r="H12" s="92">
        <f>SUM(F12:G12)</f>
        <v>5277</v>
      </c>
      <c r="I12" s="250"/>
      <c r="J12" s="95">
        <f>SUM(J13:J14)</f>
        <v>2702</v>
      </c>
      <c r="K12" s="91">
        <f>SUM(K13:K14)</f>
        <v>2166</v>
      </c>
      <c r="L12" s="91">
        <f>SUM(L13:L14)</f>
        <v>1981</v>
      </c>
      <c r="M12" s="91">
        <f>SUM(M13:M14)</f>
        <v>1409</v>
      </c>
      <c r="N12" s="91">
        <f>SUM(N13:N14)</f>
        <v>1596</v>
      </c>
      <c r="O12" s="91">
        <f>SUM(I12:N12)</f>
        <v>9854</v>
      </c>
      <c r="P12" s="94">
        <f>H12+O12</f>
        <v>15131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467</v>
      </c>
      <c r="G13" s="91">
        <v>305</v>
      </c>
      <c r="H13" s="92">
        <f>SUM(F13:G13)</f>
        <v>772</v>
      </c>
      <c r="I13" s="251"/>
      <c r="J13" s="95">
        <v>357</v>
      </c>
      <c r="K13" s="91">
        <v>271</v>
      </c>
      <c r="L13" s="91">
        <v>238</v>
      </c>
      <c r="M13" s="91">
        <v>137</v>
      </c>
      <c r="N13" s="91">
        <v>189</v>
      </c>
      <c r="O13" s="91">
        <f>SUM(I13:N13)</f>
        <v>1192</v>
      </c>
      <c r="P13" s="94">
        <f>H13+O13</f>
        <v>1964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2750</v>
      </c>
      <c r="G14" s="91">
        <v>1755</v>
      </c>
      <c r="H14" s="92">
        <f>SUM(F14:G14)</f>
        <v>4505</v>
      </c>
      <c r="I14" s="251"/>
      <c r="J14" s="95">
        <v>2345</v>
      </c>
      <c r="K14" s="91">
        <v>1895</v>
      </c>
      <c r="L14" s="91">
        <v>1743</v>
      </c>
      <c r="M14" s="91">
        <v>1272</v>
      </c>
      <c r="N14" s="91">
        <v>1407</v>
      </c>
      <c r="O14" s="91">
        <f>SUM(I14:N14)</f>
        <v>8662</v>
      </c>
      <c r="P14" s="94">
        <f>H14+O14</f>
        <v>13167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66</v>
      </c>
      <c r="G15" s="91">
        <v>79</v>
      </c>
      <c r="H15" s="92">
        <f>SUM(F15:G15)</f>
        <v>145</v>
      </c>
      <c r="I15" s="251"/>
      <c r="J15" s="95">
        <v>90</v>
      </c>
      <c r="K15" s="91">
        <v>61</v>
      </c>
      <c r="L15" s="91">
        <v>51</v>
      </c>
      <c r="M15" s="91">
        <v>51</v>
      </c>
      <c r="N15" s="91">
        <v>66</v>
      </c>
      <c r="O15" s="91">
        <f>SUM(I15:N15)</f>
        <v>319</v>
      </c>
      <c r="P15" s="94">
        <f>H15+O15</f>
        <v>464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3283</v>
      </c>
      <c r="G16" s="96">
        <f>G12+G15</f>
        <v>2139</v>
      </c>
      <c r="H16" s="97">
        <f>SUM(F16:G16)</f>
        <v>5422</v>
      </c>
      <c r="I16" s="252"/>
      <c r="J16" s="100">
        <f>J12+J15</f>
        <v>2792</v>
      </c>
      <c r="K16" s="96">
        <f>K12+K15</f>
        <v>2227</v>
      </c>
      <c r="L16" s="96">
        <f>L12+L15</f>
        <v>2032</v>
      </c>
      <c r="M16" s="96">
        <f>M12+M15</f>
        <v>1460</v>
      </c>
      <c r="N16" s="96">
        <f>N12+N15</f>
        <v>1662</v>
      </c>
      <c r="O16" s="96">
        <f>SUM(I16:N16)</f>
        <v>10173</v>
      </c>
      <c r="P16" s="99">
        <f>H16+O16</f>
        <v>15595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1" t="s">
        <v>49</v>
      </c>
      <c r="G19" s="272"/>
      <c r="H19" s="273"/>
      <c r="I19" s="277" t="s">
        <v>50</v>
      </c>
      <c r="J19" s="272"/>
      <c r="K19" s="272"/>
      <c r="L19" s="272"/>
      <c r="M19" s="272"/>
      <c r="N19" s="272"/>
      <c r="O19" s="273"/>
      <c r="P19" s="274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76"/>
      <c r="Q20" s="3"/>
    </row>
    <row r="21" spans="3:17" s="15" customFormat="1" ht="18.75" customHeight="1">
      <c r="C21" s="40" t="s">
        <v>29</v>
      </c>
      <c r="D21" s="28"/>
      <c r="E21" s="28"/>
      <c r="F21" s="91">
        <v>2225</v>
      </c>
      <c r="G21" s="91">
        <v>1585</v>
      </c>
      <c r="H21" s="92">
        <f>SUM(F21:G21)</f>
        <v>3810</v>
      </c>
      <c r="I21" s="93">
        <v>0</v>
      </c>
      <c r="J21" s="95">
        <v>2046</v>
      </c>
      <c r="K21" s="91">
        <v>1536</v>
      </c>
      <c r="L21" s="91">
        <v>1140</v>
      </c>
      <c r="M21" s="91">
        <v>669</v>
      </c>
      <c r="N21" s="91">
        <v>643</v>
      </c>
      <c r="O21" s="101">
        <f>SUM(I21:N21)</f>
        <v>6034</v>
      </c>
      <c r="P21" s="94">
        <f>O21+H21</f>
        <v>9844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48</v>
      </c>
      <c r="G22" s="91">
        <v>56</v>
      </c>
      <c r="H22" s="92">
        <f>SUM(F22:G22)</f>
        <v>104</v>
      </c>
      <c r="I22" s="93">
        <v>0</v>
      </c>
      <c r="J22" s="95">
        <v>74</v>
      </c>
      <c r="K22" s="91">
        <v>40</v>
      </c>
      <c r="L22" s="91">
        <v>44</v>
      </c>
      <c r="M22" s="91">
        <v>32</v>
      </c>
      <c r="N22" s="91">
        <v>30</v>
      </c>
      <c r="O22" s="101">
        <f>SUM(I22:N22)</f>
        <v>220</v>
      </c>
      <c r="P22" s="94">
        <f>O22+H22</f>
        <v>324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2273</v>
      </c>
      <c r="G23" s="96">
        <f aca="true" t="shared" si="0" ref="G23:N23">SUM(G21:G22)</f>
        <v>1641</v>
      </c>
      <c r="H23" s="97">
        <f>SUM(F23:G23)</f>
        <v>3914</v>
      </c>
      <c r="I23" s="98">
        <f t="shared" si="0"/>
        <v>0</v>
      </c>
      <c r="J23" s="100">
        <f t="shared" si="0"/>
        <v>2120</v>
      </c>
      <c r="K23" s="96">
        <f t="shared" si="0"/>
        <v>1576</v>
      </c>
      <c r="L23" s="96">
        <f t="shared" si="0"/>
        <v>1184</v>
      </c>
      <c r="M23" s="96">
        <f t="shared" si="0"/>
        <v>701</v>
      </c>
      <c r="N23" s="96">
        <f t="shared" si="0"/>
        <v>673</v>
      </c>
      <c r="O23" s="102">
        <f>SUM(I23:N23)</f>
        <v>6254</v>
      </c>
      <c r="P23" s="99">
        <f>O23+H23</f>
        <v>10168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1" t="s">
        <v>49</v>
      </c>
      <c r="G26" s="272"/>
      <c r="H26" s="273"/>
      <c r="I26" s="277" t="s">
        <v>50</v>
      </c>
      <c r="J26" s="278"/>
      <c r="K26" s="272"/>
      <c r="L26" s="272"/>
      <c r="M26" s="272"/>
      <c r="N26" s="272"/>
      <c r="O26" s="273"/>
      <c r="P26" s="274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76"/>
      <c r="Q27" s="3"/>
    </row>
    <row r="28" spans="3:17" s="15" customFormat="1" ht="18.75" customHeight="1">
      <c r="C28" s="40" t="s">
        <v>29</v>
      </c>
      <c r="D28" s="28"/>
      <c r="E28" s="28"/>
      <c r="F28" s="91">
        <v>5</v>
      </c>
      <c r="G28" s="91">
        <v>12</v>
      </c>
      <c r="H28" s="92">
        <f>SUM(F28:G28)</f>
        <v>17</v>
      </c>
      <c r="I28" s="93">
        <v>0</v>
      </c>
      <c r="J28" s="95">
        <v>118</v>
      </c>
      <c r="K28" s="91">
        <v>132</v>
      </c>
      <c r="L28" s="91">
        <v>149</v>
      </c>
      <c r="M28" s="91">
        <v>91</v>
      </c>
      <c r="N28" s="91">
        <v>67</v>
      </c>
      <c r="O28" s="101">
        <f>SUM(I28:N28)</f>
        <v>557</v>
      </c>
      <c r="P28" s="94">
        <f>O28+H28</f>
        <v>574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2</v>
      </c>
      <c r="L29" s="91">
        <v>2</v>
      </c>
      <c r="M29" s="91">
        <v>3</v>
      </c>
      <c r="N29" s="91">
        <v>1</v>
      </c>
      <c r="O29" s="101">
        <f>SUM(I29:N29)</f>
        <v>8</v>
      </c>
      <c r="P29" s="94">
        <f>O29+H29</f>
        <v>8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5</v>
      </c>
      <c r="G30" s="96">
        <f>SUM(G28:G29)</f>
        <v>12</v>
      </c>
      <c r="H30" s="97">
        <f>SUM(F30:G30)</f>
        <v>17</v>
      </c>
      <c r="I30" s="98">
        <f aca="true" t="shared" si="1" ref="I30:N30">SUM(I28:I29)</f>
        <v>0</v>
      </c>
      <c r="J30" s="100">
        <f t="shared" si="1"/>
        <v>118</v>
      </c>
      <c r="K30" s="96">
        <f t="shared" si="1"/>
        <v>134</v>
      </c>
      <c r="L30" s="96">
        <f t="shared" si="1"/>
        <v>151</v>
      </c>
      <c r="M30" s="96">
        <f t="shared" si="1"/>
        <v>94</v>
      </c>
      <c r="N30" s="96">
        <f t="shared" si="1"/>
        <v>68</v>
      </c>
      <c r="O30" s="102">
        <f>SUM(I30:N30)</f>
        <v>565</v>
      </c>
      <c r="P30" s="99">
        <f>O30+H30</f>
        <v>582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1" t="s">
        <v>49</v>
      </c>
      <c r="G33" s="272"/>
      <c r="H33" s="273"/>
      <c r="I33" s="279" t="s">
        <v>40</v>
      </c>
      <c r="J33" s="272"/>
      <c r="K33" s="272"/>
      <c r="L33" s="272"/>
      <c r="M33" s="272"/>
      <c r="N33" s="273"/>
      <c r="O33" s="274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5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43</v>
      </c>
      <c r="J35" s="105">
        <f t="shared" si="2"/>
        <v>158</v>
      </c>
      <c r="K35" s="105">
        <f t="shared" si="2"/>
        <v>302</v>
      </c>
      <c r="L35" s="105">
        <f t="shared" si="2"/>
        <v>315</v>
      </c>
      <c r="M35" s="105">
        <f t="shared" si="2"/>
        <v>400</v>
      </c>
      <c r="N35" s="106">
        <f aca="true" t="shared" si="4" ref="N35:N43">SUM(I35:M35)</f>
        <v>1218</v>
      </c>
      <c r="O35" s="107">
        <f aca="true" t="shared" si="5" ref="O35:O43">SUM(H35+N35)</f>
        <v>1218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43</v>
      </c>
      <c r="J36" s="91">
        <v>157</v>
      </c>
      <c r="K36" s="91">
        <v>302</v>
      </c>
      <c r="L36" s="91">
        <v>313</v>
      </c>
      <c r="M36" s="91">
        <v>398</v>
      </c>
      <c r="N36" s="101">
        <f t="shared" si="4"/>
        <v>1213</v>
      </c>
      <c r="O36" s="94">
        <f t="shared" si="5"/>
        <v>1213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1</v>
      </c>
      <c r="K37" s="96">
        <v>0</v>
      </c>
      <c r="L37" s="96">
        <v>2</v>
      </c>
      <c r="M37" s="96">
        <v>2</v>
      </c>
      <c r="N37" s="102">
        <f t="shared" si="4"/>
        <v>5</v>
      </c>
      <c r="O37" s="99">
        <f t="shared" si="5"/>
        <v>5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156</v>
      </c>
      <c r="J38" s="105">
        <f>SUM(J39:J40)</f>
        <v>192</v>
      </c>
      <c r="K38" s="105">
        <f>SUM(K39:K40)</f>
        <v>255</v>
      </c>
      <c r="L38" s="105">
        <f>SUM(L39:L40)</f>
        <v>192</v>
      </c>
      <c r="M38" s="105">
        <f>SUM(M39:M40)</f>
        <v>156</v>
      </c>
      <c r="N38" s="106">
        <f t="shared" si="4"/>
        <v>951</v>
      </c>
      <c r="O38" s="107">
        <f t="shared" si="5"/>
        <v>951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155</v>
      </c>
      <c r="J39" s="91">
        <v>188</v>
      </c>
      <c r="K39" s="91">
        <v>251</v>
      </c>
      <c r="L39" s="91">
        <v>187</v>
      </c>
      <c r="M39" s="91">
        <v>150</v>
      </c>
      <c r="N39" s="101">
        <f t="shared" si="4"/>
        <v>931</v>
      </c>
      <c r="O39" s="94">
        <f t="shared" si="5"/>
        <v>931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1</v>
      </c>
      <c r="J40" s="96">
        <v>4</v>
      </c>
      <c r="K40" s="96">
        <v>4</v>
      </c>
      <c r="L40" s="96">
        <v>5</v>
      </c>
      <c r="M40" s="96">
        <v>6</v>
      </c>
      <c r="N40" s="102">
        <f t="shared" si="4"/>
        <v>20</v>
      </c>
      <c r="O40" s="99">
        <f t="shared" si="5"/>
        <v>20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3</v>
      </c>
      <c r="J41" s="105">
        <f>SUM(J42:J43)</f>
        <v>2</v>
      </c>
      <c r="K41" s="105">
        <f>SUM(K42:K43)</f>
        <v>10</v>
      </c>
      <c r="L41" s="105">
        <f>SUM(L42:L43)</f>
        <v>27</v>
      </c>
      <c r="M41" s="105">
        <f>SUM(M42:M43)</f>
        <v>118</v>
      </c>
      <c r="N41" s="106">
        <f t="shared" si="4"/>
        <v>160</v>
      </c>
      <c r="O41" s="107">
        <f t="shared" si="5"/>
        <v>160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3</v>
      </c>
      <c r="J42" s="91">
        <v>2</v>
      </c>
      <c r="K42" s="91">
        <v>10</v>
      </c>
      <c r="L42" s="91">
        <v>27</v>
      </c>
      <c r="M42" s="91">
        <v>115</v>
      </c>
      <c r="N42" s="101">
        <v>157</v>
      </c>
      <c r="O42" s="94">
        <f t="shared" si="5"/>
        <v>157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0</v>
      </c>
      <c r="K43" s="96">
        <v>0</v>
      </c>
      <c r="L43" s="96">
        <v>0</v>
      </c>
      <c r="M43" s="96">
        <v>3</v>
      </c>
      <c r="N43" s="102">
        <f t="shared" si="4"/>
        <v>3</v>
      </c>
      <c r="O43" s="99">
        <f t="shared" si="5"/>
        <v>3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202</v>
      </c>
      <c r="J44" s="100">
        <v>350</v>
      </c>
      <c r="K44" s="100">
        <v>566</v>
      </c>
      <c r="L44" s="100">
        <v>532</v>
      </c>
      <c r="M44" s="100">
        <v>673</v>
      </c>
      <c r="N44" s="102">
        <f>SUM(I44:M44)</f>
        <v>2323</v>
      </c>
      <c r="O44" s="110">
        <f>H44+N44</f>
        <v>2323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J12:N12 F12:G12 F41:G41 I41:M41" formulaRange="1"/>
    <ignoredError sqref="H30 H23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="75" zoomScaleNormal="80" zoomScaleSheetLayoutView="75" workbookViewId="0" topLeftCell="A1">
      <pane xSplit="6" topLeftCell="I1" activePane="topRight" state="frozen"/>
      <selection pane="topLeft" activeCell="S25" sqref="S25"/>
      <selection pane="topRight" activeCell="K15" sqref="K15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6" width="13.25390625" style="315" customWidth="1"/>
    <col min="17" max="17" width="13.00390625" style="31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113"/>
    </row>
    <row r="4" spans="1:18" s="112" customFormat="1" ht="19.5" customHeight="1">
      <c r="A4" s="113" t="str">
        <f>'様式１'!A5</f>
        <v>平成２４年４月月報</v>
      </c>
      <c r="B4" s="113"/>
      <c r="C4" s="113"/>
      <c r="D4" s="113"/>
      <c r="E4" s="113"/>
      <c r="F4" s="113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318"/>
      <c r="H5" s="318"/>
      <c r="I5" s="318"/>
      <c r="J5" s="318"/>
      <c r="K5" s="318"/>
      <c r="L5" s="318"/>
      <c r="M5" s="319"/>
      <c r="N5" s="319"/>
      <c r="O5" s="319"/>
      <c r="P5" s="319"/>
      <c r="Q5" s="319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128</v>
      </c>
    </row>
    <row r="9" spans="2:17" ht="18.75" customHeight="1">
      <c r="B9" s="117"/>
      <c r="C9" s="288" t="s">
        <v>68</v>
      </c>
      <c r="D9" s="289"/>
      <c r="E9" s="289"/>
      <c r="F9" s="290"/>
      <c r="G9" s="294" t="s">
        <v>49</v>
      </c>
      <c r="H9" s="295"/>
      <c r="I9" s="296"/>
      <c r="J9" s="297" t="s">
        <v>50</v>
      </c>
      <c r="K9" s="295"/>
      <c r="L9" s="295"/>
      <c r="M9" s="295"/>
      <c r="N9" s="295"/>
      <c r="O9" s="295"/>
      <c r="P9" s="296"/>
      <c r="Q9" s="313" t="s">
        <v>47</v>
      </c>
    </row>
    <row r="10" spans="1:18" ht="28.5" customHeight="1">
      <c r="A10" s="118"/>
      <c r="B10" s="118"/>
      <c r="C10" s="291"/>
      <c r="D10" s="292"/>
      <c r="E10" s="292"/>
      <c r="F10" s="293"/>
      <c r="G10" s="170" t="s">
        <v>88</v>
      </c>
      <c r="H10" s="171" t="s">
        <v>89</v>
      </c>
      <c r="I10" s="172" t="s">
        <v>45</v>
      </c>
      <c r="J10" s="173" t="s">
        <v>46</v>
      </c>
      <c r="K10" s="171" t="s">
        <v>10</v>
      </c>
      <c r="L10" s="170" t="s">
        <v>11</v>
      </c>
      <c r="M10" s="170" t="s">
        <v>12</v>
      </c>
      <c r="N10" s="170" t="s">
        <v>13</v>
      </c>
      <c r="O10" s="171" t="s">
        <v>14</v>
      </c>
      <c r="P10" s="172" t="s">
        <v>2</v>
      </c>
      <c r="Q10" s="314"/>
      <c r="R10" s="118"/>
    </row>
    <row r="11" spans="1:18" ht="18" customHeight="1">
      <c r="A11" s="118"/>
      <c r="B11" s="118"/>
      <c r="C11" s="298" t="s">
        <v>69</v>
      </c>
      <c r="D11" s="299"/>
      <c r="E11" s="299"/>
      <c r="F11" s="299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320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75">
        <f>G13+G19+G22+G26+G30+G31</f>
        <v>5370</v>
      </c>
      <c r="H12" s="176">
        <f aca="true" t="shared" si="0" ref="H12:O12">H13+H19+H22+H26+H30+H31</f>
        <v>4450</v>
      </c>
      <c r="I12" s="177">
        <f>I13+I19+I22+I26+I30+I31</f>
        <v>9820</v>
      </c>
      <c r="J12" s="178">
        <f>J13+J19+J22+J26+J30+J31</f>
        <v>0</v>
      </c>
      <c r="K12" s="176">
        <f t="shared" si="0"/>
        <v>6609</v>
      </c>
      <c r="L12" s="175">
        <f t="shared" si="0"/>
        <v>5385</v>
      </c>
      <c r="M12" s="175">
        <f t="shared" si="0"/>
        <v>4366</v>
      </c>
      <c r="N12" s="175">
        <f t="shared" si="0"/>
        <v>2859</v>
      </c>
      <c r="O12" s="176">
        <f t="shared" si="0"/>
        <v>3011</v>
      </c>
      <c r="P12" s="175">
        <f>P13+P19+P22+P26+P30+P31</f>
        <v>22230</v>
      </c>
      <c r="Q12" s="179">
        <f>Q13+Q19+Q22+Q26+Q30+Q31</f>
        <v>32050</v>
      </c>
      <c r="R12" s="118"/>
    </row>
    <row r="13" spans="1:18" ht="18" customHeight="1">
      <c r="A13" s="118"/>
      <c r="B13" s="118"/>
      <c r="C13" s="130"/>
      <c r="D13" s="131" t="s">
        <v>90</v>
      </c>
      <c r="E13" s="132"/>
      <c r="F13" s="132"/>
      <c r="G13" s="180">
        <f>SUM(G14:G18)</f>
        <v>1736</v>
      </c>
      <c r="H13" s="181">
        <f aca="true" t="shared" si="1" ref="H13:Q13">SUM(H14:H18)</f>
        <v>1273</v>
      </c>
      <c r="I13" s="182">
        <f t="shared" si="1"/>
        <v>3009</v>
      </c>
      <c r="J13" s="183">
        <f t="shared" si="1"/>
        <v>0</v>
      </c>
      <c r="K13" s="181">
        <f>SUM(K14:K18)</f>
        <v>2047</v>
      </c>
      <c r="L13" s="181">
        <f>SUM(L14:L18)</f>
        <v>1617</v>
      </c>
      <c r="M13" s="181">
        <f>SUM(M14:M18)</f>
        <v>1464</v>
      </c>
      <c r="N13" s="181">
        <f>SUM(N14:N18)</f>
        <v>1060</v>
      </c>
      <c r="O13" s="181">
        <f>SUM(O14:O18)</f>
        <v>1437</v>
      </c>
      <c r="P13" s="180">
        <f t="shared" si="1"/>
        <v>7625</v>
      </c>
      <c r="Q13" s="184">
        <f t="shared" si="1"/>
        <v>10634</v>
      </c>
      <c r="R13" s="118"/>
    </row>
    <row r="14" spans="1:18" ht="18" customHeight="1">
      <c r="A14" s="118"/>
      <c r="B14" s="118"/>
      <c r="C14" s="130"/>
      <c r="D14" s="133"/>
      <c r="E14" s="134" t="s">
        <v>91</v>
      </c>
      <c r="F14" s="135"/>
      <c r="G14" s="180">
        <v>1471</v>
      </c>
      <c r="H14" s="181">
        <v>901</v>
      </c>
      <c r="I14" s="182">
        <f>SUM(G14:H14)</f>
        <v>2372</v>
      </c>
      <c r="J14" s="183">
        <v>0</v>
      </c>
      <c r="K14" s="181">
        <v>1249</v>
      </c>
      <c r="L14" s="180">
        <v>806</v>
      </c>
      <c r="M14" s="180">
        <v>654</v>
      </c>
      <c r="N14" s="180">
        <v>404</v>
      </c>
      <c r="O14" s="181">
        <v>499</v>
      </c>
      <c r="P14" s="180">
        <f>SUM(J14:O14)</f>
        <v>3612</v>
      </c>
      <c r="Q14" s="184">
        <f>I14+P14</f>
        <v>5984</v>
      </c>
      <c r="R14" s="118"/>
    </row>
    <row r="15" spans="1:18" ht="18" customHeight="1">
      <c r="A15" s="118"/>
      <c r="B15" s="118"/>
      <c r="C15" s="130"/>
      <c r="D15" s="133"/>
      <c r="E15" s="134" t="s">
        <v>92</v>
      </c>
      <c r="F15" s="135"/>
      <c r="G15" s="180">
        <v>0</v>
      </c>
      <c r="H15" s="181">
        <v>2</v>
      </c>
      <c r="I15" s="182">
        <f>SUM(G15:H15)</f>
        <v>2</v>
      </c>
      <c r="J15" s="183">
        <v>0</v>
      </c>
      <c r="K15" s="181">
        <v>3</v>
      </c>
      <c r="L15" s="180">
        <v>19</v>
      </c>
      <c r="M15" s="180">
        <v>26</v>
      </c>
      <c r="N15" s="180">
        <v>53</v>
      </c>
      <c r="O15" s="181">
        <v>170</v>
      </c>
      <c r="P15" s="180">
        <f>SUM(J15:O15)</f>
        <v>271</v>
      </c>
      <c r="Q15" s="184">
        <f>I15+P15</f>
        <v>273</v>
      </c>
      <c r="R15" s="118"/>
    </row>
    <row r="16" spans="1:18" ht="18" customHeight="1">
      <c r="A16" s="118"/>
      <c r="B16" s="118"/>
      <c r="C16" s="130"/>
      <c r="D16" s="133"/>
      <c r="E16" s="134" t="s">
        <v>93</v>
      </c>
      <c r="F16" s="135"/>
      <c r="G16" s="180">
        <v>105</v>
      </c>
      <c r="H16" s="181">
        <v>210</v>
      </c>
      <c r="I16" s="182">
        <f>SUM(G16:H16)</f>
        <v>315</v>
      </c>
      <c r="J16" s="183">
        <v>0</v>
      </c>
      <c r="K16" s="181">
        <v>349</v>
      </c>
      <c r="L16" s="180">
        <v>304</v>
      </c>
      <c r="M16" s="180">
        <v>306</v>
      </c>
      <c r="N16" s="180">
        <v>240</v>
      </c>
      <c r="O16" s="181">
        <v>343</v>
      </c>
      <c r="P16" s="180">
        <f>SUM(J16:O16)</f>
        <v>1542</v>
      </c>
      <c r="Q16" s="184">
        <f>I16+P16</f>
        <v>1857</v>
      </c>
      <c r="R16" s="118"/>
    </row>
    <row r="17" spans="1:18" ht="18" customHeight="1">
      <c r="A17" s="118"/>
      <c r="B17" s="118"/>
      <c r="C17" s="130"/>
      <c r="D17" s="133"/>
      <c r="E17" s="134" t="s">
        <v>94</v>
      </c>
      <c r="F17" s="135"/>
      <c r="G17" s="180">
        <v>17</v>
      </c>
      <c r="H17" s="181">
        <v>19</v>
      </c>
      <c r="I17" s="182">
        <f>SUM(G17:H17)</f>
        <v>36</v>
      </c>
      <c r="J17" s="183">
        <v>0</v>
      </c>
      <c r="K17" s="181">
        <v>34</v>
      </c>
      <c r="L17" s="180">
        <v>27</v>
      </c>
      <c r="M17" s="180">
        <v>16</v>
      </c>
      <c r="N17" s="180">
        <v>18</v>
      </c>
      <c r="O17" s="181">
        <v>20</v>
      </c>
      <c r="P17" s="180">
        <f>SUM(J17:O17)</f>
        <v>115</v>
      </c>
      <c r="Q17" s="184">
        <f>I17+P17</f>
        <v>151</v>
      </c>
      <c r="R17" s="118"/>
    </row>
    <row r="18" spans="1:18" ht="18" customHeight="1">
      <c r="A18" s="118"/>
      <c r="B18" s="118"/>
      <c r="C18" s="130"/>
      <c r="D18" s="133"/>
      <c r="E18" s="286" t="s">
        <v>103</v>
      </c>
      <c r="F18" s="287"/>
      <c r="G18" s="180">
        <v>143</v>
      </c>
      <c r="H18" s="181">
        <v>141</v>
      </c>
      <c r="I18" s="182">
        <f>SUM(G18:H18)</f>
        <v>284</v>
      </c>
      <c r="J18" s="183">
        <v>0</v>
      </c>
      <c r="K18" s="181">
        <v>412</v>
      </c>
      <c r="L18" s="180">
        <v>461</v>
      </c>
      <c r="M18" s="180">
        <v>462</v>
      </c>
      <c r="N18" s="180">
        <v>345</v>
      </c>
      <c r="O18" s="181">
        <v>405</v>
      </c>
      <c r="P18" s="180">
        <f>SUM(J18:O18)</f>
        <v>2085</v>
      </c>
      <c r="Q18" s="184">
        <f>I18+P18</f>
        <v>2369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0">
        <f>SUM(G20:G21)</f>
        <v>746</v>
      </c>
      <c r="H19" s="181">
        <f aca="true" t="shared" si="2" ref="H19:Q19">SUM(H20:H21)</f>
        <v>753</v>
      </c>
      <c r="I19" s="182">
        <f t="shared" si="2"/>
        <v>1499</v>
      </c>
      <c r="J19" s="183">
        <f t="shared" si="2"/>
        <v>0</v>
      </c>
      <c r="K19" s="181">
        <f>SUM(K20:K21)</f>
        <v>1263</v>
      </c>
      <c r="L19" s="180">
        <f>SUM(L20:L21)</f>
        <v>1051</v>
      </c>
      <c r="M19" s="180">
        <f t="shared" si="2"/>
        <v>760</v>
      </c>
      <c r="N19" s="180">
        <f t="shared" si="2"/>
        <v>396</v>
      </c>
      <c r="O19" s="181">
        <f t="shared" si="2"/>
        <v>228</v>
      </c>
      <c r="P19" s="180">
        <f>SUM(P20:P21)</f>
        <v>3698</v>
      </c>
      <c r="Q19" s="184">
        <f t="shared" si="2"/>
        <v>5197</v>
      </c>
      <c r="R19" s="118"/>
    </row>
    <row r="20" spans="1:18" ht="18" customHeight="1">
      <c r="A20" s="118"/>
      <c r="B20" s="118"/>
      <c r="C20" s="130"/>
      <c r="D20" s="133"/>
      <c r="E20" s="137" t="s">
        <v>95</v>
      </c>
      <c r="F20" s="137"/>
      <c r="G20" s="180">
        <v>621</v>
      </c>
      <c r="H20" s="181">
        <v>609</v>
      </c>
      <c r="I20" s="182">
        <f>SUM(G20:H20)</f>
        <v>1230</v>
      </c>
      <c r="J20" s="183">
        <v>0</v>
      </c>
      <c r="K20" s="181">
        <v>1060</v>
      </c>
      <c r="L20" s="180">
        <v>830</v>
      </c>
      <c r="M20" s="180">
        <v>596</v>
      </c>
      <c r="N20" s="180">
        <v>327</v>
      </c>
      <c r="O20" s="181">
        <v>206</v>
      </c>
      <c r="P20" s="180">
        <f>SUM(J20:O20)</f>
        <v>3019</v>
      </c>
      <c r="Q20" s="184">
        <f>I20+P20</f>
        <v>4249</v>
      </c>
      <c r="R20" s="118"/>
    </row>
    <row r="21" spans="1:18" ht="18" customHeight="1">
      <c r="A21" s="118"/>
      <c r="B21" s="118"/>
      <c r="C21" s="130"/>
      <c r="D21" s="133"/>
      <c r="E21" s="137" t="s">
        <v>96</v>
      </c>
      <c r="F21" s="137"/>
      <c r="G21" s="180">
        <v>125</v>
      </c>
      <c r="H21" s="181">
        <v>144</v>
      </c>
      <c r="I21" s="182">
        <f>SUM(G21:H21)</f>
        <v>269</v>
      </c>
      <c r="J21" s="183">
        <v>0</v>
      </c>
      <c r="K21" s="181">
        <v>203</v>
      </c>
      <c r="L21" s="180">
        <v>221</v>
      </c>
      <c r="M21" s="180">
        <v>164</v>
      </c>
      <c r="N21" s="180">
        <v>69</v>
      </c>
      <c r="O21" s="181">
        <v>22</v>
      </c>
      <c r="P21" s="180">
        <f>SUM(J21:O21)</f>
        <v>679</v>
      </c>
      <c r="Q21" s="184">
        <f>I21+P21</f>
        <v>948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0">
        <f>SUM(G23:G25)</f>
        <v>6</v>
      </c>
      <c r="H22" s="181">
        <f aca="true" t="shared" si="3" ref="H22:Q22">SUM(H23:H25)</f>
        <v>38</v>
      </c>
      <c r="I22" s="182">
        <f t="shared" si="3"/>
        <v>44</v>
      </c>
      <c r="J22" s="183">
        <f t="shared" si="3"/>
        <v>0</v>
      </c>
      <c r="K22" s="181">
        <f t="shared" si="3"/>
        <v>119</v>
      </c>
      <c r="L22" s="180">
        <f t="shared" si="3"/>
        <v>187</v>
      </c>
      <c r="M22" s="180">
        <f t="shared" si="3"/>
        <v>207</v>
      </c>
      <c r="N22" s="180">
        <f t="shared" si="3"/>
        <v>143</v>
      </c>
      <c r="O22" s="181">
        <f t="shared" si="3"/>
        <v>133</v>
      </c>
      <c r="P22" s="180">
        <f t="shared" si="3"/>
        <v>789</v>
      </c>
      <c r="Q22" s="184">
        <f t="shared" si="3"/>
        <v>833</v>
      </c>
      <c r="R22" s="118"/>
    </row>
    <row r="23" spans="1:18" ht="18" customHeight="1">
      <c r="A23" s="118"/>
      <c r="B23" s="118"/>
      <c r="C23" s="130"/>
      <c r="D23" s="133"/>
      <c r="E23" s="134" t="s">
        <v>97</v>
      </c>
      <c r="F23" s="135"/>
      <c r="G23" s="180">
        <v>6</v>
      </c>
      <c r="H23" s="181">
        <v>32</v>
      </c>
      <c r="I23" s="182">
        <f>SUM(G23:H23)</f>
        <v>38</v>
      </c>
      <c r="J23" s="183">
        <v>0</v>
      </c>
      <c r="K23" s="181">
        <v>104</v>
      </c>
      <c r="L23" s="180">
        <v>153</v>
      </c>
      <c r="M23" s="180">
        <v>175</v>
      </c>
      <c r="N23" s="180">
        <v>122</v>
      </c>
      <c r="O23" s="181">
        <v>101</v>
      </c>
      <c r="P23" s="180">
        <f>SUM(J23:O23)</f>
        <v>655</v>
      </c>
      <c r="Q23" s="184">
        <f>I23+P23</f>
        <v>693</v>
      </c>
      <c r="R23" s="118"/>
    </row>
    <row r="24" spans="1:18" ht="18" customHeight="1">
      <c r="A24" s="118"/>
      <c r="B24" s="118"/>
      <c r="C24" s="130"/>
      <c r="D24" s="133"/>
      <c r="E24" s="280" t="s">
        <v>98</v>
      </c>
      <c r="F24" s="282"/>
      <c r="G24" s="180">
        <v>0</v>
      </c>
      <c r="H24" s="181">
        <v>6</v>
      </c>
      <c r="I24" s="182">
        <f>SUM(G24:H24)</f>
        <v>6</v>
      </c>
      <c r="J24" s="183">
        <v>0</v>
      </c>
      <c r="K24" s="181">
        <v>15</v>
      </c>
      <c r="L24" s="180">
        <v>34</v>
      </c>
      <c r="M24" s="180">
        <v>32</v>
      </c>
      <c r="N24" s="180">
        <v>21</v>
      </c>
      <c r="O24" s="181">
        <v>32</v>
      </c>
      <c r="P24" s="180">
        <f>SUM(J24:O24)</f>
        <v>134</v>
      </c>
      <c r="Q24" s="184">
        <f>I24+P24</f>
        <v>140</v>
      </c>
      <c r="R24" s="118"/>
    </row>
    <row r="25" spans="1:18" ht="18" customHeight="1">
      <c r="A25" s="118"/>
      <c r="B25" s="118"/>
      <c r="C25" s="130"/>
      <c r="D25" s="137"/>
      <c r="E25" s="280" t="s">
        <v>99</v>
      </c>
      <c r="F25" s="282"/>
      <c r="G25" s="180">
        <v>0</v>
      </c>
      <c r="H25" s="181">
        <v>0</v>
      </c>
      <c r="I25" s="182">
        <f>SUM(G25:H25)</f>
        <v>0</v>
      </c>
      <c r="J25" s="183">
        <v>0</v>
      </c>
      <c r="K25" s="181">
        <v>0</v>
      </c>
      <c r="L25" s="180">
        <v>0</v>
      </c>
      <c r="M25" s="180">
        <v>0</v>
      </c>
      <c r="N25" s="180">
        <v>0</v>
      </c>
      <c r="O25" s="181">
        <v>0</v>
      </c>
      <c r="P25" s="180">
        <f>SUM(J25:O25)</f>
        <v>0</v>
      </c>
      <c r="Q25" s="184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0">
        <f aca="true" t="shared" si="4" ref="G26:Q26">SUM(G27:G29)</f>
        <v>613</v>
      </c>
      <c r="H26" s="181">
        <f t="shared" si="4"/>
        <v>732</v>
      </c>
      <c r="I26" s="182">
        <f t="shared" si="4"/>
        <v>1345</v>
      </c>
      <c r="J26" s="183">
        <f t="shared" si="4"/>
        <v>0</v>
      </c>
      <c r="K26" s="181">
        <f>SUM(K27:K29)</f>
        <v>1063</v>
      </c>
      <c r="L26" s="180">
        <f t="shared" si="4"/>
        <v>978</v>
      </c>
      <c r="M26" s="180">
        <f t="shared" si="4"/>
        <v>800</v>
      </c>
      <c r="N26" s="180">
        <f t="shared" si="4"/>
        <v>571</v>
      </c>
      <c r="O26" s="181">
        <f t="shared" si="4"/>
        <v>569</v>
      </c>
      <c r="P26" s="180">
        <f t="shared" si="4"/>
        <v>3981</v>
      </c>
      <c r="Q26" s="184">
        <f t="shared" si="4"/>
        <v>5326</v>
      </c>
      <c r="R26" s="118"/>
    </row>
    <row r="27" spans="1:18" ht="18" customHeight="1">
      <c r="A27" s="118"/>
      <c r="B27" s="118"/>
      <c r="C27" s="130"/>
      <c r="D27" s="133"/>
      <c r="E27" s="139" t="s">
        <v>100</v>
      </c>
      <c r="F27" s="135"/>
      <c r="G27" s="180">
        <v>545</v>
      </c>
      <c r="H27" s="181">
        <v>689</v>
      </c>
      <c r="I27" s="182">
        <f>SUM(G27:H27)</f>
        <v>1234</v>
      </c>
      <c r="J27" s="183">
        <v>0</v>
      </c>
      <c r="K27" s="181">
        <v>1016</v>
      </c>
      <c r="L27" s="180">
        <v>935</v>
      </c>
      <c r="M27" s="180">
        <v>771</v>
      </c>
      <c r="N27" s="180">
        <v>553</v>
      </c>
      <c r="O27" s="181">
        <v>561</v>
      </c>
      <c r="P27" s="180">
        <f>SUM(J27:O27)</f>
        <v>3836</v>
      </c>
      <c r="Q27" s="184">
        <f>I27+P27</f>
        <v>5070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0">
        <v>28</v>
      </c>
      <c r="H28" s="181">
        <v>23</v>
      </c>
      <c r="I28" s="182">
        <f>SUM(G28:H28)</f>
        <v>51</v>
      </c>
      <c r="J28" s="183">
        <v>0</v>
      </c>
      <c r="K28" s="181">
        <v>27</v>
      </c>
      <c r="L28" s="180">
        <v>29</v>
      </c>
      <c r="M28" s="180">
        <v>17</v>
      </c>
      <c r="N28" s="180">
        <v>12</v>
      </c>
      <c r="O28" s="181">
        <v>5</v>
      </c>
      <c r="P28" s="180">
        <f>SUM(J28:O28)</f>
        <v>90</v>
      </c>
      <c r="Q28" s="184">
        <f>I28+P28</f>
        <v>141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0">
        <v>40</v>
      </c>
      <c r="H29" s="181">
        <v>20</v>
      </c>
      <c r="I29" s="182">
        <f>SUM(G29:H29)</f>
        <v>60</v>
      </c>
      <c r="J29" s="183">
        <v>0</v>
      </c>
      <c r="K29" s="181">
        <v>20</v>
      </c>
      <c r="L29" s="180">
        <v>14</v>
      </c>
      <c r="M29" s="180">
        <v>12</v>
      </c>
      <c r="N29" s="180">
        <v>6</v>
      </c>
      <c r="O29" s="181">
        <v>3</v>
      </c>
      <c r="P29" s="180">
        <f>SUM(J29:O29)</f>
        <v>55</v>
      </c>
      <c r="Q29" s="184">
        <f>I29+P29</f>
        <v>115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0">
        <v>96</v>
      </c>
      <c r="H30" s="181">
        <v>67</v>
      </c>
      <c r="I30" s="182">
        <f>SUM(G30:H30)</f>
        <v>163</v>
      </c>
      <c r="J30" s="183">
        <v>0</v>
      </c>
      <c r="K30" s="181">
        <v>136</v>
      </c>
      <c r="L30" s="180">
        <v>131</v>
      </c>
      <c r="M30" s="180">
        <v>124</v>
      </c>
      <c r="N30" s="180">
        <v>84</v>
      </c>
      <c r="O30" s="181">
        <v>83</v>
      </c>
      <c r="P30" s="180">
        <f>SUM(J30:O30)</f>
        <v>558</v>
      </c>
      <c r="Q30" s="184">
        <f>I30+P30</f>
        <v>721</v>
      </c>
      <c r="R30" s="118"/>
    </row>
    <row r="31" spans="1:18" ht="18" customHeight="1">
      <c r="A31" s="118"/>
      <c r="B31" s="118"/>
      <c r="C31" s="145"/>
      <c r="D31" s="146" t="s">
        <v>101</v>
      </c>
      <c r="E31" s="147"/>
      <c r="F31" s="147"/>
      <c r="G31" s="185">
        <v>2173</v>
      </c>
      <c r="H31" s="186">
        <v>1587</v>
      </c>
      <c r="I31" s="187">
        <f>SUM(G31:H31)</f>
        <v>3760</v>
      </c>
      <c r="J31" s="188">
        <v>0</v>
      </c>
      <c r="K31" s="186">
        <v>1981</v>
      </c>
      <c r="L31" s="185">
        <v>1421</v>
      </c>
      <c r="M31" s="185">
        <v>1011</v>
      </c>
      <c r="N31" s="185">
        <v>605</v>
      </c>
      <c r="O31" s="186">
        <v>561</v>
      </c>
      <c r="P31" s="187">
        <f>SUM(J31:O31)</f>
        <v>5579</v>
      </c>
      <c r="Q31" s="189">
        <f>I31+P31</f>
        <v>9339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75">
        <f>SUM(G33:G38)</f>
        <v>7</v>
      </c>
      <c r="H32" s="176">
        <f>SUM(H33:H38)</f>
        <v>12</v>
      </c>
      <c r="I32" s="177">
        <f>SUM(I33:I38)</f>
        <v>19</v>
      </c>
      <c r="J32" s="178">
        <f aca="true" t="shared" si="5" ref="J32:O32">SUM(J33:J38)</f>
        <v>0</v>
      </c>
      <c r="K32" s="176">
        <f>SUM(K33:K38)</f>
        <v>121</v>
      </c>
      <c r="L32" s="175">
        <f t="shared" si="5"/>
        <v>136</v>
      </c>
      <c r="M32" s="175">
        <f t="shared" si="5"/>
        <v>158</v>
      </c>
      <c r="N32" s="175">
        <f t="shared" si="5"/>
        <v>104</v>
      </c>
      <c r="O32" s="176">
        <f t="shared" si="5"/>
        <v>73</v>
      </c>
      <c r="P32" s="175">
        <f>SUM(P33:P38)</f>
        <v>592</v>
      </c>
      <c r="Q32" s="179">
        <f>SUM(Q33:Q38)</f>
        <v>611</v>
      </c>
      <c r="R32" s="118"/>
    </row>
    <row r="33" spans="1:18" ht="18" customHeight="1">
      <c r="A33" s="118"/>
      <c r="B33" s="118"/>
      <c r="C33" s="130"/>
      <c r="D33" s="280" t="s">
        <v>78</v>
      </c>
      <c r="E33" s="281"/>
      <c r="F33" s="282"/>
      <c r="G33" s="190"/>
      <c r="H33" s="191"/>
      <c r="I33" s="192"/>
      <c r="J33" s="193"/>
      <c r="K33" s="181">
        <v>0</v>
      </c>
      <c r="L33" s="180">
        <v>0</v>
      </c>
      <c r="M33" s="180">
        <v>0</v>
      </c>
      <c r="N33" s="180">
        <v>0</v>
      </c>
      <c r="O33" s="181">
        <v>0</v>
      </c>
      <c r="P33" s="180">
        <f aca="true" t="shared" si="6" ref="P33:P38">SUM(J33:O33)</f>
        <v>0</v>
      </c>
      <c r="Q33" s="184">
        <f>I33+P33</f>
        <v>0</v>
      </c>
      <c r="R33" s="118"/>
    </row>
    <row r="34" spans="1:18" ht="18" customHeight="1">
      <c r="A34" s="118"/>
      <c r="B34" s="118"/>
      <c r="C34" s="130"/>
      <c r="D34" s="280" t="s">
        <v>79</v>
      </c>
      <c r="E34" s="281"/>
      <c r="F34" s="282"/>
      <c r="G34" s="180">
        <v>4</v>
      </c>
      <c r="H34" s="181">
        <v>0</v>
      </c>
      <c r="I34" s="182">
        <f>SUM(G34:H34)</f>
        <v>4</v>
      </c>
      <c r="J34" s="183">
        <v>0</v>
      </c>
      <c r="K34" s="181">
        <v>24</v>
      </c>
      <c r="L34" s="180">
        <v>24</v>
      </c>
      <c r="M34" s="180">
        <v>28</v>
      </c>
      <c r="N34" s="180">
        <v>28</v>
      </c>
      <c r="O34" s="181">
        <v>25</v>
      </c>
      <c r="P34" s="180">
        <f t="shared" si="6"/>
        <v>129</v>
      </c>
      <c r="Q34" s="184">
        <f>I34+P34</f>
        <v>133</v>
      </c>
      <c r="R34" s="118"/>
    </row>
    <row r="35" spans="1:18" ht="18" customHeight="1">
      <c r="A35" s="118"/>
      <c r="B35" s="118"/>
      <c r="C35" s="130"/>
      <c r="D35" s="280" t="s">
        <v>80</v>
      </c>
      <c r="E35" s="281"/>
      <c r="F35" s="282"/>
      <c r="G35" s="180">
        <v>3</v>
      </c>
      <c r="H35" s="181">
        <v>5</v>
      </c>
      <c r="I35" s="182">
        <f>SUM(G35:H35)</f>
        <v>8</v>
      </c>
      <c r="J35" s="183">
        <v>0</v>
      </c>
      <c r="K35" s="181">
        <v>24</v>
      </c>
      <c r="L35" s="180">
        <v>30</v>
      </c>
      <c r="M35" s="180">
        <v>27</v>
      </c>
      <c r="N35" s="180">
        <v>16</v>
      </c>
      <c r="O35" s="181">
        <v>8</v>
      </c>
      <c r="P35" s="180">
        <f t="shared" si="6"/>
        <v>105</v>
      </c>
      <c r="Q35" s="184">
        <f>I35+P35</f>
        <v>113</v>
      </c>
      <c r="R35" s="118"/>
    </row>
    <row r="36" spans="1:18" ht="18" customHeight="1">
      <c r="A36" s="118"/>
      <c r="B36" s="118"/>
      <c r="C36" s="130"/>
      <c r="D36" s="280" t="s">
        <v>81</v>
      </c>
      <c r="E36" s="281"/>
      <c r="F36" s="282"/>
      <c r="G36" s="191"/>
      <c r="H36" s="181">
        <v>7</v>
      </c>
      <c r="I36" s="182">
        <f>SUM(G36:H36)</f>
        <v>7</v>
      </c>
      <c r="J36" s="193"/>
      <c r="K36" s="181">
        <v>71</v>
      </c>
      <c r="L36" s="180">
        <v>80</v>
      </c>
      <c r="M36" s="180">
        <v>95</v>
      </c>
      <c r="N36" s="180">
        <v>49</v>
      </c>
      <c r="O36" s="181">
        <v>34</v>
      </c>
      <c r="P36" s="180">
        <f t="shared" si="6"/>
        <v>329</v>
      </c>
      <c r="Q36" s="184">
        <f>I36+P36</f>
        <v>336</v>
      </c>
      <c r="R36" s="118"/>
    </row>
    <row r="37" spans="1:18" ht="18" customHeight="1">
      <c r="A37" s="118"/>
      <c r="B37" s="118"/>
      <c r="C37" s="130"/>
      <c r="D37" s="280" t="s">
        <v>82</v>
      </c>
      <c r="E37" s="281"/>
      <c r="F37" s="282"/>
      <c r="G37" s="190"/>
      <c r="H37" s="191"/>
      <c r="I37" s="192"/>
      <c r="J37" s="194"/>
      <c r="K37" s="181">
        <v>0</v>
      </c>
      <c r="L37" s="180">
        <v>0</v>
      </c>
      <c r="M37" s="180">
        <v>0</v>
      </c>
      <c r="N37" s="180">
        <v>0</v>
      </c>
      <c r="O37" s="181">
        <v>0</v>
      </c>
      <c r="P37" s="180">
        <f t="shared" si="6"/>
        <v>0</v>
      </c>
      <c r="Q37" s="184">
        <f>I37+P37</f>
        <v>0</v>
      </c>
      <c r="R37" s="118"/>
    </row>
    <row r="38" spans="1:18" ht="18" customHeight="1">
      <c r="A38" s="118"/>
      <c r="B38" s="118"/>
      <c r="C38" s="151"/>
      <c r="D38" s="283" t="s">
        <v>83</v>
      </c>
      <c r="E38" s="284"/>
      <c r="F38" s="285"/>
      <c r="G38" s="185">
        <v>0</v>
      </c>
      <c r="H38" s="186">
        <v>0</v>
      </c>
      <c r="I38" s="187">
        <f>SUM(G38:H38)</f>
        <v>0</v>
      </c>
      <c r="J38" s="195"/>
      <c r="K38" s="186">
        <v>2</v>
      </c>
      <c r="L38" s="185">
        <v>2</v>
      </c>
      <c r="M38" s="185">
        <v>8</v>
      </c>
      <c r="N38" s="185">
        <v>11</v>
      </c>
      <c r="O38" s="186">
        <v>6</v>
      </c>
      <c r="P38" s="185">
        <f t="shared" si="6"/>
        <v>29</v>
      </c>
      <c r="Q38" s="189">
        <f>I38+P38</f>
        <v>29</v>
      </c>
      <c r="R38" s="118"/>
    </row>
    <row r="39" spans="1:18" ht="18" customHeight="1">
      <c r="A39" s="118"/>
      <c r="B39" s="118"/>
      <c r="C39" s="130" t="s">
        <v>102</v>
      </c>
      <c r="D39" s="132"/>
      <c r="E39" s="132"/>
      <c r="F39" s="132"/>
      <c r="G39" s="176">
        <f>SUM(G40:G42)</f>
        <v>0</v>
      </c>
      <c r="H39" s="176">
        <f>SUM(H40:H42)</f>
        <v>0</v>
      </c>
      <c r="I39" s="177">
        <f>SUM(I40:I42)</f>
        <v>0</v>
      </c>
      <c r="J39" s="196"/>
      <c r="K39" s="176">
        <f aca="true" t="shared" si="7" ref="K39:Q39">SUM(K40:K42)</f>
        <v>197</v>
      </c>
      <c r="L39" s="175">
        <f t="shared" si="7"/>
        <v>346</v>
      </c>
      <c r="M39" s="175">
        <f t="shared" si="7"/>
        <v>567</v>
      </c>
      <c r="N39" s="175">
        <f t="shared" si="7"/>
        <v>530</v>
      </c>
      <c r="O39" s="176">
        <f t="shared" si="7"/>
        <v>676</v>
      </c>
      <c r="P39" s="175">
        <f t="shared" si="7"/>
        <v>2316</v>
      </c>
      <c r="Q39" s="179">
        <f t="shared" si="7"/>
        <v>2316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1">
        <v>0</v>
      </c>
      <c r="H40" s="181">
        <v>0</v>
      </c>
      <c r="I40" s="182">
        <f>SUM(G40:H40)</f>
        <v>0</v>
      </c>
      <c r="J40" s="193"/>
      <c r="K40" s="181">
        <v>37</v>
      </c>
      <c r="L40" s="180">
        <v>157</v>
      </c>
      <c r="M40" s="180">
        <v>300</v>
      </c>
      <c r="N40" s="180">
        <v>311</v>
      </c>
      <c r="O40" s="181">
        <v>399</v>
      </c>
      <c r="P40" s="180">
        <f>SUM(J40:O40)</f>
        <v>1204</v>
      </c>
      <c r="Q40" s="184">
        <f>I40+P40</f>
        <v>1204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0">
        <v>0</v>
      </c>
      <c r="H41" s="181">
        <v>0</v>
      </c>
      <c r="I41" s="182">
        <f>SUM(G41:H41)</f>
        <v>0</v>
      </c>
      <c r="J41" s="194"/>
      <c r="K41" s="181">
        <v>157</v>
      </c>
      <c r="L41" s="180">
        <v>187</v>
      </c>
      <c r="M41" s="180">
        <v>256</v>
      </c>
      <c r="N41" s="180">
        <v>192</v>
      </c>
      <c r="O41" s="181">
        <v>158</v>
      </c>
      <c r="P41" s="180">
        <f>SUM(J41:O41)</f>
        <v>950</v>
      </c>
      <c r="Q41" s="184">
        <f>I41+P41</f>
        <v>950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197">
        <v>0</v>
      </c>
      <c r="H42" s="198">
        <v>0</v>
      </c>
      <c r="I42" s="199">
        <f>SUM(G42:H42)</f>
        <v>0</v>
      </c>
      <c r="J42" s="200"/>
      <c r="K42" s="201">
        <v>3</v>
      </c>
      <c r="L42" s="202">
        <v>2</v>
      </c>
      <c r="M42" s="202">
        <v>11</v>
      </c>
      <c r="N42" s="202">
        <v>27</v>
      </c>
      <c r="O42" s="201">
        <v>119</v>
      </c>
      <c r="P42" s="202">
        <f>SUM(J42:O42)</f>
        <v>162</v>
      </c>
      <c r="Q42" s="203">
        <f>I42+P42</f>
        <v>162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04">
        <f>G12+G32+G39</f>
        <v>5377</v>
      </c>
      <c r="H43" s="205">
        <f aca="true" t="shared" si="8" ref="H43:P43">H12+H32+H39</f>
        <v>4462</v>
      </c>
      <c r="I43" s="206">
        <f t="shared" si="8"/>
        <v>9839</v>
      </c>
      <c r="J43" s="207">
        <f>J12+J32+J39</f>
        <v>0</v>
      </c>
      <c r="K43" s="205">
        <f t="shared" si="8"/>
        <v>6927</v>
      </c>
      <c r="L43" s="204">
        <f t="shared" si="8"/>
        <v>5867</v>
      </c>
      <c r="M43" s="204">
        <f t="shared" si="8"/>
        <v>5091</v>
      </c>
      <c r="N43" s="204">
        <f t="shared" si="8"/>
        <v>3493</v>
      </c>
      <c r="O43" s="205">
        <f t="shared" si="8"/>
        <v>3760</v>
      </c>
      <c r="P43" s="204">
        <f t="shared" si="8"/>
        <v>25138</v>
      </c>
      <c r="Q43" s="208">
        <f>Q12+Q32+Q39</f>
        <v>34977</v>
      </c>
      <c r="R43" s="118"/>
    </row>
    <row r="44" spans="3:17" ht="18" customHeight="1">
      <c r="C44" s="123" t="s">
        <v>85</v>
      </c>
      <c r="D44" s="124"/>
      <c r="E44" s="124"/>
      <c r="F44" s="124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10"/>
    </row>
    <row r="45" spans="3:17" ht="18" customHeight="1">
      <c r="C45" s="127" t="s">
        <v>70</v>
      </c>
      <c r="D45" s="128"/>
      <c r="E45" s="128"/>
      <c r="F45" s="129"/>
      <c r="G45" s="175">
        <f>G46+G52+G55+G59+G61+G62</f>
        <v>6712374</v>
      </c>
      <c r="H45" s="176">
        <f aca="true" t="shared" si="9" ref="H45:O45">H46+H52+H55+H59+H61+H62</f>
        <v>8815471</v>
      </c>
      <c r="I45" s="177">
        <f t="shared" si="9"/>
        <v>15527845</v>
      </c>
      <c r="J45" s="178">
        <f t="shared" si="9"/>
        <v>0</v>
      </c>
      <c r="K45" s="176">
        <f t="shared" si="9"/>
        <v>19689150</v>
      </c>
      <c r="L45" s="175">
        <f t="shared" si="9"/>
        <v>19573857</v>
      </c>
      <c r="M45" s="175">
        <f t="shared" si="9"/>
        <v>19917875</v>
      </c>
      <c r="N45" s="175">
        <f t="shared" si="9"/>
        <v>14282189</v>
      </c>
      <c r="O45" s="176">
        <f t="shared" si="9"/>
        <v>16493694</v>
      </c>
      <c r="P45" s="175">
        <f>P46+P52+P55+P59+P61+P62</f>
        <v>89956765</v>
      </c>
      <c r="Q45" s="179">
        <f>Q46+Q52+Q55+Q59+Q61+Q62</f>
        <v>105484610</v>
      </c>
    </row>
    <row r="46" spans="3:17" ht="18" customHeight="1">
      <c r="C46" s="130"/>
      <c r="D46" s="131" t="s">
        <v>90</v>
      </c>
      <c r="E46" s="132"/>
      <c r="F46" s="132"/>
      <c r="G46" s="180">
        <f>SUM(G47:G51)</f>
        <v>2974794</v>
      </c>
      <c r="H46" s="181">
        <f aca="true" t="shared" si="10" ref="H46:O46">SUM(H47:H51)</f>
        <v>3087576</v>
      </c>
      <c r="I46" s="182">
        <f>SUM(I47:I51)</f>
        <v>6062370</v>
      </c>
      <c r="J46" s="183">
        <f t="shared" si="10"/>
        <v>0</v>
      </c>
      <c r="K46" s="181">
        <f t="shared" si="10"/>
        <v>6978408</v>
      </c>
      <c r="L46" s="180">
        <f t="shared" si="10"/>
        <v>6533550</v>
      </c>
      <c r="M46" s="180">
        <f t="shared" si="10"/>
        <v>7316487</v>
      </c>
      <c r="N46" s="180">
        <f t="shared" si="10"/>
        <v>6090746</v>
      </c>
      <c r="O46" s="181">
        <f t="shared" si="10"/>
        <v>8994800</v>
      </c>
      <c r="P46" s="180">
        <f>SUM(P47:P51)</f>
        <v>35913991</v>
      </c>
      <c r="Q46" s="184">
        <f>SUM(Q47:Q51)</f>
        <v>41976361</v>
      </c>
    </row>
    <row r="47" spans="3:17" ht="18" customHeight="1">
      <c r="C47" s="130"/>
      <c r="D47" s="133"/>
      <c r="E47" s="134" t="s">
        <v>91</v>
      </c>
      <c r="F47" s="135"/>
      <c r="G47" s="180">
        <v>2596096</v>
      </c>
      <c r="H47" s="181">
        <v>2224046</v>
      </c>
      <c r="I47" s="182">
        <f>SUM(G47:H47)</f>
        <v>4820142</v>
      </c>
      <c r="J47" s="183">
        <v>0</v>
      </c>
      <c r="K47" s="181">
        <v>5150595</v>
      </c>
      <c r="L47" s="180">
        <v>4674856</v>
      </c>
      <c r="M47" s="180">
        <v>5367280</v>
      </c>
      <c r="N47" s="180">
        <v>4334949</v>
      </c>
      <c r="O47" s="181">
        <v>5448901</v>
      </c>
      <c r="P47" s="180">
        <f>SUM(J47:O47)</f>
        <v>24976581</v>
      </c>
      <c r="Q47" s="184">
        <f>I47+P47</f>
        <v>29796723</v>
      </c>
    </row>
    <row r="48" spans="3:17" ht="18" customHeight="1">
      <c r="C48" s="130"/>
      <c r="D48" s="133"/>
      <c r="E48" s="134" t="s">
        <v>92</v>
      </c>
      <c r="F48" s="135"/>
      <c r="G48" s="180">
        <v>0</v>
      </c>
      <c r="H48" s="181">
        <v>3416</v>
      </c>
      <c r="I48" s="182">
        <f>SUM(G48:H48)</f>
        <v>3416</v>
      </c>
      <c r="J48" s="183">
        <v>0</v>
      </c>
      <c r="K48" s="181">
        <v>5000</v>
      </c>
      <c r="L48" s="180">
        <v>90192</v>
      </c>
      <c r="M48" s="180">
        <v>137500</v>
      </c>
      <c r="N48" s="180">
        <v>252125</v>
      </c>
      <c r="O48" s="181">
        <v>1056384</v>
      </c>
      <c r="P48" s="180">
        <f>SUM(J48:O48)</f>
        <v>1541201</v>
      </c>
      <c r="Q48" s="184">
        <f>I48+P48</f>
        <v>1544617</v>
      </c>
    </row>
    <row r="49" spans="3:17" ht="18" customHeight="1">
      <c r="C49" s="130"/>
      <c r="D49" s="133"/>
      <c r="E49" s="134" t="s">
        <v>93</v>
      </c>
      <c r="F49" s="135"/>
      <c r="G49" s="180">
        <v>219446</v>
      </c>
      <c r="H49" s="181">
        <v>689877</v>
      </c>
      <c r="I49" s="182">
        <f>SUM(G49:H49)</f>
        <v>909323</v>
      </c>
      <c r="J49" s="183">
        <v>0</v>
      </c>
      <c r="K49" s="181">
        <v>1377483</v>
      </c>
      <c r="L49" s="180">
        <v>1281124</v>
      </c>
      <c r="M49" s="180">
        <v>1345179</v>
      </c>
      <c r="N49" s="180">
        <v>1156315</v>
      </c>
      <c r="O49" s="181">
        <v>2043800</v>
      </c>
      <c r="P49" s="180">
        <f>SUM(J49:O49)</f>
        <v>7203901</v>
      </c>
      <c r="Q49" s="184">
        <f>I49+P49</f>
        <v>8113224</v>
      </c>
    </row>
    <row r="50" spans="3:17" ht="18" customHeight="1">
      <c r="C50" s="130"/>
      <c r="D50" s="133"/>
      <c r="E50" s="134" t="s">
        <v>94</v>
      </c>
      <c r="F50" s="135"/>
      <c r="G50" s="180">
        <v>43862</v>
      </c>
      <c r="H50" s="181">
        <v>44077</v>
      </c>
      <c r="I50" s="182">
        <f>SUM(G50:H50)</f>
        <v>87939</v>
      </c>
      <c r="J50" s="183">
        <v>0</v>
      </c>
      <c r="K50" s="181">
        <v>84140</v>
      </c>
      <c r="L50" s="180">
        <v>83658</v>
      </c>
      <c r="M50" s="180">
        <v>49228</v>
      </c>
      <c r="N50" s="180">
        <v>49137</v>
      </c>
      <c r="O50" s="181">
        <v>66695</v>
      </c>
      <c r="P50" s="180">
        <f>SUM(J50:O50)</f>
        <v>332858</v>
      </c>
      <c r="Q50" s="184">
        <f>I50+P50</f>
        <v>420797</v>
      </c>
    </row>
    <row r="51" spans="3:17" ht="18" customHeight="1">
      <c r="C51" s="130"/>
      <c r="D51" s="133"/>
      <c r="E51" s="286" t="s">
        <v>103</v>
      </c>
      <c r="F51" s="287"/>
      <c r="G51" s="180">
        <v>115390</v>
      </c>
      <c r="H51" s="181">
        <v>126160</v>
      </c>
      <c r="I51" s="182">
        <f>SUM(G51:H51)</f>
        <v>241550</v>
      </c>
      <c r="J51" s="183">
        <v>0</v>
      </c>
      <c r="K51" s="181">
        <v>361190</v>
      </c>
      <c r="L51" s="180">
        <v>403720</v>
      </c>
      <c r="M51" s="180">
        <v>417300</v>
      </c>
      <c r="N51" s="180">
        <v>298220</v>
      </c>
      <c r="O51" s="181">
        <v>379020</v>
      </c>
      <c r="P51" s="180">
        <f>SUM(J51:O51)</f>
        <v>1859450</v>
      </c>
      <c r="Q51" s="184">
        <f>I51+P51</f>
        <v>2101000</v>
      </c>
    </row>
    <row r="52" spans="3:17" ht="18" customHeight="1">
      <c r="C52" s="130"/>
      <c r="D52" s="131" t="s">
        <v>71</v>
      </c>
      <c r="E52" s="136"/>
      <c r="F52" s="135"/>
      <c r="G52" s="180">
        <f aca="true" t="shared" si="11" ref="G52:Q52">SUM(G53:G54)</f>
        <v>1856839</v>
      </c>
      <c r="H52" s="181">
        <f t="shared" si="11"/>
        <v>3502668</v>
      </c>
      <c r="I52" s="182">
        <f t="shared" si="11"/>
        <v>5359507</v>
      </c>
      <c r="J52" s="183">
        <f t="shared" si="11"/>
        <v>0</v>
      </c>
      <c r="K52" s="181">
        <f t="shared" si="11"/>
        <v>6250952</v>
      </c>
      <c r="L52" s="180">
        <f t="shared" si="11"/>
        <v>6438944</v>
      </c>
      <c r="M52" s="180">
        <f t="shared" si="11"/>
        <v>5906471</v>
      </c>
      <c r="N52" s="180">
        <f t="shared" si="11"/>
        <v>3223707</v>
      </c>
      <c r="O52" s="181">
        <f t="shared" si="11"/>
        <v>2080617</v>
      </c>
      <c r="P52" s="180">
        <f t="shared" si="11"/>
        <v>23900691</v>
      </c>
      <c r="Q52" s="184">
        <f t="shared" si="11"/>
        <v>29260198</v>
      </c>
    </row>
    <row r="53" spans="3:17" ht="18" customHeight="1">
      <c r="C53" s="130"/>
      <c r="D53" s="133"/>
      <c r="E53" s="137" t="s">
        <v>95</v>
      </c>
      <c r="F53" s="137"/>
      <c r="G53" s="180">
        <v>1507114</v>
      </c>
      <c r="H53" s="181">
        <v>2753745</v>
      </c>
      <c r="I53" s="182">
        <f>SUM(G53:H53)</f>
        <v>4260859</v>
      </c>
      <c r="J53" s="183">
        <v>0</v>
      </c>
      <c r="K53" s="181">
        <v>5333958</v>
      </c>
      <c r="L53" s="180">
        <v>5197002</v>
      </c>
      <c r="M53" s="180">
        <v>4829856</v>
      </c>
      <c r="N53" s="180">
        <v>2672459</v>
      </c>
      <c r="O53" s="181">
        <v>1910420</v>
      </c>
      <c r="P53" s="180">
        <f>SUM(J53:O53)</f>
        <v>19943695</v>
      </c>
      <c r="Q53" s="184">
        <f>I53+P53</f>
        <v>24204554</v>
      </c>
    </row>
    <row r="54" spans="3:17" ht="18" customHeight="1">
      <c r="C54" s="130"/>
      <c r="D54" s="133"/>
      <c r="E54" s="137" t="s">
        <v>96</v>
      </c>
      <c r="F54" s="137"/>
      <c r="G54" s="180">
        <v>349725</v>
      </c>
      <c r="H54" s="181">
        <v>748923</v>
      </c>
      <c r="I54" s="182">
        <f>SUM(G54:H54)</f>
        <v>1098648</v>
      </c>
      <c r="J54" s="183">
        <v>0</v>
      </c>
      <c r="K54" s="181">
        <v>916994</v>
      </c>
      <c r="L54" s="180">
        <v>1241942</v>
      </c>
      <c r="M54" s="180">
        <v>1076615</v>
      </c>
      <c r="N54" s="180">
        <v>551248</v>
      </c>
      <c r="O54" s="181">
        <v>170197</v>
      </c>
      <c r="P54" s="180">
        <f>SUM(J54:O54)</f>
        <v>3956996</v>
      </c>
      <c r="Q54" s="184">
        <f>I54+P54</f>
        <v>5055644</v>
      </c>
    </row>
    <row r="55" spans="3:17" ht="18" customHeight="1">
      <c r="C55" s="130"/>
      <c r="D55" s="131" t="s">
        <v>72</v>
      </c>
      <c r="E55" s="132"/>
      <c r="F55" s="132"/>
      <c r="G55" s="180">
        <f>SUM(G56:G58)</f>
        <v>11686</v>
      </c>
      <c r="H55" s="181">
        <f>SUM(H56:H58)</f>
        <v>116811</v>
      </c>
      <c r="I55" s="182">
        <f aca="true" t="shared" si="12" ref="I55:Q55">SUM(I56:I58)</f>
        <v>128497</v>
      </c>
      <c r="J55" s="183">
        <f t="shared" si="12"/>
        <v>0</v>
      </c>
      <c r="K55" s="181">
        <f t="shared" si="12"/>
        <v>618457</v>
      </c>
      <c r="L55" s="180">
        <f t="shared" si="12"/>
        <v>1154021</v>
      </c>
      <c r="M55" s="180">
        <f t="shared" si="12"/>
        <v>1450252</v>
      </c>
      <c r="N55" s="180">
        <f t="shared" si="12"/>
        <v>1202543</v>
      </c>
      <c r="O55" s="181">
        <f t="shared" si="12"/>
        <v>1208199</v>
      </c>
      <c r="P55" s="180">
        <f t="shared" si="12"/>
        <v>5633472</v>
      </c>
      <c r="Q55" s="184">
        <f t="shared" si="12"/>
        <v>5761969</v>
      </c>
    </row>
    <row r="56" spans="3:17" ht="18" customHeight="1">
      <c r="C56" s="130"/>
      <c r="D56" s="133"/>
      <c r="E56" s="134" t="s">
        <v>97</v>
      </c>
      <c r="F56" s="135"/>
      <c r="G56" s="180">
        <v>11686</v>
      </c>
      <c r="H56" s="181">
        <v>92126</v>
      </c>
      <c r="I56" s="182">
        <f>SUM(G56:H56)</f>
        <v>103812</v>
      </c>
      <c r="J56" s="183">
        <v>0</v>
      </c>
      <c r="K56" s="181">
        <v>554678</v>
      </c>
      <c r="L56" s="180">
        <v>965004</v>
      </c>
      <c r="M56" s="180">
        <v>1242195</v>
      </c>
      <c r="N56" s="180">
        <v>1053576</v>
      </c>
      <c r="O56" s="181">
        <v>1003786</v>
      </c>
      <c r="P56" s="180">
        <f>SUM(J56:O56)</f>
        <v>4819239</v>
      </c>
      <c r="Q56" s="184">
        <f>I56+P56</f>
        <v>4923051</v>
      </c>
    </row>
    <row r="57" spans="3:17" ht="18" customHeight="1">
      <c r="C57" s="130"/>
      <c r="D57" s="133"/>
      <c r="E57" s="280" t="s">
        <v>98</v>
      </c>
      <c r="F57" s="282"/>
      <c r="G57" s="180">
        <v>0</v>
      </c>
      <c r="H57" s="181">
        <v>24685</v>
      </c>
      <c r="I57" s="182">
        <f>SUM(G57:H57)</f>
        <v>24685</v>
      </c>
      <c r="J57" s="183">
        <v>0</v>
      </c>
      <c r="K57" s="181">
        <v>63779</v>
      </c>
      <c r="L57" s="180">
        <v>189017</v>
      </c>
      <c r="M57" s="180">
        <v>208057</v>
      </c>
      <c r="N57" s="180">
        <v>148967</v>
      </c>
      <c r="O57" s="181">
        <v>204413</v>
      </c>
      <c r="P57" s="180">
        <f>SUM(J57:O57)</f>
        <v>814233</v>
      </c>
      <c r="Q57" s="184">
        <f>I57+P57</f>
        <v>838918</v>
      </c>
    </row>
    <row r="58" spans="3:17" ht="18" customHeight="1">
      <c r="C58" s="130"/>
      <c r="D58" s="137"/>
      <c r="E58" s="280" t="s">
        <v>99</v>
      </c>
      <c r="F58" s="282"/>
      <c r="G58" s="180">
        <v>0</v>
      </c>
      <c r="H58" s="181">
        <v>0</v>
      </c>
      <c r="I58" s="182">
        <f>SUM(G58:H58)</f>
        <v>0</v>
      </c>
      <c r="J58" s="183">
        <v>0</v>
      </c>
      <c r="K58" s="181">
        <v>0</v>
      </c>
      <c r="L58" s="180">
        <v>0</v>
      </c>
      <c r="M58" s="180">
        <v>0</v>
      </c>
      <c r="N58" s="180">
        <v>0</v>
      </c>
      <c r="O58" s="181">
        <v>0</v>
      </c>
      <c r="P58" s="180">
        <f>SUM(J58:O58)</f>
        <v>0</v>
      </c>
      <c r="Q58" s="184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0">
        <f aca="true" t="shared" si="13" ref="G59:P59">G60</f>
        <v>411566</v>
      </c>
      <c r="H59" s="181">
        <f t="shared" si="13"/>
        <v>593874</v>
      </c>
      <c r="I59" s="182">
        <f t="shared" si="13"/>
        <v>1005440</v>
      </c>
      <c r="J59" s="183">
        <f t="shared" si="13"/>
        <v>0</v>
      </c>
      <c r="K59" s="181">
        <f t="shared" si="13"/>
        <v>1132925</v>
      </c>
      <c r="L59" s="180">
        <f t="shared" si="13"/>
        <v>1288363</v>
      </c>
      <c r="M59" s="180">
        <f t="shared" si="13"/>
        <v>1247163</v>
      </c>
      <c r="N59" s="180">
        <f t="shared" si="13"/>
        <v>1072636</v>
      </c>
      <c r="O59" s="181">
        <f t="shared" si="13"/>
        <v>1305424</v>
      </c>
      <c r="P59" s="180">
        <f t="shared" si="13"/>
        <v>6046511</v>
      </c>
      <c r="Q59" s="184">
        <f>Q60</f>
        <v>7051951</v>
      </c>
    </row>
    <row r="60" spans="3:17" ht="18" customHeight="1">
      <c r="C60" s="130"/>
      <c r="D60" s="133"/>
      <c r="E60" s="134" t="s">
        <v>100</v>
      </c>
      <c r="F60" s="135"/>
      <c r="G60" s="180">
        <v>411566</v>
      </c>
      <c r="H60" s="181">
        <v>593874</v>
      </c>
      <c r="I60" s="182">
        <f>SUM(G60:H60)</f>
        <v>1005440</v>
      </c>
      <c r="J60" s="183">
        <v>0</v>
      </c>
      <c r="K60" s="181">
        <v>1132925</v>
      </c>
      <c r="L60" s="180">
        <v>1288363</v>
      </c>
      <c r="M60" s="180">
        <v>1247163</v>
      </c>
      <c r="N60" s="180">
        <v>1072636</v>
      </c>
      <c r="O60" s="181">
        <v>1305424</v>
      </c>
      <c r="P60" s="180">
        <f>SUM(J60:O60)</f>
        <v>6046511</v>
      </c>
      <c r="Q60" s="184">
        <f>I60+P60</f>
        <v>7051951</v>
      </c>
    </row>
    <row r="61" spans="3:17" ht="18" customHeight="1">
      <c r="C61" s="321"/>
      <c r="D61" s="134" t="s">
        <v>104</v>
      </c>
      <c r="E61" s="136"/>
      <c r="F61" s="136"/>
      <c r="G61" s="211">
        <v>539713</v>
      </c>
      <c r="H61" s="211">
        <v>842698</v>
      </c>
      <c r="I61" s="212">
        <f>SUM(G61:H61)</f>
        <v>1382411</v>
      </c>
      <c r="J61" s="213">
        <v>0</v>
      </c>
      <c r="K61" s="211">
        <v>2230832</v>
      </c>
      <c r="L61" s="214">
        <v>2372479</v>
      </c>
      <c r="M61" s="214">
        <v>2409275</v>
      </c>
      <c r="N61" s="214">
        <v>1739145</v>
      </c>
      <c r="O61" s="211">
        <v>2001354</v>
      </c>
      <c r="P61" s="214">
        <f>SUM(J61:O61)</f>
        <v>10753085</v>
      </c>
      <c r="Q61" s="215">
        <f>I61+P61</f>
        <v>12135496</v>
      </c>
    </row>
    <row r="62" spans="3:17" ht="18" customHeight="1">
      <c r="C62" s="145"/>
      <c r="D62" s="146" t="s">
        <v>105</v>
      </c>
      <c r="E62" s="147"/>
      <c r="F62" s="147"/>
      <c r="G62" s="185">
        <v>917776</v>
      </c>
      <c r="H62" s="186">
        <v>671844</v>
      </c>
      <c r="I62" s="187">
        <f>SUM(G62:H62)</f>
        <v>1589620</v>
      </c>
      <c r="J62" s="188">
        <v>0</v>
      </c>
      <c r="K62" s="186">
        <v>2477576</v>
      </c>
      <c r="L62" s="185">
        <v>1786500</v>
      </c>
      <c r="M62" s="185">
        <v>1588227</v>
      </c>
      <c r="N62" s="185">
        <v>953412</v>
      </c>
      <c r="O62" s="186">
        <v>903300</v>
      </c>
      <c r="P62" s="187">
        <f>SUM(J62:O62)</f>
        <v>7709015</v>
      </c>
      <c r="Q62" s="189">
        <f>I62+P62</f>
        <v>9298635</v>
      </c>
    </row>
    <row r="63" spans="3:17" ht="18" customHeight="1">
      <c r="C63" s="127" t="s">
        <v>77</v>
      </c>
      <c r="D63" s="148"/>
      <c r="E63" s="149"/>
      <c r="F63" s="150"/>
      <c r="G63" s="175">
        <f aca="true" t="shared" si="14" ref="G63:Q63">SUM(G64:G69)</f>
        <v>24401</v>
      </c>
      <c r="H63" s="176">
        <f t="shared" si="14"/>
        <v>212964</v>
      </c>
      <c r="I63" s="177">
        <f>SUM(I64:I69)</f>
        <v>237365</v>
      </c>
      <c r="J63" s="178">
        <f t="shared" si="14"/>
        <v>0</v>
      </c>
      <c r="K63" s="176">
        <f t="shared" si="14"/>
        <v>2191657</v>
      </c>
      <c r="L63" s="175">
        <f t="shared" si="14"/>
        <v>2652051</v>
      </c>
      <c r="M63" s="175">
        <f t="shared" si="14"/>
        <v>3422543</v>
      </c>
      <c r="N63" s="175">
        <f t="shared" si="14"/>
        <v>2023446</v>
      </c>
      <c r="O63" s="176">
        <f t="shared" si="14"/>
        <v>1472307</v>
      </c>
      <c r="P63" s="175">
        <f t="shared" si="14"/>
        <v>11762004</v>
      </c>
      <c r="Q63" s="179">
        <f t="shared" si="14"/>
        <v>11999369</v>
      </c>
    </row>
    <row r="64" spans="3:17" ht="18" customHeight="1">
      <c r="C64" s="130"/>
      <c r="D64" s="280" t="s">
        <v>78</v>
      </c>
      <c r="E64" s="281"/>
      <c r="F64" s="282"/>
      <c r="G64" s="190"/>
      <c r="H64" s="191">
        <v>0</v>
      </c>
      <c r="I64" s="192"/>
      <c r="J64" s="193"/>
      <c r="K64" s="181">
        <v>0</v>
      </c>
      <c r="L64" s="180">
        <v>0</v>
      </c>
      <c r="M64" s="180">
        <v>0</v>
      </c>
      <c r="N64" s="180">
        <v>0</v>
      </c>
      <c r="O64" s="181">
        <v>0</v>
      </c>
      <c r="P64" s="180">
        <f aca="true" t="shared" si="15" ref="P64:P69">SUM(J64:O64)</f>
        <v>0</v>
      </c>
      <c r="Q64" s="184">
        <f aca="true" t="shared" si="16" ref="Q64:Q69">I64+P64</f>
        <v>0</v>
      </c>
    </row>
    <row r="65" spans="3:17" ht="18" customHeight="1">
      <c r="C65" s="130"/>
      <c r="D65" s="280" t="s">
        <v>79</v>
      </c>
      <c r="E65" s="281"/>
      <c r="F65" s="282"/>
      <c r="G65" s="180">
        <v>10294</v>
      </c>
      <c r="H65" s="181">
        <v>0</v>
      </c>
      <c r="I65" s="182">
        <f>SUM(G65:H65)</f>
        <v>10294</v>
      </c>
      <c r="J65" s="183">
        <v>0</v>
      </c>
      <c r="K65" s="181">
        <v>184554</v>
      </c>
      <c r="L65" s="180">
        <v>194558</v>
      </c>
      <c r="M65" s="180">
        <v>285277</v>
      </c>
      <c r="N65" s="180">
        <v>228296</v>
      </c>
      <c r="O65" s="181">
        <v>225768</v>
      </c>
      <c r="P65" s="180">
        <f t="shared" si="15"/>
        <v>1118453</v>
      </c>
      <c r="Q65" s="184">
        <f t="shared" si="16"/>
        <v>1128747</v>
      </c>
    </row>
    <row r="66" spans="3:17" ht="18" customHeight="1">
      <c r="C66" s="130"/>
      <c r="D66" s="280" t="s">
        <v>80</v>
      </c>
      <c r="E66" s="281"/>
      <c r="F66" s="282"/>
      <c r="G66" s="180">
        <v>14107</v>
      </c>
      <c r="H66" s="181">
        <v>42415</v>
      </c>
      <c r="I66" s="182">
        <f>SUM(G66:H66)</f>
        <v>56522</v>
      </c>
      <c r="J66" s="183">
        <v>0</v>
      </c>
      <c r="K66" s="181">
        <v>283620</v>
      </c>
      <c r="L66" s="180">
        <v>482994</v>
      </c>
      <c r="M66" s="180">
        <v>603339</v>
      </c>
      <c r="N66" s="180">
        <v>354189</v>
      </c>
      <c r="O66" s="181">
        <v>214250</v>
      </c>
      <c r="P66" s="180">
        <f t="shared" si="15"/>
        <v>1938392</v>
      </c>
      <c r="Q66" s="184">
        <f t="shared" si="16"/>
        <v>1994914</v>
      </c>
    </row>
    <row r="67" spans="3:17" ht="18" customHeight="1">
      <c r="C67" s="130"/>
      <c r="D67" s="280" t="s">
        <v>81</v>
      </c>
      <c r="E67" s="281"/>
      <c r="F67" s="282"/>
      <c r="G67" s="191"/>
      <c r="H67" s="181">
        <v>170549</v>
      </c>
      <c r="I67" s="182">
        <f>SUM(G67:H67)</f>
        <v>170549</v>
      </c>
      <c r="J67" s="193"/>
      <c r="K67" s="181">
        <v>1696297</v>
      </c>
      <c r="L67" s="180">
        <v>1949759</v>
      </c>
      <c r="M67" s="180">
        <v>2387317</v>
      </c>
      <c r="N67" s="180">
        <v>1252754</v>
      </c>
      <c r="O67" s="181">
        <v>912285</v>
      </c>
      <c r="P67" s="180">
        <f t="shared" si="15"/>
        <v>8198412</v>
      </c>
      <c r="Q67" s="184">
        <f t="shared" si="16"/>
        <v>8368961</v>
      </c>
    </row>
    <row r="68" spans="3:17" ht="18" customHeight="1">
      <c r="C68" s="130"/>
      <c r="D68" s="280" t="s">
        <v>82</v>
      </c>
      <c r="E68" s="281"/>
      <c r="F68" s="282"/>
      <c r="G68" s="190"/>
      <c r="H68" s="191">
        <v>0</v>
      </c>
      <c r="I68" s="192"/>
      <c r="J68" s="194"/>
      <c r="K68" s="181">
        <v>0</v>
      </c>
      <c r="L68" s="180">
        <v>0</v>
      </c>
      <c r="M68" s="180">
        <v>0</v>
      </c>
      <c r="N68" s="180">
        <v>0</v>
      </c>
      <c r="O68" s="181">
        <v>0</v>
      </c>
      <c r="P68" s="180">
        <f t="shared" si="15"/>
        <v>0</v>
      </c>
      <c r="Q68" s="184">
        <f t="shared" si="16"/>
        <v>0</v>
      </c>
    </row>
    <row r="69" spans="3:17" ht="18" customHeight="1">
      <c r="C69" s="151"/>
      <c r="D69" s="283" t="s">
        <v>83</v>
      </c>
      <c r="E69" s="284"/>
      <c r="F69" s="285"/>
      <c r="G69" s="185">
        <v>0</v>
      </c>
      <c r="H69" s="186">
        <v>0</v>
      </c>
      <c r="I69" s="187">
        <f>SUM(G69:H69)</f>
        <v>0</v>
      </c>
      <c r="J69" s="195"/>
      <c r="K69" s="186">
        <v>27186</v>
      </c>
      <c r="L69" s="185">
        <v>24740</v>
      </c>
      <c r="M69" s="185">
        <v>146610</v>
      </c>
      <c r="N69" s="185">
        <v>188207</v>
      </c>
      <c r="O69" s="186">
        <v>120004</v>
      </c>
      <c r="P69" s="185">
        <f t="shared" si="15"/>
        <v>506747</v>
      </c>
      <c r="Q69" s="189">
        <f t="shared" si="16"/>
        <v>506747</v>
      </c>
    </row>
    <row r="70" spans="3:17" ht="18" customHeight="1">
      <c r="C70" s="130" t="s">
        <v>102</v>
      </c>
      <c r="D70" s="132"/>
      <c r="E70" s="132"/>
      <c r="F70" s="132"/>
      <c r="G70" s="176">
        <f>SUM(G71:G73)</f>
        <v>0</v>
      </c>
      <c r="H70" s="176">
        <f>SUM(H71:H73)</f>
        <v>0</v>
      </c>
      <c r="I70" s="177">
        <f>SUM(I71:I73)</f>
        <v>0</v>
      </c>
      <c r="J70" s="196"/>
      <c r="K70" s="176">
        <f aca="true" t="shared" si="17" ref="K70:Q70">SUM(K71:K73)</f>
        <v>4612359</v>
      </c>
      <c r="L70" s="175">
        <f t="shared" si="17"/>
        <v>8265784</v>
      </c>
      <c r="M70" s="175">
        <f t="shared" si="17"/>
        <v>14520769</v>
      </c>
      <c r="N70" s="175">
        <f t="shared" si="17"/>
        <v>14466909</v>
      </c>
      <c r="O70" s="176">
        <f t="shared" si="17"/>
        <v>19775922</v>
      </c>
      <c r="P70" s="175">
        <f t="shared" si="17"/>
        <v>61641743</v>
      </c>
      <c r="Q70" s="179">
        <f t="shared" si="17"/>
        <v>61641743</v>
      </c>
    </row>
    <row r="71" spans="3:17" ht="18" customHeight="1">
      <c r="C71" s="130"/>
      <c r="D71" s="139" t="s">
        <v>31</v>
      </c>
      <c r="E71" s="139"/>
      <c r="F71" s="143"/>
      <c r="G71" s="181">
        <v>0</v>
      </c>
      <c r="H71" s="181">
        <v>0</v>
      </c>
      <c r="I71" s="182">
        <f>SUM(G71:H71)</f>
        <v>0</v>
      </c>
      <c r="J71" s="193"/>
      <c r="K71" s="181">
        <v>735174</v>
      </c>
      <c r="L71" s="180">
        <v>3474006</v>
      </c>
      <c r="M71" s="180">
        <v>7217151</v>
      </c>
      <c r="N71" s="180">
        <v>8216030</v>
      </c>
      <c r="O71" s="181">
        <v>11115317</v>
      </c>
      <c r="P71" s="180">
        <f>SUM(J71:O71)</f>
        <v>30757678</v>
      </c>
      <c r="Q71" s="184">
        <f>I71+P71</f>
        <v>30757678</v>
      </c>
    </row>
    <row r="72" spans="3:17" ht="18" customHeight="1">
      <c r="C72" s="130"/>
      <c r="D72" s="139" t="s">
        <v>32</v>
      </c>
      <c r="E72" s="139"/>
      <c r="F72" s="143"/>
      <c r="G72" s="180">
        <v>0</v>
      </c>
      <c r="H72" s="181">
        <v>0</v>
      </c>
      <c r="I72" s="182">
        <f>SUM(G72:H72)</f>
        <v>0</v>
      </c>
      <c r="J72" s="194"/>
      <c r="K72" s="181">
        <v>3805466</v>
      </c>
      <c r="L72" s="180">
        <v>4734999</v>
      </c>
      <c r="M72" s="180">
        <v>6955525</v>
      </c>
      <c r="N72" s="180">
        <v>5324679</v>
      </c>
      <c r="O72" s="181">
        <v>4533238</v>
      </c>
      <c r="P72" s="180">
        <f>SUM(J72:O72)</f>
        <v>25353907</v>
      </c>
      <c r="Q72" s="184">
        <f>I72+P72</f>
        <v>25353907</v>
      </c>
    </row>
    <row r="73" spans="3:17" ht="18" customHeight="1">
      <c r="C73" s="130"/>
      <c r="D73" s="152" t="s">
        <v>33</v>
      </c>
      <c r="E73" s="152"/>
      <c r="F73" s="153"/>
      <c r="G73" s="197">
        <v>0</v>
      </c>
      <c r="H73" s="198">
        <v>0</v>
      </c>
      <c r="I73" s="199">
        <f>SUM(G73:H73)</f>
        <v>0</v>
      </c>
      <c r="J73" s="200"/>
      <c r="K73" s="201">
        <v>71719</v>
      </c>
      <c r="L73" s="202">
        <v>56779</v>
      </c>
      <c r="M73" s="202">
        <v>348093</v>
      </c>
      <c r="N73" s="202">
        <v>926200</v>
      </c>
      <c r="O73" s="201">
        <v>4127367</v>
      </c>
      <c r="P73" s="202">
        <f>SUM(J73:O73)</f>
        <v>5530158</v>
      </c>
      <c r="Q73" s="203">
        <f>I73+P73</f>
        <v>5530158</v>
      </c>
    </row>
    <row r="74" spans="3:17" ht="18" customHeight="1" thickBot="1">
      <c r="C74" s="156"/>
      <c r="D74" s="157" t="s">
        <v>84</v>
      </c>
      <c r="E74" s="157"/>
      <c r="F74" s="157"/>
      <c r="G74" s="204">
        <f aca="true" t="shared" si="18" ref="G74:Q74">G45+G63+G70</f>
        <v>6736775</v>
      </c>
      <c r="H74" s="205">
        <f t="shared" si="18"/>
        <v>9028435</v>
      </c>
      <c r="I74" s="206">
        <f t="shared" si="18"/>
        <v>15765210</v>
      </c>
      <c r="J74" s="207">
        <f t="shared" si="18"/>
        <v>0</v>
      </c>
      <c r="K74" s="205">
        <f t="shared" si="18"/>
        <v>26493166</v>
      </c>
      <c r="L74" s="204">
        <f t="shared" si="18"/>
        <v>30491692</v>
      </c>
      <c r="M74" s="204">
        <f t="shared" si="18"/>
        <v>37861187</v>
      </c>
      <c r="N74" s="204">
        <f t="shared" si="18"/>
        <v>30772544</v>
      </c>
      <c r="O74" s="205">
        <f t="shared" si="18"/>
        <v>37741923</v>
      </c>
      <c r="P74" s="204">
        <f t="shared" si="18"/>
        <v>163360512</v>
      </c>
      <c r="Q74" s="208">
        <f t="shared" si="18"/>
        <v>179125722</v>
      </c>
    </row>
    <row r="75" spans="3:17" ht="18" customHeight="1">
      <c r="C75" s="123" t="s">
        <v>86</v>
      </c>
      <c r="D75" s="124"/>
      <c r="E75" s="124"/>
      <c r="F75" s="124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10"/>
    </row>
    <row r="76" spans="3:18" ht="18" customHeight="1">
      <c r="C76" s="127" t="s">
        <v>70</v>
      </c>
      <c r="D76" s="128"/>
      <c r="E76" s="128"/>
      <c r="F76" s="129"/>
      <c r="G76" s="175">
        <f>G77+G83+G86+G90+G94+G95</f>
        <v>76599483</v>
      </c>
      <c r="H76" s="175">
        <f>H77+H83+H86+H90+H94+H95</f>
        <v>95931764</v>
      </c>
      <c r="I76" s="177">
        <f>SUM(G76:H76)</f>
        <v>172531247</v>
      </c>
      <c r="J76" s="178">
        <v>0</v>
      </c>
      <c r="K76" s="216">
        <f aca="true" t="shared" si="19" ref="K76:Q76">K77+K83+K86+K90+K94+K95</f>
        <v>209842659</v>
      </c>
      <c r="L76" s="216">
        <f t="shared" si="19"/>
        <v>207994253</v>
      </c>
      <c r="M76" s="216">
        <f t="shared" si="19"/>
        <v>211202607</v>
      </c>
      <c r="N76" s="216">
        <f t="shared" si="19"/>
        <v>151751340</v>
      </c>
      <c r="O76" s="216">
        <f t="shared" si="19"/>
        <v>173942166</v>
      </c>
      <c r="P76" s="175">
        <f t="shared" si="19"/>
        <v>954733025</v>
      </c>
      <c r="Q76" s="179">
        <f t="shared" si="19"/>
        <v>1127264272</v>
      </c>
      <c r="R76" s="322">
        <f>SUM(K76:O76)</f>
        <v>954733025</v>
      </c>
    </row>
    <row r="77" spans="3:17" ht="18" customHeight="1">
      <c r="C77" s="130"/>
      <c r="D77" s="131" t="s">
        <v>90</v>
      </c>
      <c r="E77" s="132"/>
      <c r="F77" s="132"/>
      <c r="G77" s="180">
        <f>SUM(G78:G82)</f>
        <v>31695649</v>
      </c>
      <c r="H77" s="180">
        <f>SUM(H78:H82)</f>
        <v>32821722</v>
      </c>
      <c r="I77" s="182">
        <f aca="true" t="shared" si="20" ref="I77:I95">SUM(G77:H77)</f>
        <v>64517371</v>
      </c>
      <c r="J77" s="183">
        <v>0</v>
      </c>
      <c r="K77" s="217">
        <f aca="true" t="shared" si="21" ref="K77:Q77">SUM(K78:K82)</f>
        <v>74147954</v>
      </c>
      <c r="L77" s="217">
        <f t="shared" si="21"/>
        <v>69376440</v>
      </c>
      <c r="M77" s="180">
        <f t="shared" si="21"/>
        <v>77688806</v>
      </c>
      <c r="N77" s="180">
        <f t="shared" si="21"/>
        <v>64735122</v>
      </c>
      <c r="O77" s="181">
        <f t="shared" si="21"/>
        <v>95563781</v>
      </c>
      <c r="P77" s="180">
        <f t="shared" si="21"/>
        <v>381512103</v>
      </c>
      <c r="Q77" s="184">
        <f t="shared" si="21"/>
        <v>446029474</v>
      </c>
    </row>
    <row r="78" spans="3:17" ht="18" customHeight="1">
      <c r="C78" s="130"/>
      <c r="D78" s="133"/>
      <c r="E78" s="134" t="s">
        <v>91</v>
      </c>
      <c r="F78" s="135"/>
      <c r="G78" s="180">
        <v>27768807</v>
      </c>
      <c r="H78" s="181">
        <v>23791975</v>
      </c>
      <c r="I78" s="182">
        <f>SUM(G78:H78)</f>
        <v>51560782</v>
      </c>
      <c r="J78" s="183">
        <v>0</v>
      </c>
      <c r="K78" s="217">
        <v>55079708</v>
      </c>
      <c r="L78" s="180">
        <v>49996469</v>
      </c>
      <c r="M78" s="180">
        <v>57348678</v>
      </c>
      <c r="N78" s="180">
        <v>46350660</v>
      </c>
      <c r="O78" s="181">
        <v>58241546</v>
      </c>
      <c r="P78" s="180">
        <f>SUM(J78:O78)</f>
        <v>267017061</v>
      </c>
      <c r="Q78" s="184">
        <f>I78+P78</f>
        <v>318577843</v>
      </c>
    </row>
    <row r="79" spans="3:17" ht="18" customHeight="1">
      <c r="C79" s="130"/>
      <c r="D79" s="133"/>
      <c r="E79" s="134" t="s">
        <v>92</v>
      </c>
      <c r="F79" s="135"/>
      <c r="G79" s="180">
        <v>0</v>
      </c>
      <c r="H79" s="181">
        <v>36550</v>
      </c>
      <c r="I79" s="182">
        <f t="shared" si="20"/>
        <v>36550</v>
      </c>
      <c r="J79" s="183">
        <v>0</v>
      </c>
      <c r="K79" s="217">
        <v>53500</v>
      </c>
      <c r="L79" s="180">
        <v>962378</v>
      </c>
      <c r="M79" s="180">
        <v>1471250</v>
      </c>
      <c r="N79" s="180">
        <v>2697737</v>
      </c>
      <c r="O79" s="181">
        <v>11291797</v>
      </c>
      <c r="P79" s="180">
        <f>SUM(J79:O79)</f>
        <v>16476662</v>
      </c>
      <c r="Q79" s="184">
        <f>I79+P79</f>
        <v>16513212</v>
      </c>
    </row>
    <row r="80" spans="3:17" ht="18" customHeight="1">
      <c r="C80" s="130"/>
      <c r="D80" s="133"/>
      <c r="E80" s="134" t="s">
        <v>93</v>
      </c>
      <c r="F80" s="135"/>
      <c r="G80" s="180">
        <v>2310887</v>
      </c>
      <c r="H80" s="181">
        <v>7266591</v>
      </c>
      <c r="I80" s="182">
        <f t="shared" si="20"/>
        <v>9577478</v>
      </c>
      <c r="J80" s="183">
        <v>0</v>
      </c>
      <c r="K80" s="217">
        <v>14516890</v>
      </c>
      <c r="L80" s="180">
        <v>13497813</v>
      </c>
      <c r="M80" s="180">
        <v>14177871</v>
      </c>
      <c r="N80" s="180">
        <v>12187163</v>
      </c>
      <c r="O80" s="181">
        <v>21537657</v>
      </c>
      <c r="P80" s="180">
        <f>SUM(J80:O80)</f>
        <v>75917394</v>
      </c>
      <c r="Q80" s="184">
        <f>I80+P80</f>
        <v>85494872</v>
      </c>
    </row>
    <row r="81" spans="3:17" ht="18" customHeight="1">
      <c r="C81" s="130"/>
      <c r="D81" s="133"/>
      <c r="E81" s="134" t="s">
        <v>94</v>
      </c>
      <c r="F81" s="135"/>
      <c r="G81" s="180">
        <v>462055</v>
      </c>
      <c r="H81" s="181">
        <v>465006</v>
      </c>
      <c r="I81" s="182">
        <f t="shared" si="20"/>
        <v>927061</v>
      </c>
      <c r="J81" s="183">
        <v>0</v>
      </c>
      <c r="K81" s="217">
        <v>885956</v>
      </c>
      <c r="L81" s="180">
        <v>882580</v>
      </c>
      <c r="M81" s="180">
        <v>518007</v>
      </c>
      <c r="N81" s="180">
        <v>517362</v>
      </c>
      <c r="O81" s="181">
        <v>702581</v>
      </c>
      <c r="P81" s="180">
        <f>SUM(J81:O81)</f>
        <v>3506486</v>
      </c>
      <c r="Q81" s="184">
        <f>I81+P81</f>
        <v>4433547</v>
      </c>
    </row>
    <row r="82" spans="3:17" ht="18" customHeight="1">
      <c r="C82" s="130"/>
      <c r="D82" s="133"/>
      <c r="E82" s="286" t="s">
        <v>103</v>
      </c>
      <c r="F82" s="287"/>
      <c r="G82" s="180">
        <v>1153900</v>
      </c>
      <c r="H82" s="181">
        <v>1261600</v>
      </c>
      <c r="I82" s="182">
        <f t="shared" si="20"/>
        <v>2415500</v>
      </c>
      <c r="J82" s="183">
        <v>0</v>
      </c>
      <c r="K82" s="217">
        <v>3611900</v>
      </c>
      <c r="L82" s="180">
        <v>4037200</v>
      </c>
      <c r="M82" s="180">
        <v>4173000</v>
      </c>
      <c r="N82" s="180">
        <v>2982200</v>
      </c>
      <c r="O82" s="181">
        <v>3790200</v>
      </c>
      <c r="P82" s="180">
        <f>SUM(J82:O82)</f>
        <v>18594500</v>
      </c>
      <c r="Q82" s="184">
        <f>I82+P82</f>
        <v>21010000</v>
      </c>
    </row>
    <row r="83" spans="3:17" ht="18" customHeight="1">
      <c r="C83" s="130"/>
      <c r="D83" s="131" t="s">
        <v>71</v>
      </c>
      <c r="E83" s="136"/>
      <c r="F83" s="135"/>
      <c r="G83" s="180">
        <f>SUM(G84:G85)</f>
        <v>19432963</v>
      </c>
      <c r="H83" s="180">
        <f>SUM(H84:H85)</f>
        <v>36669725</v>
      </c>
      <c r="I83" s="182">
        <f t="shared" si="20"/>
        <v>56102688</v>
      </c>
      <c r="J83" s="183">
        <v>0</v>
      </c>
      <c r="K83" s="217">
        <f aca="true" t="shared" si="22" ref="K83:Q83">SUM(K84:K85)</f>
        <v>65359816</v>
      </c>
      <c r="L83" s="217">
        <f t="shared" si="22"/>
        <v>67341957</v>
      </c>
      <c r="M83" s="217">
        <f t="shared" si="22"/>
        <v>61765273</v>
      </c>
      <c r="N83" s="217">
        <f t="shared" si="22"/>
        <v>33710337</v>
      </c>
      <c r="O83" s="217">
        <f t="shared" si="22"/>
        <v>21748820</v>
      </c>
      <c r="P83" s="180">
        <f t="shared" si="22"/>
        <v>249926203</v>
      </c>
      <c r="Q83" s="184">
        <f t="shared" si="22"/>
        <v>306028891</v>
      </c>
    </row>
    <row r="84" spans="3:17" ht="18" customHeight="1">
      <c r="C84" s="130"/>
      <c r="D84" s="133"/>
      <c r="E84" s="137" t="s">
        <v>95</v>
      </c>
      <c r="F84" s="137"/>
      <c r="G84" s="180">
        <v>15744838</v>
      </c>
      <c r="H84" s="181">
        <v>28774301</v>
      </c>
      <c r="I84" s="182">
        <f t="shared" si="20"/>
        <v>44519139</v>
      </c>
      <c r="J84" s="183">
        <v>0</v>
      </c>
      <c r="K84" s="217">
        <v>55688262</v>
      </c>
      <c r="L84" s="180">
        <v>54247946</v>
      </c>
      <c r="M84" s="180">
        <v>50413150</v>
      </c>
      <c r="N84" s="180">
        <v>27894702</v>
      </c>
      <c r="O84" s="181">
        <v>19953250</v>
      </c>
      <c r="P84" s="180">
        <f>SUM(J84:O84)</f>
        <v>208197310</v>
      </c>
      <c r="Q84" s="184">
        <f>I84+P84</f>
        <v>252716449</v>
      </c>
    </row>
    <row r="85" spans="3:17" ht="18" customHeight="1">
      <c r="C85" s="130"/>
      <c r="D85" s="133"/>
      <c r="E85" s="137" t="s">
        <v>96</v>
      </c>
      <c r="F85" s="137"/>
      <c r="G85" s="180">
        <v>3688125</v>
      </c>
      <c r="H85" s="181">
        <v>7895424</v>
      </c>
      <c r="I85" s="182">
        <f t="shared" si="20"/>
        <v>11583549</v>
      </c>
      <c r="J85" s="183">
        <v>0</v>
      </c>
      <c r="K85" s="217">
        <v>9671554</v>
      </c>
      <c r="L85" s="180">
        <v>13094011</v>
      </c>
      <c r="M85" s="180">
        <v>11352123</v>
      </c>
      <c r="N85" s="180">
        <v>5815635</v>
      </c>
      <c r="O85" s="181">
        <v>1795570</v>
      </c>
      <c r="P85" s="180">
        <f>SUM(J85:O85)</f>
        <v>41728893</v>
      </c>
      <c r="Q85" s="184">
        <f>I85+P85</f>
        <v>53312442</v>
      </c>
    </row>
    <row r="86" spans="3:17" ht="18" customHeight="1">
      <c r="C86" s="130"/>
      <c r="D86" s="131" t="s">
        <v>72</v>
      </c>
      <c r="E86" s="132"/>
      <c r="F86" s="132"/>
      <c r="G86" s="180">
        <f>SUM(G87:G89)</f>
        <v>122117</v>
      </c>
      <c r="H86" s="180">
        <f>SUM(H87:H89)</f>
        <v>1220657</v>
      </c>
      <c r="I86" s="182">
        <f t="shared" si="20"/>
        <v>1342774</v>
      </c>
      <c r="J86" s="183">
        <v>0</v>
      </c>
      <c r="K86" s="217">
        <f aca="true" t="shared" si="23" ref="K86:Q86">SUM(K87:K89)</f>
        <v>6462823</v>
      </c>
      <c r="L86" s="217">
        <f t="shared" si="23"/>
        <v>12052333</v>
      </c>
      <c r="M86" s="217">
        <f t="shared" si="23"/>
        <v>15150818</v>
      </c>
      <c r="N86" s="217">
        <f t="shared" si="23"/>
        <v>12540594</v>
      </c>
      <c r="O86" s="217">
        <f t="shared" si="23"/>
        <v>12612683</v>
      </c>
      <c r="P86" s="180">
        <f t="shared" si="23"/>
        <v>58819251</v>
      </c>
      <c r="Q86" s="184">
        <f t="shared" si="23"/>
        <v>60162025</v>
      </c>
    </row>
    <row r="87" spans="3:17" ht="18" customHeight="1">
      <c r="C87" s="130"/>
      <c r="D87" s="133"/>
      <c r="E87" s="134" t="s">
        <v>97</v>
      </c>
      <c r="F87" s="135"/>
      <c r="G87" s="180">
        <v>122117</v>
      </c>
      <c r="H87" s="181">
        <v>962701</v>
      </c>
      <c r="I87" s="182">
        <f t="shared" si="20"/>
        <v>1084818</v>
      </c>
      <c r="J87" s="183">
        <v>0</v>
      </c>
      <c r="K87" s="217">
        <v>5796339</v>
      </c>
      <c r="L87" s="180">
        <v>10083104</v>
      </c>
      <c r="M87" s="180">
        <v>12976637</v>
      </c>
      <c r="N87" s="180">
        <v>10990629</v>
      </c>
      <c r="O87" s="181">
        <v>10476580</v>
      </c>
      <c r="P87" s="180">
        <f>SUM(J87:O87)</f>
        <v>50323289</v>
      </c>
      <c r="Q87" s="184">
        <f>I87+P87</f>
        <v>51408107</v>
      </c>
    </row>
    <row r="88" spans="3:17" ht="18" customHeight="1">
      <c r="C88" s="130"/>
      <c r="D88" s="133"/>
      <c r="E88" s="280" t="s">
        <v>98</v>
      </c>
      <c r="F88" s="282"/>
      <c r="G88" s="180">
        <v>0</v>
      </c>
      <c r="H88" s="181">
        <v>257956</v>
      </c>
      <c r="I88" s="182">
        <f t="shared" si="20"/>
        <v>257956</v>
      </c>
      <c r="J88" s="183">
        <v>0</v>
      </c>
      <c r="K88" s="217">
        <v>666484</v>
      </c>
      <c r="L88" s="180">
        <v>1969229</v>
      </c>
      <c r="M88" s="180">
        <v>2174181</v>
      </c>
      <c r="N88" s="180">
        <v>1549965</v>
      </c>
      <c r="O88" s="181">
        <v>2136103</v>
      </c>
      <c r="P88" s="180">
        <f>SUM(J88:O88)</f>
        <v>8495962</v>
      </c>
      <c r="Q88" s="184">
        <f>I88+P88</f>
        <v>8753918</v>
      </c>
    </row>
    <row r="89" spans="3:17" ht="18" customHeight="1">
      <c r="C89" s="130"/>
      <c r="D89" s="137"/>
      <c r="E89" s="280" t="s">
        <v>99</v>
      </c>
      <c r="F89" s="282"/>
      <c r="G89" s="180">
        <v>0</v>
      </c>
      <c r="H89" s="181">
        <v>0</v>
      </c>
      <c r="I89" s="182">
        <f t="shared" si="20"/>
        <v>0</v>
      </c>
      <c r="J89" s="183">
        <v>0</v>
      </c>
      <c r="K89" s="217">
        <v>0</v>
      </c>
      <c r="L89" s="180">
        <v>0</v>
      </c>
      <c r="M89" s="180">
        <v>0</v>
      </c>
      <c r="N89" s="180">
        <v>0</v>
      </c>
      <c r="O89" s="181">
        <v>0</v>
      </c>
      <c r="P89" s="180">
        <f>SUM(J89:O89)</f>
        <v>0</v>
      </c>
      <c r="Q89" s="184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0">
        <f>SUM(G91:G93)</f>
        <v>9895101</v>
      </c>
      <c r="H90" s="180">
        <f>SUM(H91:H93)</f>
        <v>9237710</v>
      </c>
      <c r="I90" s="182">
        <f t="shared" si="20"/>
        <v>19132811</v>
      </c>
      <c r="J90" s="183">
        <v>0</v>
      </c>
      <c r="K90" s="181">
        <f aca="true" t="shared" si="24" ref="K90:Q90">SUM(K91:K93)</f>
        <v>14101991</v>
      </c>
      <c r="L90" s="181">
        <f t="shared" si="24"/>
        <v>15341197</v>
      </c>
      <c r="M90" s="181">
        <f t="shared" si="24"/>
        <v>14502353</v>
      </c>
      <c r="N90" s="181">
        <f t="shared" si="24"/>
        <v>12425705</v>
      </c>
      <c r="O90" s="181">
        <f t="shared" si="24"/>
        <v>13489260</v>
      </c>
      <c r="P90" s="180">
        <f t="shared" si="24"/>
        <v>69860506</v>
      </c>
      <c r="Q90" s="184">
        <f t="shared" si="24"/>
        <v>88993317</v>
      </c>
    </row>
    <row r="91" spans="3:17" ht="18" customHeight="1">
      <c r="C91" s="130"/>
      <c r="D91" s="133"/>
      <c r="E91" s="139" t="s">
        <v>100</v>
      </c>
      <c r="F91" s="135"/>
      <c r="G91" s="180">
        <v>4115660</v>
      </c>
      <c r="H91" s="181">
        <v>5938740</v>
      </c>
      <c r="I91" s="182">
        <f t="shared" si="20"/>
        <v>10054400</v>
      </c>
      <c r="J91" s="183">
        <v>0</v>
      </c>
      <c r="K91" s="181">
        <v>11329250</v>
      </c>
      <c r="L91" s="180">
        <v>12883630</v>
      </c>
      <c r="M91" s="180">
        <v>12471630</v>
      </c>
      <c r="N91" s="180">
        <v>10726360</v>
      </c>
      <c r="O91" s="181">
        <v>13054240</v>
      </c>
      <c r="P91" s="180">
        <f>SUM(J91:O91)</f>
        <v>60465110</v>
      </c>
      <c r="Q91" s="184">
        <f>I91+P91</f>
        <v>70519510</v>
      </c>
    </row>
    <row r="92" spans="3:17" ht="18" customHeight="1">
      <c r="C92" s="130"/>
      <c r="D92" s="140"/>
      <c r="E92" s="137" t="s">
        <v>74</v>
      </c>
      <c r="F92" s="141"/>
      <c r="G92" s="180">
        <v>700111</v>
      </c>
      <c r="H92" s="181">
        <v>665442</v>
      </c>
      <c r="I92" s="182">
        <f t="shared" si="20"/>
        <v>1365553</v>
      </c>
      <c r="J92" s="183">
        <v>0</v>
      </c>
      <c r="K92" s="181">
        <v>774430</v>
      </c>
      <c r="L92" s="180">
        <v>861494</v>
      </c>
      <c r="M92" s="180">
        <v>658520</v>
      </c>
      <c r="N92" s="180">
        <v>558530</v>
      </c>
      <c r="O92" s="181">
        <v>175520</v>
      </c>
      <c r="P92" s="180">
        <f>SUM(J92:O92)</f>
        <v>3028494</v>
      </c>
      <c r="Q92" s="184">
        <f>I92+P92</f>
        <v>4394047</v>
      </c>
    </row>
    <row r="93" spans="3:17" ht="18" customHeight="1">
      <c r="C93" s="130"/>
      <c r="D93" s="142"/>
      <c r="E93" s="134" t="s">
        <v>75</v>
      </c>
      <c r="F93" s="143"/>
      <c r="G93" s="180">
        <v>5079330</v>
      </c>
      <c r="H93" s="181">
        <v>2633528</v>
      </c>
      <c r="I93" s="182">
        <f t="shared" si="20"/>
        <v>7712858</v>
      </c>
      <c r="J93" s="183">
        <v>0</v>
      </c>
      <c r="K93" s="181">
        <v>1998311</v>
      </c>
      <c r="L93" s="180">
        <v>1596073</v>
      </c>
      <c r="M93" s="180">
        <v>1372203</v>
      </c>
      <c r="N93" s="180">
        <v>1140815</v>
      </c>
      <c r="O93" s="181">
        <v>259500</v>
      </c>
      <c r="P93" s="180">
        <f>SUM(J93:O93)</f>
        <v>6366902</v>
      </c>
      <c r="Q93" s="184">
        <f>I93+P93</f>
        <v>14079760</v>
      </c>
    </row>
    <row r="94" spans="3:17" ht="18" customHeight="1">
      <c r="C94" s="130"/>
      <c r="D94" s="133" t="s">
        <v>76</v>
      </c>
      <c r="E94" s="144"/>
      <c r="F94" s="144"/>
      <c r="G94" s="180">
        <v>5634607</v>
      </c>
      <c r="H94" s="181">
        <v>8793854</v>
      </c>
      <c r="I94" s="182">
        <f t="shared" si="20"/>
        <v>14428461</v>
      </c>
      <c r="J94" s="183">
        <v>0</v>
      </c>
      <c r="K94" s="181">
        <v>23280400</v>
      </c>
      <c r="L94" s="180">
        <v>24776979</v>
      </c>
      <c r="M94" s="180">
        <v>25117269</v>
      </c>
      <c r="N94" s="180">
        <v>18144602</v>
      </c>
      <c r="O94" s="181">
        <v>20873050</v>
      </c>
      <c r="P94" s="180">
        <f>SUM(J94:O94)</f>
        <v>112192300</v>
      </c>
      <c r="Q94" s="184">
        <f>I94+P94</f>
        <v>126620761</v>
      </c>
    </row>
    <row r="95" spans="3:17" ht="18" customHeight="1">
      <c r="C95" s="145"/>
      <c r="D95" s="146" t="s">
        <v>101</v>
      </c>
      <c r="E95" s="147"/>
      <c r="F95" s="147"/>
      <c r="G95" s="185">
        <v>9819046</v>
      </c>
      <c r="H95" s="186">
        <v>7188096</v>
      </c>
      <c r="I95" s="187">
        <f t="shared" si="20"/>
        <v>17007142</v>
      </c>
      <c r="J95" s="188">
        <v>0</v>
      </c>
      <c r="K95" s="186">
        <v>26489675</v>
      </c>
      <c r="L95" s="185">
        <v>19105347</v>
      </c>
      <c r="M95" s="185">
        <v>16978088</v>
      </c>
      <c r="N95" s="185">
        <v>10194980</v>
      </c>
      <c r="O95" s="186">
        <v>9654572</v>
      </c>
      <c r="P95" s="187">
        <f>SUM(J95:O95)</f>
        <v>82422662</v>
      </c>
      <c r="Q95" s="184">
        <f>I95+P95</f>
        <v>99429804</v>
      </c>
    </row>
    <row r="96" spans="3:17" ht="18" customHeight="1">
      <c r="C96" s="127" t="s">
        <v>77</v>
      </c>
      <c r="D96" s="148"/>
      <c r="E96" s="149"/>
      <c r="F96" s="150"/>
      <c r="G96" s="175">
        <f>SUM(G97:G102)</f>
        <v>257427</v>
      </c>
      <c r="H96" s="175">
        <f>SUM(H97:H102)</f>
        <v>2229709</v>
      </c>
      <c r="I96" s="177">
        <f>SUM(G96:H96)</f>
        <v>2487136</v>
      </c>
      <c r="J96" s="178">
        <v>0</v>
      </c>
      <c r="K96" s="216">
        <f>SUM(K97:K102)</f>
        <v>22922761</v>
      </c>
      <c r="L96" s="175">
        <f>SUM(L97:L102)</f>
        <v>27763687</v>
      </c>
      <c r="M96" s="175">
        <f>SUM(M97:M102)</f>
        <v>35817405</v>
      </c>
      <c r="N96" s="175">
        <f>SUM(N97:N102)</f>
        <v>21199072</v>
      </c>
      <c r="O96" s="175">
        <f>SUM(O97:O102)</f>
        <v>15411624</v>
      </c>
      <c r="P96" s="175">
        <f aca="true" t="shared" si="25" ref="P96:P106">SUM(J96:O96)</f>
        <v>123114549</v>
      </c>
      <c r="Q96" s="179">
        <f>SUM(Q97:Q102)</f>
        <v>125601685</v>
      </c>
    </row>
    <row r="97" spans="3:17" ht="18" customHeight="1">
      <c r="C97" s="130"/>
      <c r="D97" s="280" t="s">
        <v>78</v>
      </c>
      <c r="E97" s="281"/>
      <c r="F97" s="282"/>
      <c r="G97" s="190"/>
      <c r="H97" s="191">
        <v>0</v>
      </c>
      <c r="I97" s="192"/>
      <c r="J97" s="193"/>
      <c r="K97" s="217">
        <v>0</v>
      </c>
      <c r="L97" s="180">
        <v>0</v>
      </c>
      <c r="M97" s="180">
        <v>0</v>
      </c>
      <c r="N97" s="180">
        <v>0</v>
      </c>
      <c r="O97" s="181">
        <v>0</v>
      </c>
      <c r="P97" s="180">
        <f t="shared" si="25"/>
        <v>0</v>
      </c>
      <c r="Q97" s="184">
        <f aca="true" t="shared" si="26" ref="Q97:Q102">I97+P97</f>
        <v>0</v>
      </c>
    </row>
    <row r="98" spans="3:17" ht="18" customHeight="1">
      <c r="C98" s="130"/>
      <c r="D98" s="280" t="s">
        <v>79</v>
      </c>
      <c r="E98" s="281"/>
      <c r="F98" s="282"/>
      <c r="G98" s="180">
        <v>108600</v>
      </c>
      <c r="H98" s="181">
        <v>0</v>
      </c>
      <c r="I98" s="182">
        <f>SUM(G98:H98)</f>
        <v>108600</v>
      </c>
      <c r="J98" s="183">
        <v>0</v>
      </c>
      <c r="K98" s="217">
        <v>1944740</v>
      </c>
      <c r="L98" s="180">
        <v>2052579</v>
      </c>
      <c r="M98" s="180">
        <v>3009662</v>
      </c>
      <c r="N98" s="180">
        <v>2405564</v>
      </c>
      <c r="O98" s="181">
        <v>2381841</v>
      </c>
      <c r="P98" s="180">
        <f t="shared" si="25"/>
        <v>11794386</v>
      </c>
      <c r="Q98" s="184">
        <f t="shared" si="26"/>
        <v>11902986</v>
      </c>
    </row>
    <row r="99" spans="3:17" ht="18" customHeight="1">
      <c r="C99" s="130"/>
      <c r="D99" s="280" t="s">
        <v>80</v>
      </c>
      <c r="E99" s="281"/>
      <c r="F99" s="282"/>
      <c r="G99" s="180">
        <v>148827</v>
      </c>
      <c r="H99" s="181">
        <v>447476</v>
      </c>
      <c r="I99" s="182">
        <f>SUM(G99:H99)</f>
        <v>596303</v>
      </c>
      <c r="J99" s="183">
        <v>0</v>
      </c>
      <c r="K99" s="217">
        <v>2992182</v>
      </c>
      <c r="L99" s="180">
        <v>5095573</v>
      </c>
      <c r="M99" s="180">
        <v>6365216</v>
      </c>
      <c r="N99" s="180">
        <v>3736686</v>
      </c>
      <c r="O99" s="181">
        <v>2260337</v>
      </c>
      <c r="P99" s="180">
        <f t="shared" si="25"/>
        <v>20449994</v>
      </c>
      <c r="Q99" s="184">
        <f t="shared" si="26"/>
        <v>21046297</v>
      </c>
    </row>
    <row r="100" spans="3:17" ht="18" customHeight="1">
      <c r="C100" s="130"/>
      <c r="D100" s="280" t="s">
        <v>81</v>
      </c>
      <c r="E100" s="281"/>
      <c r="F100" s="282"/>
      <c r="G100" s="191"/>
      <c r="H100" s="181">
        <v>1782233</v>
      </c>
      <c r="I100" s="182">
        <f>SUM(G100:H100)</f>
        <v>1782233</v>
      </c>
      <c r="J100" s="193"/>
      <c r="K100" s="217">
        <v>17701746</v>
      </c>
      <c r="L100" s="180">
        <v>20357003</v>
      </c>
      <c r="M100" s="180">
        <v>24910456</v>
      </c>
      <c r="N100" s="180">
        <v>13090065</v>
      </c>
      <c r="O100" s="181">
        <v>9515407</v>
      </c>
      <c r="P100" s="180">
        <f t="shared" si="25"/>
        <v>85574677</v>
      </c>
      <c r="Q100" s="184">
        <f t="shared" si="26"/>
        <v>87356910</v>
      </c>
    </row>
    <row r="101" spans="3:17" ht="18" customHeight="1">
      <c r="C101" s="130"/>
      <c r="D101" s="280" t="s">
        <v>82</v>
      </c>
      <c r="E101" s="281"/>
      <c r="F101" s="282"/>
      <c r="G101" s="190"/>
      <c r="H101" s="191">
        <v>0</v>
      </c>
      <c r="I101" s="192"/>
      <c r="J101" s="194"/>
      <c r="K101" s="217">
        <v>0</v>
      </c>
      <c r="L101" s="180">
        <v>0</v>
      </c>
      <c r="M101" s="180">
        <v>0</v>
      </c>
      <c r="N101" s="180">
        <v>0</v>
      </c>
      <c r="O101" s="181">
        <v>0</v>
      </c>
      <c r="P101" s="180">
        <f t="shared" si="25"/>
        <v>0</v>
      </c>
      <c r="Q101" s="184">
        <f t="shared" si="26"/>
        <v>0</v>
      </c>
    </row>
    <row r="102" spans="3:17" ht="18" customHeight="1">
      <c r="C102" s="151"/>
      <c r="D102" s="283" t="s">
        <v>83</v>
      </c>
      <c r="E102" s="284"/>
      <c r="F102" s="285"/>
      <c r="G102" s="185">
        <v>0</v>
      </c>
      <c r="H102" s="186">
        <v>0</v>
      </c>
      <c r="I102" s="187">
        <v>0</v>
      </c>
      <c r="J102" s="195"/>
      <c r="K102" s="218">
        <v>284093</v>
      </c>
      <c r="L102" s="185">
        <v>258532</v>
      </c>
      <c r="M102" s="185">
        <v>1532071</v>
      </c>
      <c r="N102" s="185">
        <v>1966757</v>
      </c>
      <c r="O102" s="186">
        <v>1254039</v>
      </c>
      <c r="P102" s="185">
        <f t="shared" si="25"/>
        <v>5295492</v>
      </c>
      <c r="Q102" s="184">
        <f t="shared" si="26"/>
        <v>5295492</v>
      </c>
    </row>
    <row r="103" spans="3:17" ht="18" customHeight="1">
      <c r="C103" s="130" t="s">
        <v>102</v>
      </c>
      <c r="D103" s="132"/>
      <c r="E103" s="132"/>
      <c r="F103" s="132"/>
      <c r="G103" s="176">
        <v>0</v>
      </c>
      <c r="H103" s="176">
        <v>0</v>
      </c>
      <c r="I103" s="177">
        <v>0</v>
      </c>
      <c r="J103" s="196"/>
      <c r="K103" s="216">
        <f>SUM(K104:K106)</f>
        <v>48148137</v>
      </c>
      <c r="L103" s="216">
        <f>SUM(L104:L106)</f>
        <v>86213628</v>
      </c>
      <c r="M103" s="216">
        <f>SUM(M104:M106)</f>
        <v>151489986</v>
      </c>
      <c r="N103" s="216">
        <f>SUM(N104:N106)</f>
        <v>150929911</v>
      </c>
      <c r="O103" s="216">
        <f>SUM(O104:O106)</f>
        <v>206044635</v>
      </c>
      <c r="P103" s="175">
        <f t="shared" si="25"/>
        <v>642826297</v>
      </c>
      <c r="Q103" s="179">
        <f>SUM(Q104:Q106)</f>
        <v>642826297</v>
      </c>
    </row>
    <row r="104" spans="3:17" ht="18" customHeight="1">
      <c r="C104" s="130"/>
      <c r="D104" s="139" t="s">
        <v>31</v>
      </c>
      <c r="E104" s="139"/>
      <c r="F104" s="143"/>
      <c r="G104" s="181">
        <v>0</v>
      </c>
      <c r="H104" s="181">
        <v>0</v>
      </c>
      <c r="I104" s="182">
        <v>0</v>
      </c>
      <c r="J104" s="193"/>
      <c r="K104" s="217">
        <v>7687983</v>
      </c>
      <c r="L104" s="180">
        <v>36223456</v>
      </c>
      <c r="M104" s="180">
        <v>75323745</v>
      </c>
      <c r="N104" s="180">
        <v>85726001</v>
      </c>
      <c r="O104" s="181">
        <v>115946099</v>
      </c>
      <c r="P104" s="180">
        <f t="shared" si="25"/>
        <v>320907284</v>
      </c>
      <c r="Q104" s="184">
        <f>I104+P104</f>
        <v>320907284</v>
      </c>
    </row>
    <row r="105" spans="3:17" ht="18" customHeight="1">
      <c r="C105" s="130"/>
      <c r="D105" s="139" t="s">
        <v>32</v>
      </c>
      <c r="E105" s="139"/>
      <c r="F105" s="143"/>
      <c r="G105" s="180">
        <v>0</v>
      </c>
      <c r="H105" s="181">
        <v>0</v>
      </c>
      <c r="I105" s="182">
        <v>0</v>
      </c>
      <c r="J105" s="194"/>
      <c r="K105" s="217">
        <v>39722842</v>
      </c>
      <c r="L105" s="180">
        <v>49402696</v>
      </c>
      <c r="M105" s="180">
        <v>72554242</v>
      </c>
      <c r="N105" s="180">
        <v>55605062</v>
      </c>
      <c r="O105" s="181">
        <v>47275595</v>
      </c>
      <c r="P105" s="180">
        <f t="shared" si="25"/>
        <v>264560437</v>
      </c>
      <c r="Q105" s="184">
        <f>I105+P105</f>
        <v>264560437</v>
      </c>
    </row>
    <row r="106" spans="3:17" ht="18" customHeight="1">
      <c r="C106" s="130"/>
      <c r="D106" s="152" t="s">
        <v>33</v>
      </c>
      <c r="E106" s="152"/>
      <c r="F106" s="153"/>
      <c r="G106" s="197">
        <v>0</v>
      </c>
      <c r="H106" s="198">
        <v>0</v>
      </c>
      <c r="I106" s="199">
        <v>0</v>
      </c>
      <c r="J106" s="200"/>
      <c r="K106" s="219">
        <v>737312</v>
      </c>
      <c r="L106" s="202">
        <v>587476</v>
      </c>
      <c r="M106" s="202">
        <v>3611999</v>
      </c>
      <c r="N106" s="202">
        <v>9598848</v>
      </c>
      <c r="O106" s="201">
        <v>42822941</v>
      </c>
      <c r="P106" s="202">
        <f t="shared" si="25"/>
        <v>57358576</v>
      </c>
      <c r="Q106" s="184">
        <f>I106+P106</f>
        <v>57358576</v>
      </c>
    </row>
    <row r="107" spans="3:17" ht="18" customHeight="1" thickBot="1">
      <c r="C107" s="156"/>
      <c r="D107" s="157" t="s">
        <v>84</v>
      </c>
      <c r="E107" s="157"/>
      <c r="F107" s="157"/>
      <c r="G107" s="204">
        <f>G76+G96+G103</f>
        <v>76856910</v>
      </c>
      <c r="H107" s="205">
        <f aca="true" t="shared" si="27" ref="H107:P107">H76+H96+H103</f>
        <v>98161473</v>
      </c>
      <c r="I107" s="206">
        <f>I76+I96+I103</f>
        <v>175018383</v>
      </c>
      <c r="J107" s="207">
        <f t="shared" si="27"/>
        <v>0</v>
      </c>
      <c r="K107" s="220">
        <f t="shared" si="27"/>
        <v>280913557</v>
      </c>
      <c r="L107" s="204">
        <f t="shared" si="27"/>
        <v>321971568</v>
      </c>
      <c r="M107" s="204">
        <f t="shared" si="27"/>
        <v>398509998</v>
      </c>
      <c r="N107" s="204">
        <f t="shared" si="27"/>
        <v>323880323</v>
      </c>
      <c r="O107" s="205">
        <f t="shared" si="27"/>
        <v>395398425</v>
      </c>
      <c r="P107" s="204">
        <f t="shared" si="27"/>
        <v>1720673871</v>
      </c>
      <c r="Q107" s="208">
        <f>Q76+Q96+Q103</f>
        <v>1895692254</v>
      </c>
    </row>
    <row r="108" spans="3:17" ht="18" customHeight="1">
      <c r="C108" s="123" t="s">
        <v>87</v>
      </c>
      <c r="D108" s="124"/>
      <c r="E108" s="124"/>
      <c r="F108" s="124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10"/>
    </row>
    <row r="109" spans="3:17" ht="18" customHeight="1">
      <c r="C109" s="127" t="s">
        <v>70</v>
      </c>
      <c r="D109" s="128"/>
      <c r="E109" s="128"/>
      <c r="F109" s="129"/>
      <c r="G109" s="175">
        <f>G110+G116+G119+G123+G127+G128</f>
        <v>69920184</v>
      </c>
      <c r="H109" s="176">
        <f>H110+H116+H119+H123+H127+H128</f>
        <v>87056570</v>
      </c>
      <c r="I109" s="177">
        <f>I110+I116+I119+I123+I127+I128</f>
        <v>156976754</v>
      </c>
      <c r="J109" s="178">
        <v>0</v>
      </c>
      <c r="K109" s="216">
        <f aca="true" t="shared" si="28" ref="K109:Q109">K110+K116+K119+K123+K127+K128</f>
        <v>191503474</v>
      </c>
      <c r="L109" s="175">
        <f t="shared" si="28"/>
        <v>189104216</v>
      </c>
      <c r="M109" s="175">
        <f t="shared" si="28"/>
        <v>191779251</v>
      </c>
      <c r="N109" s="175">
        <f t="shared" si="28"/>
        <v>137595139</v>
      </c>
      <c r="O109" s="176">
        <f t="shared" si="28"/>
        <v>157512776</v>
      </c>
      <c r="P109" s="175">
        <f t="shared" si="28"/>
        <v>867494856</v>
      </c>
      <c r="Q109" s="179">
        <f t="shared" si="28"/>
        <v>1024471610</v>
      </c>
    </row>
    <row r="110" spans="3:17" ht="18" customHeight="1">
      <c r="C110" s="130"/>
      <c r="D110" s="131" t="s">
        <v>90</v>
      </c>
      <c r="E110" s="132"/>
      <c r="F110" s="132"/>
      <c r="G110" s="180">
        <f>SUM(G111:G115)</f>
        <v>28525272</v>
      </c>
      <c r="H110" s="180">
        <f>SUM(H111:H115)</f>
        <v>29539083</v>
      </c>
      <c r="I110" s="182">
        <f>SUM(I111:I115)</f>
        <v>58064355</v>
      </c>
      <c r="J110" s="183">
        <v>0</v>
      </c>
      <c r="K110" s="217">
        <f aca="true" t="shared" si="29" ref="K110:Q110">SUM(K111:K115)</f>
        <v>66729965</v>
      </c>
      <c r="L110" s="180">
        <f t="shared" si="29"/>
        <v>62438296</v>
      </c>
      <c r="M110" s="180">
        <f t="shared" si="29"/>
        <v>69919513</v>
      </c>
      <c r="N110" s="180">
        <f t="shared" si="29"/>
        <v>58261312</v>
      </c>
      <c r="O110" s="181">
        <f t="shared" si="29"/>
        <v>86006987</v>
      </c>
      <c r="P110" s="180">
        <f t="shared" si="29"/>
        <v>343356073</v>
      </c>
      <c r="Q110" s="184">
        <f t="shared" si="29"/>
        <v>401420428</v>
      </c>
    </row>
    <row r="111" spans="3:17" ht="18" customHeight="1">
      <c r="C111" s="130"/>
      <c r="D111" s="133"/>
      <c r="E111" s="134" t="s">
        <v>91</v>
      </c>
      <c r="F111" s="135"/>
      <c r="G111" s="180">
        <v>24991153</v>
      </c>
      <c r="H111" s="181">
        <v>21412387</v>
      </c>
      <c r="I111" s="182">
        <f>SUM(G111:H111)</f>
        <v>46403540</v>
      </c>
      <c r="J111" s="183">
        <v>0</v>
      </c>
      <c r="K111" s="217">
        <v>49568676</v>
      </c>
      <c r="L111" s="180">
        <v>44996455</v>
      </c>
      <c r="M111" s="180">
        <v>51613521</v>
      </c>
      <c r="N111" s="180">
        <v>41715406</v>
      </c>
      <c r="O111" s="181">
        <v>52417171</v>
      </c>
      <c r="P111" s="180">
        <f>SUM(J111:O111)</f>
        <v>240311229</v>
      </c>
      <c r="Q111" s="184">
        <f>I111+P111</f>
        <v>286714769</v>
      </c>
    </row>
    <row r="112" spans="3:17" ht="18" customHeight="1">
      <c r="C112" s="130"/>
      <c r="D112" s="133"/>
      <c r="E112" s="134" t="s">
        <v>92</v>
      </c>
      <c r="F112" s="135"/>
      <c r="G112" s="180">
        <v>0</v>
      </c>
      <c r="H112" s="181">
        <v>32894</v>
      </c>
      <c r="I112" s="182">
        <f>SUM(G112:H112)</f>
        <v>32894</v>
      </c>
      <c r="J112" s="183">
        <v>0</v>
      </c>
      <c r="K112" s="217">
        <v>48149</v>
      </c>
      <c r="L112" s="180">
        <v>866136</v>
      </c>
      <c r="M112" s="180">
        <v>1324119</v>
      </c>
      <c r="N112" s="180">
        <v>2427951</v>
      </c>
      <c r="O112" s="181">
        <v>10162584</v>
      </c>
      <c r="P112" s="180">
        <f>SUM(J112:O112)</f>
        <v>14828939</v>
      </c>
      <c r="Q112" s="184">
        <f>I112+P112</f>
        <v>14861833</v>
      </c>
    </row>
    <row r="113" spans="3:17" ht="18" customHeight="1">
      <c r="C113" s="130"/>
      <c r="D113" s="133"/>
      <c r="E113" s="134" t="s">
        <v>93</v>
      </c>
      <c r="F113" s="135"/>
      <c r="G113" s="180">
        <v>2079767</v>
      </c>
      <c r="H113" s="181">
        <v>6539864</v>
      </c>
      <c r="I113" s="182">
        <f>SUM(G113:H113)</f>
        <v>8619631</v>
      </c>
      <c r="J113" s="183">
        <v>0</v>
      </c>
      <c r="K113" s="217">
        <v>13065082</v>
      </c>
      <c r="L113" s="180">
        <v>12147914</v>
      </c>
      <c r="M113" s="180">
        <v>12759971</v>
      </c>
      <c r="N113" s="180">
        <v>10968357</v>
      </c>
      <c r="O113" s="181">
        <v>19383738</v>
      </c>
      <c r="P113" s="180">
        <f>SUM(J113:O113)</f>
        <v>68325062</v>
      </c>
      <c r="Q113" s="184">
        <f>I113+P113</f>
        <v>76944693</v>
      </c>
    </row>
    <row r="114" spans="3:17" ht="18" customHeight="1">
      <c r="C114" s="130"/>
      <c r="D114" s="133"/>
      <c r="E114" s="134" t="s">
        <v>94</v>
      </c>
      <c r="F114" s="135"/>
      <c r="G114" s="180">
        <v>415842</v>
      </c>
      <c r="H114" s="181">
        <v>418498</v>
      </c>
      <c r="I114" s="182">
        <f>SUM(G114:H114)</f>
        <v>834340</v>
      </c>
      <c r="J114" s="183">
        <v>0</v>
      </c>
      <c r="K114" s="217">
        <v>797348</v>
      </c>
      <c r="L114" s="180">
        <v>794311</v>
      </c>
      <c r="M114" s="180">
        <v>466202</v>
      </c>
      <c r="N114" s="180">
        <v>465618</v>
      </c>
      <c r="O114" s="181">
        <v>632314</v>
      </c>
      <c r="P114" s="180">
        <f>SUM(J114:O114)</f>
        <v>3155793</v>
      </c>
      <c r="Q114" s="184">
        <f>I114+P114</f>
        <v>3990133</v>
      </c>
    </row>
    <row r="115" spans="3:17" ht="18" customHeight="1">
      <c r="C115" s="130"/>
      <c r="D115" s="133"/>
      <c r="E115" s="286" t="s">
        <v>103</v>
      </c>
      <c r="F115" s="287"/>
      <c r="G115" s="180">
        <v>1038510</v>
      </c>
      <c r="H115" s="181">
        <v>1135440</v>
      </c>
      <c r="I115" s="182">
        <f>SUM(G115:H115)</f>
        <v>2173950</v>
      </c>
      <c r="J115" s="183">
        <v>0</v>
      </c>
      <c r="K115" s="217">
        <v>3250710</v>
      </c>
      <c r="L115" s="180">
        <v>3633480</v>
      </c>
      <c r="M115" s="180">
        <v>3755700</v>
      </c>
      <c r="N115" s="180">
        <v>2683980</v>
      </c>
      <c r="O115" s="181">
        <v>3411180</v>
      </c>
      <c r="P115" s="180">
        <f>SUM(J115:O115)</f>
        <v>16735050</v>
      </c>
      <c r="Q115" s="184">
        <f>I115+P115</f>
        <v>18909000</v>
      </c>
    </row>
    <row r="116" spans="3:17" ht="18" customHeight="1">
      <c r="C116" s="130"/>
      <c r="D116" s="131" t="s">
        <v>71</v>
      </c>
      <c r="E116" s="136"/>
      <c r="F116" s="135"/>
      <c r="G116" s="180">
        <f>SUM(G117:G118)</f>
        <v>17489270</v>
      </c>
      <c r="H116" s="180">
        <f>SUM(H117:H118)</f>
        <v>33002437</v>
      </c>
      <c r="I116" s="182">
        <f>SUM(I117:I118)</f>
        <v>50491707</v>
      </c>
      <c r="J116" s="183">
        <v>0</v>
      </c>
      <c r="K116" s="217">
        <f aca="true" t="shared" si="30" ref="K116:Q116">SUM(K117:K118)</f>
        <v>58823244</v>
      </c>
      <c r="L116" s="180">
        <f t="shared" si="30"/>
        <v>60607295</v>
      </c>
      <c r="M116" s="180">
        <f t="shared" si="30"/>
        <v>55588410</v>
      </c>
      <c r="N116" s="180">
        <f t="shared" si="30"/>
        <v>30339132</v>
      </c>
      <c r="O116" s="181">
        <f t="shared" si="30"/>
        <v>19573844</v>
      </c>
      <c r="P116" s="180">
        <f t="shared" si="30"/>
        <v>224931925</v>
      </c>
      <c r="Q116" s="184">
        <f t="shared" si="30"/>
        <v>275423632</v>
      </c>
    </row>
    <row r="117" spans="3:17" ht="18" customHeight="1">
      <c r="C117" s="130"/>
      <c r="D117" s="133"/>
      <c r="E117" s="137" t="s">
        <v>95</v>
      </c>
      <c r="F117" s="137"/>
      <c r="G117" s="180">
        <v>14170007</v>
      </c>
      <c r="H117" s="181">
        <v>25896605</v>
      </c>
      <c r="I117" s="182">
        <f>SUM(G117:H117)</f>
        <v>40066612</v>
      </c>
      <c r="J117" s="183">
        <v>0</v>
      </c>
      <c r="K117" s="217">
        <v>50118940</v>
      </c>
      <c r="L117" s="180">
        <v>48822795</v>
      </c>
      <c r="M117" s="180">
        <v>45371580</v>
      </c>
      <c r="N117" s="180">
        <v>25105084</v>
      </c>
      <c r="O117" s="181">
        <v>17957841</v>
      </c>
      <c r="P117" s="180">
        <f>SUM(J117:O117)</f>
        <v>187376240</v>
      </c>
      <c r="Q117" s="184">
        <f>I117+P117</f>
        <v>227442852</v>
      </c>
    </row>
    <row r="118" spans="3:17" ht="18" customHeight="1">
      <c r="C118" s="130"/>
      <c r="D118" s="133"/>
      <c r="E118" s="137" t="s">
        <v>96</v>
      </c>
      <c r="F118" s="137"/>
      <c r="G118" s="180">
        <v>3319263</v>
      </c>
      <c r="H118" s="181">
        <v>7105832</v>
      </c>
      <c r="I118" s="182">
        <f>SUM(G118:H118)</f>
        <v>10425095</v>
      </c>
      <c r="J118" s="183">
        <v>0</v>
      </c>
      <c r="K118" s="217">
        <v>8704304</v>
      </c>
      <c r="L118" s="180">
        <v>11784500</v>
      </c>
      <c r="M118" s="180">
        <v>10216830</v>
      </c>
      <c r="N118" s="180">
        <v>5234048</v>
      </c>
      <c r="O118" s="181">
        <v>1616003</v>
      </c>
      <c r="P118" s="180">
        <f>SUM(J118:O118)</f>
        <v>37555685</v>
      </c>
      <c r="Q118" s="184">
        <f>I118+P118</f>
        <v>47980780</v>
      </c>
    </row>
    <row r="119" spans="3:17" ht="18" customHeight="1">
      <c r="C119" s="130"/>
      <c r="D119" s="131" t="s">
        <v>72</v>
      </c>
      <c r="E119" s="132"/>
      <c r="F119" s="132"/>
      <c r="G119" s="180">
        <f>SUM(G120:G122)</f>
        <v>109903</v>
      </c>
      <c r="H119" s="180">
        <f>SUM(H120:H122)</f>
        <v>1098574</v>
      </c>
      <c r="I119" s="182">
        <f>SUM(I120:I122)</f>
        <v>1208477</v>
      </c>
      <c r="J119" s="183">
        <v>0</v>
      </c>
      <c r="K119" s="217">
        <f aca="true" t="shared" si="31" ref="K119:Q119">SUM(K120:K122)</f>
        <v>5816487</v>
      </c>
      <c r="L119" s="217">
        <f t="shared" si="31"/>
        <v>10847019</v>
      </c>
      <c r="M119" s="217">
        <f t="shared" si="31"/>
        <v>13635640</v>
      </c>
      <c r="N119" s="217">
        <f t="shared" si="31"/>
        <v>11286478</v>
      </c>
      <c r="O119" s="217">
        <f t="shared" si="31"/>
        <v>11351348</v>
      </c>
      <c r="P119" s="180">
        <f t="shared" si="31"/>
        <v>52936972</v>
      </c>
      <c r="Q119" s="184">
        <f t="shared" si="31"/>
        <v>54145449</v>
      </c>
    </row>
    <row r="120" spans="3:17" ht="18" customHeight="1">
      <c r="C120" s="130"/>
      <c r="D120" s="133"/>
      <c r="E120" s="134" t="s">
        <v>97</v>
      </c>
      <c r="F120" s="135"/>
      <c r="G120" s="180">
        <v>109903</v>
      </c>
      <c r="H120" s="181">
        <v>866416</v>
      </c>
      <c r="I120" s="182">
        <f>SUM(G120:H120)</f>
        <v>976319</v>
      </c>
      <c r="J120" s="183">
        <v>0</v>
      </c>
      <c r="K120" s="217">
        <v>5216659</v>
      </c>
      <c r="L120" s="180">
        <v>9074725</v>
      </c>
      <c r="M120" s="180">
        <v>11678893</v>
      </c>
      <c r="N120" s="180">
        <v>9891520</v>
      </c>
      <c r="O120" s="181">
        <v>9428873</v>
      </c>
      <c r="P120" s="180">
        <f>SUM(J120:O120)</f>
        <v>45290670</v>
      </c>
      <c r="Q120" s="184">
        <f>I120+P120</f>
        <v>46266989</v>
      </c>
    </row>
    <row r="121" spans="3:17" ht="18" customHeight="1">
      <c r="C121" s="130"/>
      <c r="D121" s="133"/>
      <c r="E121" s="280" t="s">
        <v>98</v>
      </c>
      <c r="F121" s="282"/>
      <c r="G121" s="180">
        <v>0</v>
      </c>
      <c r="H121" s="181">
        <v>232158</v>
      </c>
      <c r="I121" s="182">
        <f>SUM(G121:H121)</f>
        <v>232158</v>
      </c>
      <c r="J121" s="183">
        <v>0</v>
      </c>
      <c r="K121" s="217">
        <v>599828</v>
      </c>
      <c r="L121" s="180">
        <v>1772294</v>
      </c>
      <c r="M121" s="180">
        <v>1956747</v>
      </c>
      <c r="N121" s="180">
        <v>1394958</v>
      </c>
      <c r="O121" s="181">
        <v>1922475</v>
      </c>
      <c r="P121" s="180">
        <f>SUM(J121:O121)</f>
        <v>7646302</v>
      </c>
      <c r="Q121" s="184">
        <f>I121+P121</f>
        <v>7878460</v>
      </c>
    </row>
    <row r="122" spans="3:17" ht="18" customHeight="1">
      <c r="C122" s="130"/>
      <c r="D122" s="137"/>
      <c r="E122" s="280" t="s">
        <v>99</v>
      </c>
      <c r="F122" s="282"/>
      <c r="G122" s="180">
        <v>0</v>
      </c>
      <c r="H122" s="181">
        <v>0</v>
      </c>
      <c r="I122" s="182">
        <f>SUM(G122:H122)</f>
        <v>0</v>
      </c>
      <c r="J122" s="183">
        <v>0</v>
      </c>
      <c r="K122" s="217">
        <v>0</v>
      </c>
      <c r="L122" s="180">
        <v>0</v>
      </c>
      <c r="M122" s="180">
        <v>0</v>
      </c>
      <c r="N122" s="180">
        <v>0</v>
      </c>
      <c r="O122" s="181">
        <v>0</v>
      </c>
      <c r="P122" s="180">
        <f>SUM(J122:O122)</f>
        <v>0</v>
      </c>
      <c r="Q122" s="184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0">
        <f>SUM(G124:G126)</f>
        <v>8905588</v>
      </c>
      <c r="H123" s="180">
        <f>SUM(H124:H126)</f>
        <v>8313937</v>
      </c>
      <c r="I123" s="182">
        <f>SUM(I124:I126)</f>
        <v>17219525</v>
      </c>
      <c r="J123" s="183">
        <v>0</v>
      </c>
      <c r="K123" s="181">
        <f aca="true" t="shared" si="32" ref="K123:Q123">SUM(K124:K126)</f>
        <v>12691788</v>
      </c>
      <c r="L123" s="180">
        <f t="shared" si="32"/>
        <v>13807075</v>
      </c>
      <c r="M123" s="180">
        <f t="shared" si="32"/>
        <v>13052116</v>
      </c>
      <c r="N123" s="180">
        <f t="shared" si="32"/>
        <v>11183134</v>
      </c>
      <c r="O123" s="181">
        <f t="shared" si="32"/>
        <v>12140334</v>
      </c>
      <c r="P123" s="180">
        <f t="shared" si="32"/>
        <v>62874447</v>
      </c>
      <c r="Q123" s="184">
        <f t="shared" si="32"/>
        <v>80093972</v>
      </c>
    </row>
    <row r="124" spans="3:17" ht="18" customHeight="1">
      <c r="C124" s="130"/>
      <c r="D124" s="133"/>
      <c r="E124" s="139" t="s">
        <v>100</v>
      </c>
      <c r="F124" s="135"/>
      <c r="G124" s="180">
        <v>3704094</v>
      </c>
      <c r="H124" s="181">
        <v>5344866</v>
      </c>
      <c r="I124" s="182">
        <f>SUM(G124:H124)</f>
        <v>9048960</v>
      </c>
      <c r="J124" s="183">
        <v>0</v>
      </c>
      <c r="K124" s="181">
        <v>10196325</v>
      </c>
      <c r="L124" s="180">
        <v>11595267</v>
      </c>
      <c r="M124" s="180">
        <v>11224467</v>
      </c>
      <c r="N124" s="180">
        <v>9653724</v>
      </c>
      <c r="O124" s="181">
        <v>11748816</v>
      </c>
      <c r="P124" s="180">
        <f>SUM(J124:O124)</f>
        <v>54418599</v>
      </c>
      <c r="Q124" s="184">
        <f>I124+P124</f>
        <v>63467559</v>
      </c>
    </row>
    <row r="125" spans="3:17" ht="18" customHeight="1">
      <c r="C125" s="130"/>
      <c r="D125" s="140"/>
      <c r="E125" s="137" t="s">
        <v>74</v>
      </c>
      <c r="F125" s="141"/>
      <c r="G125" s="180">
        <v>630098</v>
      </c>
      <c r="H125" s="181">
        <v>598897</v>
      </c>
      <c r="I125" s="182">
        <f>SUM(G125:H125)</f>
        <v>1228995</v>
      </c>
      <c r="J125" s="183">
        <v>0</v>
      </c>
      <c r="K125" s="181">
        <v>696986</v>
      </c>
      <c r="L125" s="180">
        <v>775343</v>
      </c>
      <c r="M125" s="180">
        <v>592668</v>
      </c>
      <c r="N125" s="180">
        <v>502677</v>
      </c>
      <c r="O125" s="181">
        <v>157968</v>
      </c>
      <c r="P125" s="180">
        <f>SUM(J125:O125)</f>
        <v>2725642</v>
      </c>
      <c r="Q125" s="184">
        <f>I125+P125</f>
        <v>3954637</v>
      </c>
    </row>
    <row r="126" spans="3:17" ht="18" customHeight="1">
      <c r="C126" s="130"/>
      <c r="D126" s="142"/>
      <c r="E126" s="134" t="s">
        <v>75</v>
      </c>
      <c r="F126" s="143"/>
      <c r="G126" s="180">
        <v>4571396</v>
      </c>
      <c r="H126" s="181">
        <v>2370174</v>
      </c>
      <c r="I126" s="182">
        <f>SUM(G126:H126)</f>
        <v>6941570</v>
      </c>
      <c r="J126" s="183">
        <v>0</v>
      </c>
      <c r="K126" s="181">
        <v>1798477</v>
      </c>
      <c r="L126" s="180">
        <v>1436465</v>
      </c>
      <c r="M126" s="180">
        <v>1234981</v>
      </c>
      <c r="N126" s="180">
        <v>1026733</v>
      </c>
      <c r="O126" s="181">
        <v>233550</v>
      </c>
      <c r="P126" s="180">
        <f>SUM(J126:O126)</f>
        <v>5730206</v>
      </c>
      <c r="Q126" s="184">
        <f>I126+P126</f>
        <v>12671776</v>
      </c>
    </row>
    <row r="127" spans="3:17" ht="18" customHeight="1">
      <c r="C127" s="130"/>
      <c r="D127" s="133" t="s">
        <v>76</v>
      </c>
      <c r="E127" s="144"/>
      <c r="F127" s="144"/>
      <c r="G127" s="180">
        <v>5071105</v>
      </c>
      <c r="H127" s="181">
        <v>7914443</v>
      </c>
      <c r="I127" s="182">
        <f>SUM(G127:H127)</f>
        <v>12985548</v>
      </c>
      <c r="J127" s="183">
        <v>0</v>
      </c>
      <c r="K127" s="181">
        <v>20952315</v>
      </c>
      <c r="L127" s="180">
        <v>22299184</v>
      </c>
      <c r="M127" s="180">
        <v>22605484</v>
      </c>
      <c r="N127" s="180">
        <v>16330103</v>
      </c>
      <c r="O127" s="181">
        <v>18785691</v>
      </c>
      <c r="P127" s="180">
        <f>SUM(J127:O127)</f>
        <v>100972777</v>
      </c>
      <c r="Q127" s="184">
        <f>I127+P127</f>
        <v>113958325</v>
      </c>
    </row>
    <row r="128" spans="3:17" ht="18" customHeight="1">
      <c r="C128" s="145"/>
      <c r="D128" s="146" t="s">
        <v>101</v>
      </c>
      <c r="E128" s="147"/>
      <c r="F128" s="147"/>
      <c r="G128" s="185">
        <v>9819046</v>
      </c>
      <c r="H128" s="186">
        <v>7188096</v>
      </c>
      <c r="I128" s="182">
        <f>SUM(G128:H128)</f>
        <v>17007142</v>
      </c>
      <c r="J128" s="188">
        <v>0</v>
      </c>
      <c r="K128" s="186">
        <v>26489675</v>
      </c>
      <c r="L128" s="185">
        <v>19105347</v>
      </c>
      <c r="M128" s="185">
        <v>16978088</v>
      </c>
      <c r="N128" s="185">
        <v>10194980</v>
      </c>
      <c r="O128" s="186">
        <v>9654572</v>
      </c>
      <c r="P128" s="187">
        <f>SUM(J128:O128)</f>
        <v>82422662</v>
      </c>
      <c r="Q128" s="184">
        <f>I128+P128</f>
        <v>99429804</v>
      </c>
    </row>
    <row r="129" spans="3:17" ht="18" customHeight="1">
      <c r="C129" s="127" t="s">
        <v>77</v>
      </c>
      <c r="D129" s="148"/>
      <c r="E129" s="149"/>
      <c r="F129" s="150"/>
      <c r="G129" s="175">
        <f>SUM(G130:G135)</f>
        <v>231682</v>
      </c>
      <c r="H129" s="176">
        <f>SUM(H130:H135)</f>
        <v>2006732</v>
      </c>
      <c r="I129" s="177">
        <f>SUM(I130:I135)</f>
        <v>2238414</v>
      </c>
      <c r="J129" s="178">
        <v>0</v>
      </c>
      <c r="K129" s="216">
        <f aca="true" t="shared" si="33" ref="K129:Q129">SUM(K130:K135)</f>
        <v>20630414</v>
      </c>
      <c r="L129" s="216">
        <f t="shared" si="33"/>
        <v>24987253</v>
      </c>
      <c r="M129" s="216">
        <f t="shared" si="33"/>
        <v>32235587</v>
      </c>
      <c r="N129" s="216">
        <f t="shared" si="33"/>
        <v>19079120</v>
      </c>
      <c r="O129" s="216">
        <f t="shared" si="33"/>
        <v>13870429</v>
      </c>
      <c r="P129" s="175">
        <f t="shared" si="33"/>
        <v>110802803</v>
      </c>
      <c r="Q129" s="179">
        <f t="shared" si="33"/>
        <v>113041217</v>
      </c>
    </row>
    <row r="130" spans="3:17" ht="18" customHeight="1">
      <c r="C130" s="130"/>
      <c r="D130" s="280" t="s">
        <v>78</v>
      </c>
      <c r="E130" s="281"/>
      <c r="F130" s="282"/>
      <c r="G130" s="190"/>
      <c r="H130" s="191"/>
      <c r="I130" s="192"/>
      <c r="J130" s="193"/>
      <c r="K130" s="217">
        <v>0</v>
      </c>
      <c r="L130" s="180">
        <v>0</v>
      </c>
      <c r="M130" s="180">
        <v>0</v>
      </c>
      <c r="N130" s="180">
        <v>0</v>
      </c>
      <c r="O130" s="181">
        <v>0</v>
      </c>
      <c r="P130" s="180">
        <v>0</v>
      </c>
      <c r="Q130" s="184">
        <f aca="true" t="shared" si="34" ref="Q130:Q135">I130+P130</f>
        <v>0</v>
      </c>
    </row>
    <row r="131" spans="3:17" ht="18" customHeight="1">
      <c r="C131" s="130"/>
      <c r="D131" s="280" t="s">
        <v>79</v>
      </c>
      <c r="E131" s="281"/>
      <c r="F131" s="282"/>
      <c r="G131" s="180">
        <v>97738</v>
      </c>
      <c r="H131" s="181">
        <v>0</v>
      </c>
      <c r="I131" s="182">
        <f>SUM(G131:H131)</f>
        <v>97738</v>
      </c>
      <c r="J131" s="183">
        <v>0</v>
      </c>
      <c r="K131" s="217">
        <v>1750255</v>
      </c>
      <c r="L131" s="180">
        <v>1847311</v>
      </c>
      <c r="M131" s="180">
        <v>2708684</v>
      </c>
      <c r="N131" s="180">
        <v>2164993</v>
      </c>
      <c r="O131" s="181">
        <v>2143646</v>
      </c>
      <c r="P131" s="180">
        <f>SUM(J131:O131)</f>
        <v>10614889</v>
      </c>
      <c r="Q131" s="184">
        <f t="shared" si="34"/>
        <v>10712627</v>
      </c>
    </row>
    <row r="132" spans="3:17" ht="18" customHeight="1">
      <c r="C132" s="130"/>
      <c r="D132" s="280" t="s">
        <v>80</v>
      </c>
      <c r="E132" s="281"/>
      <c r="F132" s="282"/>
      <c r="G132" s="180">
        <v>133944</v>
      </c>
      <c r="H132" s="181">
        <v>402727</v>
      </c>
      <c r="I132" s="182">
        <f>SUM(G132:H132)</f>
        <v>536671</v>
      </c>
      <c r="J132" s="183">
        <v>0</v>
      </c>
      <c r="K132" s="217">
        <v>2692956</v>
      </c>
      <c r="L132" s="180">
        <v>4586001</v>
      </c>
      <c r="M132" s="180">
        <v>5728685</v>
      </c>
      <c r="N132" s="180">
        <v>3363014</v>
      </c>
      <c r="O132" s="181">
        <v>2034300</v>
      </c>
      <c r="P132" s="180">
        <f>SUM(J132:O132)</f>
        <v>18404956</v>
      </c>
      <c r="Q132" s="184">
        <f t="shared" si="34"/>
        <v>18941627</v>
      </c>
    </row>
    <row r="133" spans="3:17" ht="18" customHeight="1">
      <c r="C133" s="130"/>
      <c r="D133" s="280" t="s">
        <v>81</v>
      </c>
      <c r="E133" s="281"/>
      <c r="F133" s="282"/>
      <c r="G133" s="191"/>
      <c r="H133" s="181">
        <v>1604005</v>
      </c>
      <c r="I133" s="182">
        <f>SUM(G133:H133)</f>
        <v>1604005</v>
      </c>
      <c r="J133" s="193"/>
      <c r="K133" s="217">
        <v>15931520</v>
      </c>
      <c r="L133" s="180">
        <v>18321263</v>
      </c>
      <c r="M133" s="180">
        <v>22419359</v>
      </c>
      <c r="N133" s="180">
        <v>11781038</v>
      </c>
      <c r="O133" s="181">
        <v>8563850</v>
      </c>
      <c r="P133" s="180">
        <f>SUM(J133:O133)</f>
        <v>77017030</v>
      </c>
      <c r="Q133" s="184">
        <f t="shared" si="34"/>
        <v>78621035</v>
      </c>
    </row>
    <row r="134" spans="3:17" ht="18" customHeight="1">
      <c r="C134" s="130"/>
      <c r="D134" s="280" t="s">
        <v>82</v>
      </c>
      <c r="E134" s="281"/>
      <c r="F134" s="282"/>
      <c r="G134" s="190"/>
      <c r="H134" s="191"/>
      <c r="I134" s="192"/>
      <c r="J134" s="194"/>
      <c r="K134" s="217">
        <v>0</v>
      </c>
      <c r="L134" s="180">
        <v>0</v>
      </c>
      <c r="M134" s="180">
        <v>0</v>
      </c>
      <c r="N134" s="180">
        <v>0</v>
      </c>
      <c r="O134" s="181">
        <v>0</v>
      </c>
      <c r="P134" s="180">
        <f>SUM(J134:O134)</f>
        <v>0</v>
      </c>
      <c r="Q134" s="184">
        <f t="shared" si="34"/>
        <v>0</v>
      </c>
    </row>
    <row r="135" spans="3:17" ht="18" customHeight="1">
      <c r="C135" s="151"/>
      <c r="D135" s="283" t="s">
        <v>83</v>
      </c>
      <c r="E135" s="284"/>
      <c r="F135" s="285"/>
      <c r="G135" s="185">
        <v>0</v>
      </c>
      <c r="H135" s="186">
        <v>0</v>
      </c>
      <c r="I135" s="187">
        <v>0</v>
      </c>
      <c r="J135" s="195"/>
      <c r="K135" s="218">
        <v>255683</v>
      </c>
      <c r="L135" s="185">
        <v>232678</v>
      </c>
      <c r="M135" s="185">
        <v>1378859</v>
      </c>
      <c r="N135" s="185">
        <v>1770075</v>
      </c>
      <c r="O135" s="186">
        <v>1128633</v>
      </c>
      <c r="P135" s="185">
        <f>SUM(J135:O135)</f>
        <v>4765928</v>
      </c>
      <c r="Q135" s="189">
        <f t="shared" si="34"/>
        <v>4765928</v>
      </c>
    </row>
    <row r="136" spans="3:17" ht="18" customHeight="1">
      <c r="C136" s="130" t="s">
        <v>102</v>
      </c>
      <c r="D136" s="132"/>
      <c r="E136" s="132"/>
      <c r="F136" s="132"/>
      <c r="G136" s="176">
        <v>0</v>
      </c>
      <c r="H136" s="176">
        <v>0</v>
      </c>
      <c r="I136" s="177">
        <v>0</v>
      </c>
      <c r="J136" s="196"/>
      <c r="K136" s="216">
        <f aca="true" t="shared" si="35" ref="K136:Q136">SUM(K137:K139)</f>
        <v>43348308</v>
      </c>
      <c r="L136" s="216">
        <f t="shared" si="35"/>
        <v>77644302</v>
      </c>
      <c r="M136" s="216">
        <f t="shared" si="35"/>
        <v>136370192</v>
      </c>
      <c r="N136" s="216">
        <f t="shared" si="35"/>
        <v>135975036</v>
      </c>
      <c r="O136" s="216">
        <f t="shared" si="35"/>
        <v>185630797</v>
      </c>
      <c r="P136" s="175">
        <f t="shared" si="35"/>
        <v>578968635</v>
      </c>
      <c r="Q136" s="179">
        <f t="shared" si="35"/>
        <v>578968635</v>
      </c>
    </row>
    <row r="137" spans="3:17" ht="18" customHeight="1">
      <c r="C137" s="130"/>
      <c r="D137" s="139" t="s">
        <v>31</v>
      </c>
      <c r="E137" s="139"/>
      <c r="F137" s="143"/>
      <c r="G137" s="181">
        <v>0</v>
      </c>
      <c r="H137" s="181">
        <v>0</v>
      </c>
      <c r="I137" s="182">
        <v>0</v>
      </c>
      <c r="J137" s="193"/>
      <c r="K137" s="217">
        <v>6934250</v>
      </c>
      <c r="L137" s="180">
        <v>32653243</v>
      </c>
      <c r="M137" s="180">
        <v>67820690</v>
      </c>
      <c r="N137" s="180">
        <v>77291616</v>
      </c>
      <c r="O137" s="181">
        <v>104542240</v>
      </c>
      <c r="P137" s="180">
        <f>SUM(K137:O137)</f>
        <v>289242039</v>
      </c>
      <c r="Q137" s="184">
        <f>I137+P137</f>
        <v>289242039</v>
      </c>
    </row>
    <row r="138" spans="3:17" ht="18" customHeight="1">
      <c r="C138" s="130"/>
      <c r="D138" s="139" t="s">
        <v>32</v>
      </c>
      <c r="E138" s="139"/>
      <c r="F138" s="143"/>
      <c r="G138" s="180">
        <v>0</v>
      </c>
      <c r="H138" s="181">
        <v>0</v>
      </c>
      <c r="I138" s="182">
        <v>0</v>
      </c>
      <c r="J138" s="194"/>
      <c r="K138" s="217">
        <v>35750478</v>
      </c>
      <c r="L138" s="180">
        <v>44462331</v>
      </c>
      <c r="M138" s="180">
        <v>65298707</v>
      </c>
      <c r="N138" s="180">
        <v>50044469</v>
      </c>
      <c r="O138" s="181">
        <v>42547970</v>
      </c>
      <c r="P138" s="180">
        <f>SUM(K138:O138)</f>
        <v>238103955</v>
      </c>
      <c r="Q138" s="184">
        <f>I138+P138</f>
        <v>238103955</v>
      </c>
    </row>
    <row r="139" spans="3:17" ht="18" customHeight="1">
      <c r="C139" s="130"/>
      <c r="D139" s="152" t="s">
        <v>33</v>
      </c>
      <c r="E139" s="152"/>
      <c r="F139" s="153"/>
      <c r="G139" s="197">
        <v>0</v>
      </c>
      <c r="H139" s="198">
        <v>0</v>
      </c>
      <c r="I139" s="199">
        <v>0</v>
      </c>
      <c r="J139" s="200"/>
      <c r="K139" s="219">
        <v>663580</v>
      </c>
      <c r="L139" s="202">
        <v>528728</v>
      </c>
      <c r="M139" s="202">
        <v>3250795</v>
      </c>
      <c r="N139" s="202">
        <v>8638951</v>
      </c>
      <c r="O139" s="201">
        <v>38540587</v>
      </c>
      <c r="P139" s="202">
        <f>SUM(K139:O139)</f>
        <v>51622641</v>
      </c>
      <c r="Q139" s="184">
        <f>I139+P139</f>
        <v>51622641</v>
      </c>
    </row>
    <row r="140" spans="3:17" ht="18" customHeight="1" thickBot="1">
      <c r="C140" s="156"/>
      <c r="D140" s="157" t="s">
        <v>84</v>
      </c>
      <c r="E140" s="157"/>
      <c r="F140" s="157"/>
      <c r="G140" s="204">
        <f aca="true" t="shared" si="36" ref="G140:Q140">G109+G129+G136</f>
        <v>70151866</v>
      </c>
      <c r="H140" s="205">
        <f t="shared" si="36"/>
        <v>89063302</v>
      </c>
      <c r="I140" s="206">
        <f t="shared" si="36"/>
        <v>159215168</v>
      </c>
      <c r="J140" s="207">
        <f t="shared" si="36"/>
        <v>0</v>
      </c>
      <c r="K140" s="220">
        <f t="shared" si="36"/>
        <v>255482196</v>
      </c>
      <c r="L140" s="204">
        <f t="shared" si="36"/>
        <v>291735771</v>
      </c>
      <c r="M140" s="204">
        <f t="shared" si="36"/>
        <v>360385030</v>
      </c>
      <c r="N140" s="204">
        <f t="shared" si="36"/>
        <v>292649295</v>
      </c>
      <c r="O140" s="205">
        <f t="shared" si="36"/>
        <v>357014002</v>
      </c>
      <c r="P140" s="204">
        <f t="shared" si="36"/>
        <v>1557266294</v>
      </c>
      <c r="Q140" s="208">
        <f t="shared" si="36"/>
        <v>1716481462</v>
      </c>
    </row>
  </sheetData>
  <sheetProtection password="C7C4" sheet="1" objects="1" scenarios="1"/>
  <mergeCells count="41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C11:F11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600" verticalDpi="6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ignoredErrors>
    <ignoredError sqref="G77:H77 G83:H83 G86:H86 G90:H90 K77:O77 K83:O83 K86:O86 G96:H96 K96 L96:N96 K90:O90 P104:P106 P102 G110:H110 G116:H116 G123:H123 H119 G129:H129 K110:O110 J26:O26 K116:N116 K119:L119 M119:O119 K123:L123 K129:O129 M123:O123 P135 G26:H26" formulaRange="1"/>
    <ignoredError sqref="P90:Q90 P86:Q86 P83:Q83 P96:Q96 P103:Q103 P123:Q123 P119:Q119 P116:Q116 Q129 P32:Q32 P39:Q39 I26 I39 I22 I19 P19:Q19 P22:Q22 P26:Q26 I52 I55 I59 I70 I116 I119 I123 Q136 P52:Q52 P55:Q55 P59:Q59 P63:Q63 P70:Q7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="75" zoomScaleNormal="80" zoomScaleSheetLayoutView="75" workbookViewId="0" topLeftCell="A1">
      <selection activeCell="G25" sqref="G25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110</v>
      </c>
    </row>
    <row r="2" spans="1:18" s="112" customFormat="1" ht="24" customHeight="1">
      <c r="A2" s="158" t="s">
        <v>16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平成２４年４月月報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0" t="s">
        <v>66</v>
      </c>
      <c r="B5" s="160"/>
      <c r="C5" s="160"/>
      <c r="D5" s="160"/>
      <c r="E5" s="160"/>
    </row>
    <row r="6" spans="2:3" ht="14.25">
      <c r="B6" s="117" t="s">
        <v>111</v>
      </c>
      <c r="C6" s="117"/>
    </row>
    <row r="7" spans="2:4" ht="15" thickBot="1">
      <c r="B7" s="117"/>
      <c r="C7" s="117"/>
      <c r="D7" s="161" t="s">
        <v>112</v>
      </c>
    </row>
    <row r="8" spans="3:17" ht="12">
      <c r="C8" s="288" t="s">
        <v>106</v>
      </c>
      <c r="D8" s="289"/>
      <c r="E8" s="289"/>
      <c r="F8" s="290"/>
      <c r="G8" s="302" t="s">
        <v>49</v>
      </c>
      <c r="H8" s="303"/>
      <c r="I8" s="304"/>
      <c r="J8" s="305" t="s">
        <v>50</v>
      </c>
      <c r="K8" s="303"/>
      <c r="L8" s="303"/>
      <c r="M8" s="303"/>
      <c r="N8" s="303"/>
      <c r="O8" s="303"/>
      <c r="P8" s="303"/>
      <c r="Q8" s="306" t="s">
        <v>47</v>
      </c>
    </row>
    <row r="9" spans="3:17" ht="24.75" customHeight="1">
      <c r="C9" s="291"/>
      <c r="D9" s="292"/>
      <c r="E9" s="292"/>
      <c r="F9" s="293"/>
      <c r="G9" s="119" t="s">
        <v>88</v>
      </c>
      <c r="H9" s="120" t="s">
        <v>89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2" t="s">
        <v>2</v>
      </c>
      <c r="Q9" s="307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3" t="s">
        <v>118</v>
      </c>
      <c r="E11" s="132"/>
      <c r="F11" s="144"/>
      <c r="G11" s="211">
        <f aca="true" t="shared" si="0" ref="G11:Q11">SUM(G12:G18)</f>
        <v>3</v>
      </c>
      <c r="H11" s="214">
        <f t="shared" si="0"/>
        <v>13</v>
      </c>
      <c r="I11" s="177">
        <f t="shared" si="0"/>
        <v>16</v>
      </c>
      <c r="J11" s="178">
        <f t="shared" si="0"/>
        <v>0</v>
      </c>
      <c r="K11" s="221">
        <f t="shared" si="0"/>
        <v>209</v>
      </c>
      <c r="L11" s="214">
        <f t="shared" si="0"/>
        <v>356</v>
      </c>
      <c r="M11" s="214">
        <f t="shared" si="0"/>
        <v>503</v>
      </c>
      <c r="N11" s="214">
        <f t="shared" si="0"/>
        <v>474</v>
      </c>
      <c r="O11" s="214">
        <f t="shared" si="0"/>
        <v>530</v>
      </c>
      <c r="P11" s="177">
        <f t="shared" si="0"/>
        <v>2072</v>
      </c>
      <c r="Q11" s="179">
        <f t="shared" si="0"/>
        <v>2088</v>
      </c>
    </row>
    <row r="12" spans="3:17" ht="14.25" customHeight="1">
      <c r="C12" s="130"/>
      <c r="D12" s="155"/>
      <c r="E12" s="134" t="s">
        <v>113</v>
      </c>
      <c r="F12" s="136"/>
      <c r="G12" s="211">
        <v>0</v>
      </c>
      <c r="H12" s="211">
        <v>0</v>
      </c>
      <c r="I12" s="212">
        <f aca="true" t="shared" si="1" ref="I12:I18">SUM(G12:H12)</f>
        <v>0</v>
      </c>
      <c r="J12" s="193"/>
      <c r="K12" s="222">
        <v>30</v>
      </c>
      <c r="L12" s="214">
        <v>125</v>
      </c>
      <c r="M12" s="214">
        <v>232</v>
      </c>
      <c r="N12" s="214">
        <v>256</v>
      </c>
      <c r="O12" s="214">
        <v>303</v>
      </c>
      <c r="P12" s="212">
        <f aca="true" t="shared" si="2" ref="P12:P18">SUM(J12:O12)</f>
        <v>946</v>
      </c>
      <c r="Q12" s="215">
        <f aca="true" t="shared" si="3" ref="Q12:Q18">I12+P12</f>
        <v>946</v>
      </c>
    </row>
    <row r="13" spans="3:17" ht="14.25" customHeight="1">
      <c r="C13" s="130"/>
      <c r="D13" s="164"/>
      <c r="E13" s="134" t="s">
        <v>32</v>
      </c>
      <c r="F13" s="136"/>
      <c r="G13" s="211">
        <v>0</v>
      </c>
      <c r="H13" s="211">
        <v>0</v>
      </c>
      <c r="I13" s="212">
        <f t="shared" si="1"/>
        <v>0</v>
      </c>
      <c r="J13" s="193"/>
      <c r="K13" s="222">
        <v>109</v>
      </c>
      <c r="L13" s="214">
        <v>123</v>
      </c>
      <c r="M13" s="214">
        <v>157</v>
      </c>
      <c r="N13" s="214">
        <v>126</v>
      </c>
      <c r="O13" s="214">
        <v>101</v>
      </c>
      <c r="P13" s="212">
        <f t="shared" si="2"/>
        <v>616</v>
      </c>
      <c r="Q13" s="215">
        <f t="shared" si="3"/>
        <v>616</v>
      </c>
    </row>
    <row r="14" spans="3:17" ht="14.25" customHeight="1">
      <c r="C14" s="130"/>
      <c r="D14" s="155"/>
      <c r="E14" s="134" t="s">
        <v>114</v>
      </c>
      <c r="F14" s="136"/>
      <c r="G14" s="211">
        <v>0</v>
      </c>
      <c r="H14" s="211">
        <v>0</v>
      </c>
      <c r="I14" s="212">
        <f t="shared" si="1"/>
        <v>0</v>
      </c>
      <c r="J14" s="193"/>
      <c r="K14" s="222">
        <v>2</v>
      </c>
      <c r="L14" s="214">
        <v>2</v>
      </c>
      <c r="M14" s="214">
        <v>8</v>
      </c>
      <c r="N14" s="214">
        <v>17</v>
      </c>
      <c r="O14" s="214">
        <v>65</v>
      </c>
      <c r="P14" s="212">
        <f t="shared" si="2"/>
        <v>94</v>
      </c>
      <c r="Q14" s="215">
        <f t="shared" si="3"/>
        <v>94</v>
      </c>
    </row>
    <row r="15" spans="3:17" ht="14.25" customHeight="1">
      <c r="C15" s="130"/>
      <c r="D15" s="155"/>
      <c r="E15" s="280" t="s">
        <v>107</v>
      </c>
      <c r="F15" s="282"/>
      <c r="G15" s="211">
        <v>0</v>
      </c>
      <c r="H15" s="211">
        <v>0</v>
      </c>
      <c r="I15" s="212">
        <f t="shared" si="1"/>
        <v>0</v>
      </c>
      <c r="J15" s="193"/>
      <c r="K15" s="222">
        <v>0</v>
      </c>
      <c r="L15" s="214">
        <v>2</v>
      </c>
      <c r="M15" s="214">
        <v>8</v>
      </c>
      <c r="N15" s="214">
        <v>9</v>
      </c>
      <c r="O15" s="214">
        <v>4</v>
      </c>
      <c r="P15" s="212">
        <f t="shared" si="2"/>
        <v>23</v>
      </c>
      <c r="Q15" s="215">
        <f t="shared" si="3"/>
        <v>23</v>
      </c>
    </row>
    <row r="16" spans="3:17" ht="14.25" customHeight="1">
      <c r="C16" s="130"/>
      <c r="D16" s="155"/>
      <c r="E16" s="134" t="s">
        <v>115</v>
      </c>
      <c r="F16" s="136"/>
      <c r="G16" s="214">
        <v>3</v>
      </c>
      <c r="H16" s="214">
        <v>10</v>
      </c>
      <c r="I16" s="212">
        <f t="shared" si="1"/>
        <v>13</v>
      </c>
      <c r="J16" s="213">
        <v>0</v>
      </c>
      <c r="K16" s="222">
        <v>65</v>
      </c>
      <c r="L16" s="214">
        <v>92</v>
      </c>
      <c r="M16" s="214">
        <v>87</v>
      </c>
      <c r="N16" s="214">
        <v>60</v>
      </c>
      <c r="O16" s="214">
        <v>46</v>
      </c>
      <c r="P16" s="212">
        <f t="shared" si="2"/>
        <v>350</v>
      </c>
      <c r="Q16" s="215">
        <f t="shared" si="3"/>
        <v>363</v>
      </c>
    </row>
    <row r="17" spans="3:17" ht="14.25" customHeight="1">
      <c r="C17" s="130"/>
      <c r="D17" s="155"/>
      <c r="E17" s="280" t="s">
        <v>108</v>
      </c>
      <c r="F17" s="282"/>
      <c r="G17" s="223">
        <v>0</v>
      </c>
      <c r="H17" s="223">
        <v>3</v>
      </c>
      <c r="I17" s="224">
        <f t="shared" si="1"/>
        <v>3</v>
      </c>
      <c r="J17" s="225">
        <v>0</v>
      </c>
      <c r="K17" s="226">
        <v>3</v>
      </c>
      <c r="L17" s="223">
        <v>12</v>
      </c>
      <c r="M17" s="223">
        <v>11</v>
      </c>
      <c r="N17" s="223">
        <v>6</v>
      </c>
      <c r="O17" s="223">
        <v>11</v>
      </c>
      <c r="P17" s="224">
        <f t="shared" si="2"/>
        <v>43</v>
      </c>
      <c r="Q17" s="227">
        <f t="shared" si="3"/>
        <v>46</v>
      </c>
    </row>
    <row r="18" spans="3:17" ht="14.25" customHeight="1">
      <c r="C18" s="130"/>
      <c r="D18" s="154"/>
      <c r="E18" s="283" t="s">
        <v>109</v>
      </c>
      <c r="F18" s="285"/>
      <c r="G18" s="185">
        <v>0</v>
      </c>
      <c r="H18" s="185">
        <v>0</v>
      </c>
      <c r="I18" s="187">
        <f t="shared" si="1"/>
        <v>0</v>
      </c>
      <c r="J18" s="188">
        <v>0</v>
      </c>
      <c r="K18" s="228">
        <v>0</v>
      </c>
      <c r="L18" s="185">
        <v>0</v>
      </c>
      <c r="M18" s="185">
        <v>0</v>
      </c>
      <c r="N18" s="185">
        <v>0</v>
      </c>
      <c r="O18" s="185">
        <v>0</v>
      </c>
      <c r="P18" s="187">
        <f t="shared" si="2"/>
        <v>0</v>
      </c>
      <c r="Q18" s="189">
        <f t="shared" si="3"/>
        <v>0</v>
      </c>
    </row>
    <row r="19" spans="3:17" ht="14.25" customHeight="1">
      <c r="C19" s="130"/>
      <c r="D19" s="165" t="s">
        <v>116</v>
      </c>
      <c r="E19" s="149"/>
      <c r="F19" s="144"/>
      <c r="G19" s="180">
        <f aca="true" t="shared" si="4" ref="G19:Q19">SUM(G20:G26)</f>
        <v>2</v>
      </c>
      <c r="H19" s="180">
        <f t="shared" si="4"/>
        <v>8</v>
      </c>
      <c r="I19" s="182">
        <f t="shared" si="4"/>
        <v>10</v>
      </c>
      <c r="J19" s="183">
        <f t="shared" si="4"/>
        <v>0</v>
      </c>
      <c r="K19" s="221">
        <f t="shared" si="4"/>
        <v>95</v>
      </c>
      <c r="L19" s="180">
        <f t="shared" si="4"/>
        <v>166</v>
      </c>
      <c r="M19" s="180">
        <f t="shared" si="4"/>
        <v>220</v>
      </c>
      <c r="N19" s="180">
        <f t="shared" si="4"/>
        <v>184</v>
      </c>
      <c r="O19" s="180">
        <f t="shared" si="4"/>
        <v>182</v>
      </c>
      <c r="P19" s="182">
        <f t="shared" si="4"/>
        <v>847</v>
      </c>
      <c r="Q19" s="184">
        <f t="shared" si="4"/>
        <v>857</v>
      </c>
    </row>
    <row r="20" spans="3:17" ht="14.25" customHeight="1">
      <c r="C20" s="130"/>
      <c r="D20" s="155"/>
      <c r="E20" s="134" t="s">
        <v>113</v>
      </c>
      <c r="F20" s="136"/>
      <c r="G20" s="211">
        <v>0</v>
      </c>
      <c r="H20" s="211">
        <v>0</v>
      </c>
      <c r="I20" s="212">
        <f aca="true" t="shared" si="5" ref="I20:I26">SUM(G20:H20)</f>
        <v>0</v>
      </c>
      <c r="J20" s="193"/>
      <c r="K20" s="222">
        <v>14</v>
      </c>
      <c r="L20" s="214">
        <v>76</v>
      </c>
      <c r="M20" s="214">
        <v>121</v>
      </c>
      <c r="N20" s="214">
        <v>103</v>
      </c>
      <c r="O20" s="214">
        <v>107</v>
      </c>
      <c r="P20" s="212">
        <f aca="true" t="shared" si="6" ref="P20:P26">SUM(J20:O20)</f>
        <v>421</v>
      </c>
      <c r="Q20" s="215">
        <f aca="true" t="shared" si="7" ref="Q20:Q26">I20+P20</f>
        <v>421</v>
      </c>
    </row>
    <row r="21" spans="3:17" ht="14.25" customHeight="1">
      <c r="C21" s="130"/>
      <c r="D21" s="164"/>
      <c r="E21" s="134" t="s">
        <v>32</v>
      </c>
      <c r="F21" s="136"/>
      <c r="G21" s="211">
        <v>0</v>
      </c>
      <c r="H21" s="211">
        <v>0</v>
      </c>
      <c r="I21" s="212">
        <f t="shared" si="5"/>
        <v>0</v>
      </c>
      <c r="J21" s="193"/>
      <c r="K21" s="222">
        <v>26</v>
      </c>
      <c r="L21" s="214">
        <v>18</v>
      </c>
      <c r="M21" s="214">
        <v>30</v>
      </c>
      <c r="N21" s="214">
        <v>25</v>
      </c>
      <c r="O21" s="214">
        <v>18</v>
      </c>
      <c r="P21" s="212">
        <f t="shared" si="6"/>
        <v>117</v>
      </c>
      <c r="Q21" s="215">
        <f t="shared" si="7"/>
        <v>117</v>
      </c>
    </row>
    <row r="22" spans="3:17" ht="14.25" customHeight="1">
      <c r="C22" s="130"/>
      <c r="D22" s="155"/>
      <c r="E22" s="134" t="s">
        <v>114</v>
      </c>
      <c r="F22" s="136"/>
      <c r="G22" s="211">
        <v>0</v>
      </c>
      <c r="H22" s="211">
        <v>0</v>
      </c>
      <c r="I22" s="212">
        <f t="shared" si="5"/>
        <v>0</v>
      </c>
      <c r="J22" s="193"/>
      <c r="K22" s="222">
        <v>1</v>
      </c>
      <c r="L22" s="214">
        <v>1</v>
      </c>
      <c r="M22" s="214">
        <v>2</v>
      </c>
      <c r="N22" s="214">
        <v>7</v>
      </c>
      <c r="O22" s="214">
        <v>13</v>
      </c>
      <c r="P22" s="212">
        <f t="shared" si="6"/>
        <v>24</v>
      </c>
      <c r="Q22" s="215">
        <f t="shared" si="7"/>
        <v>24</v>
      </c>
    </row>
    <row r="23" spans="3:17" ht="14.25" customHeight="1">
      <c r="C23" s="130"/>
      <c r="D23" s="155"/>
      <c r="E23" s="280" t="s">
        <v>107</v>
      </c>
      <c r="F23" s="282"/>
      <c r="G23" s="211">
        <v>0</v>
      </c>
      <c r="H23" s="211">
        <v>0</v>
      </c>
      <c r="I23" s="212">
        <f t="shared" si="5"/>
        <v>0</v>
      </c>
      <c r="J23" s="193"/>
      <c r="K23" s="222">
        <v>0</v>
      </c>
      <c r="L23" s="214">
        <v>2</v>
      </c>
      <c r="M23" s="214">
        <v>8</v>
      </c>
      <c r="N23" s="214">
        <v>9</v>
      </c>
      <c r="O23" s="214">
        <v>4</v>
      </c>
      <c r="P23" s="212">
        <f>SUM(J23:O23)</f>
        <v>23</v>
      </c>
      <c r="Q23" s="215">
        <f t="shared" si="7"/>
        <v>23</v>
      </c>
    </row>
    <row r="24" spans="3:17" ht="14.25" customHeight="1">
      <c r="C24" s="130"/>
      <c r="D24" s="155"/>
      <c r="E24" s="134" t="s">
        <v>115</v>
      </c>
      <c r="F24" s="136"/>
      <c r="G24" s="214">
        <v>2</v>
      </c>
      <c r="H24" s="214">
        <v>7</v>
      </c>
      <c r="I24" s="212">
        <f t="shared" si="5"/>
        <v>9</v>
      </c>
      <c r="J24" s="213">
        <v>0</v>
      </c>
      <c r="K24" s="222">
        <v>53</v>
      </c>
      <c r="L24" s="214">
        <v>67</v>
      </c>
      <c r="M24" s="214">
        <v>58</v>
      </c>
      <c r="N24" s="214">
        <v>39</v>
      </c>
      <c r="O24" s="214">
        <v>36</v>
      </c>
      <c r="P24" s="212">
        <f t="shared" si="6"/>
        <v>253</v>
      </c>
      <c r="Q24" s="215">
        <f t="shared" si="7"/>
        <v>262</v>
      </c>
    </row>
    <row r="25" spans="3:17" ht="14.25" customHeight="1">
      <c r="C25" s="130"/>
      <c r="D25" s="155"/>
      <c r="E25" s="280" t="s">
        <v>108</v>
      </c>
      <c r="F25" s="282"/>
      <c r="G25" s="223">
        <v>0</v>
      </c>
      <c r="H25" s="223">
        <v>1</v>
      </c>
      <c r="I25" s="224">
        <f t="shared" si="5"/>
        <v>1</v>
      </c>
      <c r="J25" s="225">
        <v>0</v>
      </c>
      <c r="K25" s="226">
        <v>1</v>
      </c>
      <c r="L25" s="223">
        <v>2</v>
      </c>
      <c r="M25" s="223">
        <v>1</v>
      </c>
      <c r="N25" s="223">
        <v>1</v>
      </c>
      <c r="O25" s="223">
        <v>4</v>
      </c>
      <c r="P25" s="224">
        <f t="shared" si="6"/>
        <v>9</v>
      </c>
      <c r="Q25" s="227">
        <f t="shared" si="7"/>
        <v>10</v>
      </c>
    </row>
    <row r="26" spans="3:17" ht="14.25" customHeight="1" thickBot="1">
      <c r="C26" s="166"/>
      <c r="D26" s="167"/>
      <c r="E26" s="300" t="s">
        <v>109</v>
      </c>
      <c r="F26" s="301"/>
      <c r="G26" s="229">
        <v>0</v>
      </c>
      <c r="H26" s="229">
        <v>0</v>
      </c>
      <c r="I26" s="230">
        <f t="shared" si="5"/>
        <v>0</v>
      </c>
      <c r="J26" s="231">
        <v>0</v>
      </c>
      <c r="K26" s="232">
        <v>0</v>
      </c>
      <c r="L26" s="229">
        <v>0</v>
      </c>
      <c r="M26" s="229">
        <v>0</v>
      </c>
      <c r="N26" s="229">
        <v>0</v>
      </c>
      <c r="O26" s="229">
        <v>0</v>
      </c>
      <c r="P26" s="230">
        <f t="shared" si="6"/>
        <v>0</v>
      </c>
      <c r="Q26" s="233">
        <f t="shared" si="7"/>
        <v>0</v>
      </c>
    </row>
    <row r="27" spans="3:17" ht="14.25" customHeight="1">
      <c r="C27" s="151" t="s">
        <v>117</v>
      </c>
      <c r="D27" s="168"/>
      <c r="E27" s="168"/>
      <c r="F27" s="168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5"/>
    </row>
    <row r="28" spans="3:17" ht="14.25" customHeight="1">
      <c r="C28" s="130"/>
      <c r="D28" s="163" t="s">
        <v>119</v>
      </c>
      <c r="E28" s="132"/>
      <c r="F28" s="144"/>
      <c r="G28" s="211">
        <f aca="true" t="shared" si="8" ref="G28:P28">SUM(G29:G35)</f>
        <v>6990</v>
      </c>
      <c r="H28" s="214">
        <f t="shared" si="8"/>
        <v>48453</v>
      </c>
      <c r="I28" s="177">
        <f t="shared" si="8"/>
        <v>55443</v>
      </c>
      <c r="J28" s="178">
        <f t="shared" si="8"/>
        <v>0</v>
      </c>
      <c r="K28" s="221">
        <f t="shared" si="8"/>
        <v>4136458</v>
      </c>
      <c r="L28" s="214">
        <f t="shared" si="8"/>
        <v>7206587</v>
      </c>
      <c r="M28" s="214">
        <f t="shared" si="8"/>
        <v>11466550</v>
      </c>
      <c r="N28" s="214">
        <f t="shared" si="8"/>
        <v>11538435</v>
      </c>
      <c r="O28" s="214">
        <f t="shared" si="8"/>
        <v>12661428</v>
      </c>
      <c r="P28" s="177">
        <f t="shared" si="8"/>
        <v>47009458</v>
      </c>
      <c r="Q28" s="179">
        <f>SUM(Q29:Q35)</f>
        <v>47064901</v>
      </c>
    </row>
    <row r="29" spans="3:17" ht="14.25" customHeight="1">
      <c r="C29" s="130"/>
      <c r="D29" s="155"/>
      <c r="E29" s="134" t="s">
        <v>113</v>
      </c>
      <c r="F29" s="136"/>
      <c r="G29" s="211">
        <v>0</v>
      </c>
      <c r="H29" s="211">
        <v>0</v>
      </c>
      <c r="I29" s="212">
        <f aca="true" t="shared" si="9" ref="I29:I35">SUM(G29:H29)</f>
        <v>0</v>
      </c>
      <c r="J29" s="193"/>
      <c r="K29" s="222">
        <v>768170</v>
      </c>
      <c r="L29" s="214">
        <v>3253510</v>
      </c>
      <c r="M29" s="214">
        <v>6298760</v>
      </c>
      <c r="N29" s="214">
        <v>6952170</v>
      </c>
      <c r="O29" s="214">
        <v>7930810</v>
      </c>
      <c r="P29" s="212">
        <v>25203420</v>
      </c>
      <c r="Q29" s="215">
        <f aca="true" t="shared" si="10" ref="Q29:Q35">I29+P29</f>
        <v>25203420</v>
      </c>
    </row>
    <row r="30" spans="3:17" ht="14.25" customHeight="1">
      <c r="C30" s="130"/>
      <c r="D30" s="164"/>
      <c r="E30" s="134" t="s">
        <v>32</v>
      </c>
      <c r="F30" s="136"/>
      <c r="G30" s="211">
        <v>0</v>
      </c>
      <c r="H30" s="211">
        <v>0</v>
      </c>
      <c r="I30" s="212">
        <f t="shared" si="9"/>
        <v>0</v>
      </c>
      <c r="J30" s="193"/>
      <c r="K30" s="222">
        <v>2850430</v>
      </c>
      <c r="L30" s="214">
        <v>3075140</v>
      </c>
      <c r="M30" s="214">
        <v>4025200</v>
      </c>
      <c r="N30" s="214">
        <v>3411540</v>
      </c>
      <c r="O30" s="214">
        <v>2554260</v>
      </c>
      <c r="P30" s="212">
        <v>15916570</v>
      </c>
      <c r="Q30" s="215">
        <f t="shared" si="10"/>
        <v>15916570</v>
      </c>
    </row>
    <row r="31" spans="3:17" ht="14.25" customHeight="1">
      <c r="C31" s="130"/>
      <c r="D31" s="155"/>
      <c r="E31" s="134" t="s">
        <v>114</v>
      </c>
      <c r="F31" s="136"/>
      <c r="G31" s="211">
        <v>0</v>
      </c>
      <c r="H31" s="211">
        <v>0</v>
      </c>
      <c r="I31" s="212">
        <f t="shared" si="9"/>
        <v>0</v>
      </c>
      <c r="J31" s="193"/>
      <c r="K31" s="222">
        <v>57420</v>
      </c>
      <c r="L31" s="214">
        <v>52490</v>
      </c>
      <c r="M31" s="214">
        <v>201220</v>
      </c>
      <c r="N31" s="214">
        <v>387210</v>
      </c>
      <c r="O31" s="214">
        <v>1634830</v>
      </c>
      <c r="P31" s="212">
        <v>2333170</v>
      </c>
      <c r="Q31" s="215">
        <f>I31+P31</f>
        <v>2333170</v>
      </c>
    </row>
    <row r="32" spans="3:17" ht="14.25" customHeight="1">
      <c r="C32" s="130"/>
      <c r="D32" s="155"/>
      <c r="E32" s="280" t="s">
        <v>107</v>
      </c>
      <c r="F32" s="282"/>
      <c r="G32" s="211">
        <v>0</v>
      </c>
      <c r="H32" s="211">
        <v>0</v>
      </c>
      <c r="I32" s="212">
        <f t="shared" si="9"/>
        <v>0</v>
      </c>
      <c r="J32" s="193"/>
      <c r="K32" s="222">
        <v>0</v>
      </c>
      <c r="L32" s="214">
        <v>30890</v>
      </c>
      <c r="M32" s="214">
        <v>155830</v>
      </c>
      <c r="N32" s="214">
        <v>160990</v>
      </c>
      <c r="O32" s="214">
        <v>76630</v>
      </c>
      <c r="P32" s="212">
        <f>SUM(K32:O32)</f>
        <v>424340</v>
      </c>
      <c r="Q32" s="215">
        <f t="shared" si="10"/>
        <v>424340</v>
      </c>
    </row>
    <row r="33" spans="3:17" ht="14.25" customHeight="1">
      <c r="C33" s="130"/>
      <c r="D33" s="155"/>
      <c r="E33" s="134" t="s">
        <v>115</v>
      </c>
      <c r="F33" s="136"/>
      <c r="G33" s="214">
        <v>6990</v>
      </c>
      <c r="H33" s="214">
        <v>36583</v>
      </c>
      <c r="I33" s="212">
        <f t="shared" si="9"/>
        <v>43573</v>
      </c>
      <c r="J33" s="213">
        <v>0</v>
      </c>
      <c r="K33" s="222">
        <v>446258</v>
      </c>
      <c r="L33" s="214">
        <v>747467</v>
      </c>
      <c r="M33" s="214">
        <v>734740</v>
      </c>
      <c r="N33" s="214">
        <v>574505</v>
      </c>
      <c r="O33" s="214">
        <v>415578</v>
      </c>
      <c r="P33" s="212">
        <f>SUM(K33:O33)</f>
        <v>2918548</v>
      </c>
      <c r="Q33" s="215">
        <f t="shared" si="10"/>
        <v>2962121</v>
      </c>
    </row>
    <row r="34" spans="3:17" ht="14.25" customHeight="1">
      <c r="C34" s="130"/>
      <c r="D34" s="155"/>
      <c r="E34" s="280" t="s">
        <v>108</v>
      </c>
      <c r="F34" s="282"/>
      <c r="G34" s="223">
        <v>0</v>
      </c>
      <c r="H34" s="223">
        <v>11870</v>
      </c>
      <c r="I34" s="224">
        <f t="shared" si="9"/>
        <v>11870</v>
      </c>
      <c r="J34" s="225">
        <v>0</v>
      </c>
      <c r="K34" s="226">
        <v>14180</v>
      </c>
      <c r="L34" s="223">
        <v>47090</v>
      </c>
      <c r="M34" s="223">
        <v>50800</v>
      </c>
      <c r="N34" s="223">
        <v>52020</v>
      </c>
      <c r="O34" s="223">
        <v>49320</v>
      </c>
      <c r="P34" s="224">
        <f>SUM(K34:O34)</f>
        <v>213410</v>
      </c>
      <c r="Q34" s="227">
        <f t="shared" si="10"/>
        <v>225280</v>
      </c>
    </row>
    <row r="35" spans="3:17" ht="14.25" customHeight="1">
      <c r="C35" s="130"/>
      <c r="D35" s="154"/>
      <c r="E35" s="283" t="s">
        <v>109</v>
      </c>
      <c r="F35" s="285"/>
      <c r="G35" s="185">
        <v>0</v>
      </c>
      <c r="H35" s="185">
        <v>0</v>
      </c>
      <c r="I35" s="187">
        <f t="shared" si="9"/>
        <v>0</v>
      </c>
      <c r="J35" s="188">
        <v>0</v>
      </c>
      <c r="K35" s="228">
        <v>0</v>
      </c>
      <c r="L35" s="185">
        <v>0</v>
      </c>
      <c r="M35" s="185">
        <v>0</v>
      </c>
      <c r="N35" s="185">
        <v>0</v>
      </c>
      <c r="O35" s="185">
        <v>0</v>
      </c>
      <c r="P35" s="187">
        <f>SUM(K35:O35)</f>
        <v>0</v>
      </c>
      <c r="Q35" s="189">
        <f t="shared" si="10"/>
        <v>0</v>
      </c>
    </row>
    <row r="36" spans="3:17" ht="14.25" customHeight="1">
      <c r="C36" s="130"/>
      <c r="D36" s="165" t="s">
        <v>116</v>
      </c>
      <c r="E36" s="149"/>
      <c r="F36" s="144"/>
      <c r="G36" s="180">
        <f aca="true" t="shared" si="11" ref="G36:O36">SUM(G37:G43)</f>
        <v>2120</v>
      </c>
      <c r="H36" s="180">
        <f t="shared" si="11"/>
        <v>18080</v>
      </c>
      <c r="I36" s="182">
        <f t="shared" si="11"/>
        <v>20200</v>
      </c>
      <c r="J36" s="183">
        <f t="shared" si="11"/>
        <v>0</v>
      </c>
      <c r="K36" s="221">
        <f t="shared" si="11"/>
        <v>1242560</v>
      </c>
      <c r="L36" s="180">
        <f t="shared" si="11"/>
        <v>2421810</v>
      </c>
      <c r="M36" s="180">
        <f t="shared" si="11"/>
        <v>4078340</v>
      </c>
      <c r="N36" s="180">
        <f t="shared" si="11"/>
        <v>3390380</v>
      </c>
      <c r="O36" s="180">
        <f t="shared" si="11"/>
        <v>3244960</v>
      </c>
      <c r="P36" s="182">
        <f>SUM(K36:O36)</f>
        <v>14378050</v>
      </c>
      <c r="Q36" s="184">
        <f>SUM(Q37:Q43)</f>
        <v>14398250</v>
      </c>
    </row>
    <row r="37" spans="3:17" ht="14.25" customHeight="1">
      <c r="C37" s="130"/>
      <c r="D37" s="155"/>
      <c r="E37" s="134" t="s">
        <v>113</v>
      </c>
      <c r="F37" s="136"/>
      <c r="G37" s="211">
        <v>0</v>
      </c>
      <c r="H37" s="211">
        <v>0</v>
      </c>
      <c r="I37" s="212">
        <f aca="true" t="shared" si="12" ref="I37:I43">SUM(G37:H37)</f>
        <v>0</v>
      </c>
      <c r="J37" s="193"/>
      <c r="K37" s="222">
        <v>385490</v>
      </c>
      <c r="L37" s="214">
        <v>1581620</v>
      </c>
      <c r="M37" s="214">
        <v>2966760</v>
      </c>
      <c r="N37" s="214">
        <v>2348360</v>
      </c>
      <c r="O37" s="214">
        <v>2350790</v>
      </c>
      <c r="P37" s="212">
        <f aca="true" t="shared" si="13" ref="P37:P43">SUM(K37:O37)</f>
        <v>9633020</v>
      </c>
      <c r="Q37" s="215">
        <f aca="true" t="shared" si="14" ref="Q37:Q43">I37+P37</f>
        <v>9633020</v>
      </c>
    </row>
    <row r="38" spans="3:17" ht="14.25" customHeight="1">
      <c r="C38" s="130"/>
      <c r="D38" s="164"/>
      <c r="E38" s="134" t="s">
        <v>32</v>
      </c>
      <c r="F38" s="136"/>
      <c r="G38" s="211">
        <v>0</v>
      </c>
      <c r="H38" s="211">
        <v>0</v>
      </c>
      <c r="I38" s="212">
        <f t="shared" si="12"/>
        <v>0</v>
      </c>
      <c r="J38" s="193"/>
      <c r="K38" s="222">
        <v>551830</v>
      </c>
      <c r="L38" s="214">
        <v>394520</v>
      </c>
      <c r="M38" s="214">
        <v>562110</v>
      </c>
      <c r="N38" s="214">
        <v>478180</v>
      </c>
      <c r="O38" s="214">
        <v>333060</v>
      </c>
      <c r="P38" s="212">
        <f t="shared" si="13"/>
        <v>2319700</v>
      </c>
      <c r="Q38" s="215">
        <f t="shared" si="14"/>
        <v>2319700</v>
      </c>
    </row>
    <row r="39" spans="3:17" ht="14.25" customHeight="1">
      <c r="C39" s="130"/>
      <c r="D39" s="155"/>
      <c r="E39" s="134" t="s">
        <v>114</v>
      </c>
      <c r="F39" s="136"/>
      <c r="G39" s="211">
        <v>0</v>
      </c>
      <c r="H39" s="211">
        <v>0</v>
      </c>
      <c r="I39" s="212">
        <f t="shared" si="12"/>
        <v>0</v>
      </c>
      <c r="J39" s="193"/>
      <c r="K39" s="222">
        <v>33350</v>
      </c>
      <c r="L39" s="214">
        <v>9280</v>
      </c>
      <c r="M39" s="214">
        <v>33350</v>
      </c>
      <c r="N39" s="214">
        <v>71750</v>
      </c>
      <c r="O39" s="214">
        <v>243130</v>
      </c>
      <c r="P39" s="212">
        <f t="shared" si="13"/>
        <v>390860</v>
      </c>
      <c r="Q39" s="215">
        <f>I39+P39</f>
        <v>390860</v>
      </c>
    </row>
    <row r="40" spans="3:17" ht="14.25" customHeight="1">
      <c r="C40" s="130"/>
      <c r="D40" s="155"/>
      <c r="E40" s="280" t="s">
        <v>107</v>
      </c>
      <c r="F40" s="282"/>
      <c r="G40" s="211">
        <v>0</v>
      </c>
      <c r="H40" s="211">
        <v>0</v>
      </c>
      <c r="I40" s="212">
        <f t="shared" si="12"/>
        <v>0</v>
      </c>
      <c r="J40" s="193"/>
      <c r="K40" s="222">
        <v>0</v>
      </c>
      <c r="L40" s="214">
        <v>36800</v>
      </c>
      <c r="M40" s="214">
        <v>161230</v>
      </c>
      <c r="N40" s="214">
        <v>190270</v>
      </c>
      <c r="O40" s="214">
        <v>90850</v>
      </c>
      <c r="P40" s="212">
        <f t="shared" si="13"/>
        <v>479150</v>
      </c>
      <c r="Q40" s="215">
        <f t="shared" si="14"/>
        <v>479150</v>
      </c>
    </row>
    <row r="41" spans="3:17" ht="14.25" customHeight="1">
      <c r="C41" s="130"/>
      <c r="D41" s="155"/>
      <c r="E41" s="134" t="s">
        <v>115</v>
      </c>
      <c r="F41" s="136"/>
      <c r="G41" s="214">
        <v>2120</v>
      </c>
      <c r="H41" s="214">
        <v>15780</v>
      </c>
      <c r="I41" s="212">
        <f t="shared" si="12"/>
        <v>17900</v>
      </c>
      <c r="J41" s="213">
        <v>0</v>
      </c>
      <c r="K41" s="222">
        <v>264990</v>
      </c>
      <c r="L41" s="214">
        <v>389240</v>
      </c>
      <c r="M41" s="214">
        <v>353740</v>
      </c>
      <c r="N41" s="214">
        <v>297220</v>
      </c>
      <c r="O41" s="214">
        <v>217970</v>
      </c>
      <c r="P41" s="212">
        <f t="shared" si="13"/>
        <v>1523160</v>
      </c>
      <c r="Q41" s="215">
        <f t="shared" si="14"/>
        <v>1541060</v>
      </c>
    </row>
    <row r="42" spans="3:17" ht="14.25" customHeight="1">
      <c r="C42" s="130"/>
      <c r="D42" s="164"/>
      <c r="E42" s="280" t="s">
        <v>108</v>
      </c>
      <c r="F42" s="282"/>
      <c r="G42" s="214">
        <v>0</v>
      </c>
      <c r="H42" s="214">
        <v>2300</v>
      </c>
      <c r="I42" s="212">
        <f t="shared" si="12"/>
        <v>2300</v>
      </c>
      <c r="J42" s="213">
        <v>0</v>
      </c>
      <c r="K42" s="222">
        <v>6900</v>
      </c>
      <c r="L42" s="214">
        <v>10350</v>
      </c>
      <c r="M42" s="214">
        <v>1150</v>
      </c>
      <c r="N42" s="214">
        <v>4600</v>
      </c>
      <c r="O42" s="214">
        <v>9160</v>
      </c>
      <c r="P42" s="212">
        <f t="shared" si="13"/>
        <v>32160</v>
      </c>
      <c r="Q42" s="215">
        <f t="shared" si="14"/>
        <v>34460</v>
      </c>
    </row>
    <row r="43" spans="3:17" ht="14.25" customHeight="1">
      <c r="C43" s="151"/>
      <c r="D43" s="169"/>
      <c r="E43" s="283" t="s">
        <v>109</v>
      </c>
      <c r="F43" s="285"/>
      <c r="G43" s="185">
        <v>0</v>
      </c>
      <c r="H43" s="185">
        <v>0</v>
      </c>
      <c r="I43" s="187">
        <f t="shared" si="12"/>
        <v>0</v>
      </c>
      <c r="J43" s="188">
        <v>0</v>
      </c>
      <c r="K43" s="228">
        <v>0</v>
      </c>
      <c r="L43" s="185">
        <v>0</v>
      </c>
      <c r="M43" s="185">
        <v>0</v>
      </c>
      <c r="N43" s="185">
        <v>0</v>
      </c>
      <c r="O43" s="185">
        <v>0</v>
      </c>
      <c r="P43" s="187">
        <f t="shared" si="13"/>
        <v>0</v>
      </c>
      <c r="Q43" s="189">
        <f t="shared" si="14"/>
        <v>0</v>
      </c>
    </row>
    <row r="44" spans="3:17" ht="14.25" customHeight="1" thickBot="1">
      <c r="C44" s="156"/>
      <c r="D44" s="157" t="s">
        <v>84</v>
      </c>
      <c r="E44" s="157"/>
      <c r="F44" s="157"/>
      <c r="G44" s="205">
        <f aca="true" t="shared" si="15" ref="G44:P44">G28+G36</f>
        <v>9110</v>
      </c>
      <c r="H44" s="204">
        <f t="shared" si="15"/>
        <v>66533</v>
      </c>
      <c r="I44" s="206">
        <f t="shared" si="15"/>
        <v>75643</v>
      </c>
      <c r="J44" s="207">
        <f t="shared" si="15"/>
        <v>0</v>
      </c>
      <c r="K44" s="236">
        <f t="shared" si="15"/>
        <v>5379018</v>
      </c>
      <c r="L44" s="204">
        <f t="shared" si="15"/>
        <v>9628397</v>
      </c>
      <c r="M44" s="204">
        <f t="shared" si="15"/>
        <v>15544890</v>
      </c>
      <c r="N44" s="204">
        <f t="shared" si="15"/>
        <v>14928815</v>
      </c>
      <c r="O44" s="204">
        <f>O28+O36</f>
        <v>15906388</v>
      </c>
      <c r="P44" s="206">
        <f t="shared" si="15"/>
        <v>61387508</v>
      </c>
      <c r="Q44" s="208">
        <f>Q28+Q36</f>
        <v>61463151</v>
      </c>
    </row>
  </sheetData>
  <sheetProtection password="C7C4" sheet="1" objects="1" scenarios="1"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91" r:id="rId2"/>
  <ignoredErrors>
    <ignoredError sqref="P33:P35 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H14" sqref="H14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120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2" t="s">
        <v>16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2" s="2" customFormat="1" ht="24" customHeight="1">
      <c r="A4" s="312" t="str">
        <f>'様式１'!A5</f>
        <v>平成２４年４月月報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46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37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121</v>
      </c>
      <c r="C10" s="238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38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39" t="s">
        <v>34</v>
      </c>
      <c r="H13" s="239" t="s">
        <v>35</v>
      </c>
      <c r="I13" s="239" t="s">
        <v>2</v>
      </c>
      <c r="J13" s="240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47">
        <v>284</v>
      </c>
      <c r="H14" s="247">
        <v>363</v>
      </c>
      <c r="I14" s="308">
        <f>SUM(G14:H14)</f>
        <v>647</v>
      </c>
      <c r="J14" s="309"/>
      <c r="K14" s="36"/>
      <c r="L14" s="36"/>
    </row>
    <row r="15" spans="2:12" s="15" customFormat="1" ht="15.75" customHeight="1" thickBot="1">
      <c r="B15" s="36"/>
      <c r="C15" s="36"/>
      <c r="D15" s="59" t="s">
        <v>122</v>
      </c>
      <c r="E15" s="60"/>
      <c r="F15" s="60"/>
      <c r="G15" s="248">
        <v>1381947</v>
      </c>
      <c r="H15" s="248">
        <v>3432929</v>
      </c>
      <c r="I15" s="310">
        <f>SUM(G15:H15)</f>
        <v>4814876</v>
      </c>
      <c r="J15" s="311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123</v>
      </c>
      <c r="D17" s="238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39" t="s">
        <v>34</v>
      </c>
      <c r="H18" s="239" t="s">
        <v>35</v>
      </c>
      <c r="I18" s="239" t="s">
        <v>2</v>
      </c>
      <c r="J18" s="240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2"/>
      <c r="F19" s="56"/>
      <c r="G19" s="247">
        <v>64</v>
      </c>
      <c r="H19" s="247">
        <v>514</v>
      </c>
      <c r="I19" s="308">
        <f>SUM(G19:H19)</f>
        <v>578</v>
      </c>
      <c r="J19" s="309"/>
      <c r="K19" s="36"/>
      <c r="L19" s="36"/>
    </row>
    <row r="20" spans="2:12" s="15" customFormat="1" ht="15.75" customHeight="1" thickBot="1">
      <c r="B20" s="36"/>
      <c r="C20" s="36"/>
      <c r="D20" s="59" t="s">
        <v>122</v>
      </c>
      <c r="E20" s="60"/>
      <c r="F20" s="60"/>
      <c r="G20" s="248">
        <v>461628</v>
      </c>
      <c r="H20" s="248">
        <v>2821246</v>
      </c>
      <c r="I20" s="310">
        <f>SUM(G20:H20)</f>
        <v>3282874</v>
      </c>
      <c r="J20" s="311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124</v>
      </c>
      <c r="D22" s="238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39" t="s">
        <v>34</v>
      </c>
      <c r="H23" s="239" t="s">
        <v>35</v>
      </c>
      <c r="I23" s="239" t="s">
        <v>2</v>
      </c>
      <c r="J23" s="240"/>
      <c r="K23" s="36"/>
      <c r="L23" s="36"/>
    </row>
    <row r="24" spans="2:12" s="15" customFormat="1" ht="15.75" customHeight="1">
      <c r="B24" s="36"/>
      <c r="C24" s="36"/>
      <c r="D24" s="243" t="s">
        <v>36</v>
      </c>
      <c r="E24" s="242"/>
      <c r="F24" s="242"/>
      <c r="G24" s="247">
        <v>87</v>
      </c>
      <c r="H24" s="247">
        <v>2326</v>
      </c>
      <c r="I24" s="308">
        <f>SUM(G24:H24)</f>
        <v>2413</v>
      </c>
      <c r="J24" s="309"/>
      <c r="K24" s="36"/>
      <c r="L24" s="36"/>
    </row>
    <row r="25" spans="2:12" s="15" customFormat="1" ht="15.75" customHeight="1" thickBot="1">
      <c r="B25" s="36"/>
      <c r="C25" s="36"/>
      <c r="D25" s="59" t="s">
        <v>122</v>
      </c>
      <c r="E25" s="60"/>
      <c r="F25" s="60"/>
      <c r="G25" s="249">
        <v>774025</v>
      </c>
      <c r="H25" s="249">
        <v>27131411</v>
      </c>
      <c r="I25" s="310">
        <f>SUM(G25:H25)</f>
        <v>27905436</v>
      </c>
      <c r="J25" s="311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125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44" t="s">
        <v>34</v>
      </c>
      <c r="H28" s="239" t="s">
        <v>35</v>
      </c>
      <c r="I28" s="239" t="s">
        <v>2</v>
      </c>
      <c r="J28" s="240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47">
        <v>0</v>
      </c>
      <c r="H29" s="247">
        <v>11</v>
      </c>
      <c r="I29" s="308">
        <f>SUM(G29:H29)</f>
        <v>11</v>
      </c>
      <c r="J29" s="309"/>
      <c r="K29" s="36"/>
      <c r="L29" s="36"/>
    </row>
    <row r="30" spans="2:12" s="15" customFormat="1" ht="15.75" customHeight="1" thickBot="1">
      <c r="B30" s="36"/>
      <c r="C30" s="36"/>
      <c r="D30" s="59" t="s">
        <v>122</v>
      </c>
      <c r="E30" s="60"/>
      <c r="F30" s="60"/>
      <c r="G30" s="248">
        <v>0</v>
      </c>
      <c r="H30" s="248">
        <v>104673</v>
      </c>
      <c r="I30" s="310">
        <f>SUM(G30:H30)</f>
        <v>104673</v>
      </c>
      <c r="J30" s="311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45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126</v>
      </c>
      <c r="D32" s="36"/>
      <c r="E32" s="36"/>
      <c r="F32" s="36"/>
      <c r="G32" s="241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44" t="s">
        <v>34</v>
      </c>
      <c r="H33" s="239" t="s">
        <v>35</v>
      </c>
      <c r="I33" s="239" t="s">
        <v>2</v>
      </c>
      <c r="J33" s="240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2"/>
      <c r="F34" s="56"/>
      <c r="G34" s="247">
        <v>435</v>
      </c>
      <c r="H34" s="247">
        <v>3214</v>
      </c>
      <c r="I34" s="308">
        <f>SUM(G34:H34)</f>
        <v>3649</v>
      </c>
      <c r="J34" s="309"/>
      <c r="K34" s="36"/>
      <c r="L34" s="36"/>
    </row>
    <row r="35" spans="2:12" s="15" customFormat="1" ht="15.75" customHeight="1" thickBot="1">
      <c r="B35" s="36"/>
      <c r="C35" s="36"/>
      <c r="D35" s="59" t="s">
        <v>122</v>
      </c>
      <c r="E35" s="60"/>
      <c r="F35" s="60"/>
      <c r="G35" s="248">
        <f>G15+G20+G25+G30</f>
        <v>2617600</v>
      </c>
      <c r="H35" s="248">
        <f>H15+H20+H25+H30</f>
        <v>33490259</v>
      </c>
      <c r="I35" s="310">
        <f>SUM(G35:H35)</f>
        <v>36107859</v>
      </c>
      <c r="J35" s="311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45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2012-06-28T11:46:55Z</cp:lastPrinted>
  <dcterms:created xsi:type="dcterms:W3CDTF">2006-12-27T00:16:47Z</dcterms:created>
  <dcterms:modified xsi:type="dcterms:W3CDTF">2012-06-29T05:13:38Z</dcterms:modified>
  <cp:category/>
  <cp:version/>
  <cp:contentType/>
  <cp:contentStatus/>
</cp:coreProperties>
</file>