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<sst xmlns="http://schemas.openxmlformats.org/spreadsheetml/2006/main" count="346" uniqueCount="130">
  <si>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</si>
  <si>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</si>
  <si>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</si>
  <si>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</si>
  <si>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</si>
  <si>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</si>
  <si>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</si>
  <si>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</si>
  <si>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</si>
  <si>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</si>
  <si>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</si>
  <si>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</si>
  <si>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</si>
  <si>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</si>
  <si>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</si>
  <si>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</si>
  <si>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</si>
  <si>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</si>
  <si>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</si>
  <si>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</si>
  <si>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</si>
  <si>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</si>
  <si>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</si>
  <si>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</si>
  <si>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</si>
  <si>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</si>
  <si>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</si>
  <si>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</si>
  <si>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</si>
  <si>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</si>
  <si>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</si>
  <si>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</si>
  <si>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</si>
  <si>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</si>
  <si>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</si>
  <si>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</si>
  <si>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</si>
  <si>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</si>
  <si>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</si>
  <si>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</si>
  <si>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</si>
  <si>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</si>
  <si>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</si>
  <si>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</si>
  <si>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</si>
  <si>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</si>
  <si>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</si>
  <si>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</si>
  <si>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</si>
  <si>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</si>
  <si>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</si>
  <si>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</si>
  <si>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</si>
  <si>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</si>
  <si>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</si>
  <si>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</si>
  <si>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</si>
  <si>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</si>
  <si>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</si>
  <si>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</si>
  <si>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</si>
  <si>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</si>
  <si>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</si>
  <si>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</si>
  <si>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</si>
  <si>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</si>
  <si>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</si>
  <si>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</si>
  <si>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</si>
  <si>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</si>
  <si>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</si>
  <si>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</si>
  <si>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</si>
  <si>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</si>
  <si>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</si>
  <si>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</si>
  <si>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</si>
  <si>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</si>
  <si>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</si>
  <si>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</si>
  <si>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</si>
  <si>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</si>
  <si>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</si>
  <si>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</si>
  <si>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</si>
  <si>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</si>
  <si>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</si>
  <si>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</si>
  <si>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</si>
  <si>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</si>
  <si>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</si>
  <si>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</si>
  <si>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</si>
  <si>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</si>
  <si>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</si>
  <si>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</si>
  <si>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</si>
  <si>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</si>
  <si>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</si>
  <si>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</si>
  <si>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</si>
  <si>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</si>
  <si>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</si>
  <si>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</si>
  <si>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</si>
  <si>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</si>
  <si>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</si>
  <si>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</si>
  <si>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</si>
  <si>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</si>
  <si>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</si>
  <si>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</si>
  <si>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</si>
  <si>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</si>
  <si>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</si>
  <si>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</si>
  <si>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</si>
  <si>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</si>
  <si>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</si>
  <si>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</si>
  <si>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</si>
  <si>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</si>
  <si>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</si>
  <si>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</si>
  <si>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</si>
  <si>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</si>
  <si>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</si>
  <si>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</si>
  <si>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</si>
  <si>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平成２３年９月月報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</si>
</sst>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27" xfId="17" applyFont="1" applyBorder="1" applyAlignment="1">
      <alignment horizontal="right" vertical="center"/>
    </xf>
    <xf numFmtId="38" fontId="11" fillId="0" borderId="100" xfId="17" applyFont="1" applyBorder="1" applyAlignment="1">
      <alignment horizontal="right" vertical="center"/>
    </xf>
    <xf numFmtId="38" fontId="11" fillId="0" borderId="128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3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40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4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3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0">
        <v>49009</v>
      </c>
      <c r="E14" s="261"/>
      <c r="F14" s="261"/>
      <c r="G14" s="261"/>
      <c r="H14" s="262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0">
        <v>49164</v>
      </c>
      <c r="T14" s="277"/>
    </row>
    <row r="15" spans="3:20" ht="21.75" customHeight="1">
      <c r="C15" s="73" t="s">
        <v>18</v>
      </c>
      <c r="D15" s="260">
        <v>43397</v>
      </c>
      <c r="E15" s="261"/>
      <c r="F15" s="261"/>
      <c r="G15" s="261"/>
      <c r="H15" s="262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0">
        <v>43502</v>
      </c>
      <c r="T15" s="277"/>
    </row>
    <row r="16" spans="3:20" ht="21.75" customHeight="1">
      <c r="C16" s="75" t="s">
        <v>19</v>
      </c>
      <c r="D16" s="260">
        <v>924</v>
      </c>
      <c r="E16" s="261"/>
      <c r="F16" s="261"/>
      <c r="G16" s="261"/>
      <c r="H16" s="262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0">
        <v>933</v>
      </c>
      <c r="T16" s="277"/>
    </row>
    <row r="17" spans="3:20" ht="21.75" customHeight="1">
      <c r="C17" s="75" t="s">
        <v>20</v>
      </c>
      <c r="D17" s="260">
        <v>337</v>
      </c>
      <c r="E17" s="261"/>
      <c r="F17" s="261"/>
      <c r="G17" s="261"/>
      <c r="H17" s="262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0">
        <v>343</v>
      </c>
      <c r="T17" s="277"/>
    </row>
    <row r="18" spans="3:20" ht="21.75" customHeight="1" thickBot="1">
      <c r="C18" s="76" t="s">
        <v>2</v>
      </c>
      <c r="D18" s="263">
        <f>SUM(D14:H15)</f>
        <v>92406</v>
      </c>
      <c r="E18" s="264"/>
      <c r="F18" s="264"/>
      <c r="G18" s="264"/>
      <c r="H18" s="265"/>
      <c r="I18" s="77" t="s">
        <v>21</v>
      </c>
      <c r="J18" s="78"/>
      <c r="K18" s="264">
        <f>S23</f>
        <v>578</v>
      </c>
      <c r="L18" s="264"/>
      <c r="M18" s="265"/>
      <c r="N18" s="77" t="s">
        <v>22</v>
      </c>
      <c r="O18" s="78"/>
      <c r="P18" s="264">
        <f>S25</f>
        <v>318</v>
      </c>
      <c r="Q18" s="264"/>
      <c r="R18" s="265"/>
      <c r="S18" s="263">
        <f>SUM(S14:T15)</f>
        <v>92666</v>
      </c>
      <c r="T18" s="27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6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0" t="s">
        <v>37</v>
      </c>
      <c r="N22" s="271"/>
      <c r="O22" s="272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7"/>
      <c r="D23" s="260">
        <v>62</v>
      </c>
      <c r="E23" s="261"/>
      <c r="F23" s="262"/>
      <c r="G23" s="260">
        <v>0</v>
      </c>
      <c r="H23" s="261"/>
      <c r="I23" s="262"/>
      <c r="J23" s="260">
        <v>504</v>
      </c>
      <c r="K23" s="261"/>
      <c r="L23" s="262"/>
      <c r="M23" s="260">
        <v>1</v>
      </c>
      <c r="N23" s="261"/>
      <c r="O23" s="262"/>
      <c r="P23" s="260">
        <v>11</v>
      </c>
      <c r="Q23" s="261"/>
      <c r="R23" s="262"/>
      <c r="S23" s="89">
        <f>SUM(D23:R23)</f>
        <v>578</v>
      </c>
      <c r="T23" s="11"/>
    </row>
    <row r="24" spans="3:20" ht="24.75" customHeight="1">
      <c r="C24" s="268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3" t="s">
        <v>38</v>
      </c>
      <c r="N24" s="274"/>
      <c r="O24" s="275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9"/>
      <c r="D25" s="263">
        <v>59</v>
      </c>
      <c r="E25" s="264"/>
      <c r="F25" s="265"/>
      <c r="G25" s="263">
        <v>1</v>
      </c>
      <c r="H25" s="264"/>
      <c r="I25" s="265"/>
      <c r="J25" s="263">
        <v>255</v>
      </c>
      <c r="K25" s="264"/>
      <c r="L25" s="265"/>
      <c r="M25" s="263">
        <v>0</v>
      </c>
      <c r="N25" s="264"/>
      <c r="O25" s="265"/>
      <c r="P25" s="263">
        <v>3</v>
      </c>
      <c r="Q25" s="264"/>
      <c r="R25" s="265"/>
      <c r="S25" s="90">
        <f>SUM(D25:R25)</f>
        <v>318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平成２３年９月月報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3071</v>
      </c>
      <c r="G12" s="91">
        <f>SUM(G13:G14)</f>
        <v>1946</v>
      </c>
      <c r="H12" s="92">
        <f>SUM(F12:G12)</f>
        <v>5017</v>
      </c>
      <c r="I12" s="257"/>
      <c r="J12" s="95">
        <f>SUM(J13:J14)</f>
        <v>2707</v>
      </c>
      <c r="K12" s="91">
        <f>SUM(K13:K14)</f>
        <v>2137</v>
      </c>
      <c r="L12" s="91">
        <f>SUM(L13:L14)</f>
        <v>1950</v>
      </c>
      <c r="M12" s="91">
        <f>SUM(M13:M14)</f>
        <v>1376</v>
      </c>
      <c r="N12" s="91">
        <f>SUM(N13:N14)</f>
        <v>1634</v>
      </c>
      <c r="O12" s="91">
        <f>SUM(I12:N12)</f>
        <v>9804</v>
      </c>
      <c r="P12" s="94">
        <f>H12+O12</f>
        <v>14821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455</v>
      </c>
      <c r="G13" s="91">
        <v>287</v>
      </c>
      <c r="H13" s="92">
        <f>SUM(F13:G13)</f>
        <v>742</v>
      </c>
      <c r="I13" s="258"/>
      <c r="J13" s="95">
        <v>372</v>
      </c>
      <c r="K13" s="91">
        <v>277</v>
      </c>
      <c r="L13" s="91">
        <v>237</v>
      </c>
      <c r="M13" s="91">
        <v>136</v>
      </c>
      <c r="N13" s="91">
        <v>196</v>
      </c>
      <c r="O13" s="91">
        <f>SUM(I13:N13)</f>
        <v>1218</v>
      </c>
      <c r="P13" s="94">
        <f>H13+O13</f>
        <v>1960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2616</v>
      </c>
      <c r="G14" s="91">
        <v>1659</v>
      </c>
      <c r="H14" s="92">
        <f>SUM(F14:G14)</f>
        <v>4275</v>
      </c>
      <c r="I14" s="258"/>
      <c r="J14" s="95">
        <v>2335</v>
      </c>
      <c r="K14" s="91">
        <v>1860</v>
      </c>
      <c r="L14" s="91">
        <v>1713</v>
      </c>
      <c r="M14" s="91">
        <v>1240</v>
      </c>
      <c r="N14" s="91">
        <v>1438</v>
      </c>
      <c r="O14" s="91">
        <f>SUM(I14:N14)</f>
        <v>8586</v>
      </c>
      <c r="P14" s="94">
        <f>H14+O14</f>
        <v>12861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66</v>
      </c>
      <c r="G15" s="91">
        <v>73</v>
      </c>
      <c r="H15" s="92">
        <f>SUM(F15:G15)</f>
        <v>139</v>
      </c>
      <c r="I15" s="258"/>
      <c r="J15" s="95">
        <v>95</v>
      </c>
      <c r="K15" s="91">
        <v>69</v>
      </c>
      <c r="L15" s="91">
        <v>62</v>
      </c>
      <c r="M15" s="91">
        <v>43</v>
      </c>
      <c r="N15" s="91">
        <v>70</v>
      </c>
      <c r="O15" s="91">
        <f>SUM(I15:N15)</f>
        <v>339</v>
      </c>
      <c r="P15" s="94">
        <f>H15+O15</f>
        <v>478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3137</v>
      </c>
      <c r="G16" s="96">
        <f>G12+G15</f>
        <v>2019</v>
      </c>
      <c r="H16" s="97">
        <f>SUM(F16:G16)</f>
        <v>5156</v>
      </c>
      <c r="I16" s="259"/>
      <c r="J16" s="100">
        <f>J12+J15</f>
        <v>2802</v>
      </c>
      <c r="K16" s="96">
        <f>K12+K15</f>
        <v>2206</v>
      </c>
      <c r="L16" s="96">
        <f>L12+L15</f>
        <v>2012</v>
      </c>
      <c r="M16" s="96">
        <f>M12+M15</f>
        <v>1419</v>
      </c>
      <c r="N16" s="96">
        <f>N12+N15</f>
        <v>1704</v>
      </c>
      <c r="O16" s="96">
        <f>SUM(I16:N16)</f>
        <v>10143</v>
      </c>
      <c r="P16" s="99">
        <f>H16+O16</f>
        <v>15299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3"/>
      <c r="Q20" s="3"/>
    </row>
    <row r="21" spans="3:17" s="15" customFormat="1" ht="18.75" customHeight="1">
      <c r="C21" s="40" t="s">
        <v>29</v>
      </c>
      <c r="D21" s="28"/>
      <c r="E21" s="28"/>
      <c r="F21" s="91">
        <v>2118</v>
      </c>
      <c r="G21" s="91">
        <v>1453</v>
      </c>
      <c r="H21" s="92">
        <f>SUM(F21:G21)</f>
        <v>3571</v>
      </c>
      <c r="I21" s="93">
        <v>0</v>
      </c>
      <c r="J21" s="95">
        <v>2029</v>
      </c>
      <c r="K21" s="91">
        <v>1530</v>
      </c>
      <c r="L21" s="91">
        <v>1163</v>
      </c>
      <c r="M21" s="91">
        <v>677</v>
      </c>
      <c r="N21" s="91">
        <v>625</v>
      </c>
      <c r="O21" s="101">
        <f>SUM(I21:N21)</f>
        <v>6024</v>
      </c>
      <c r="P21" s="94">
        <f>O21+H21</f>
        <v>9595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43</v>
      </c>
      <c r="G22" s="91">
        <v>55</v>
      </c>
      <c r="H22" s="92">
        <f>SUM(F22:G22)</f>
        <v>98</v>
      </c>
      <c r="I22" s="93">
        <v>0</v>
      </c>
      <c r="J22" s="95">
        <v>80</v>
      </c>
      <c r="K22" s="91">
        <v>57</v>
      </c>
      <c r="L22" s="91">
        <v>42</v>
      </c>
      <c r="M22" s="91">
        <v>31</v>
      </c>
      <c r="N22" s="91">
        <v>31</v>
      </c>
      <c r="O22" s="101">
        <f>SUM(I22:N22)</f>
        <v>241</v>
      </c>
      <c r="P22" s="94">
        <f>O22+H22</f>
        <v>339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2161</v>
      </c>
      <c r="G23" s="96">
        <f aca="true" t="shared" si="0" ref="G23:N23">SUM(G21:G22)</f>
        <v>1508</v>
      </c>
      <c r="H23" s="97">
        <f>SUM(F23:G23)</f>
        <v>3669</v>
      </c>
      <c r="I23" s="98">
        <f t="shared" si="0"/>
        <v>0</v>
      </c>
      <c r="J23" s="100">
        <f t="shared" si="0"/>
        <v>2109</v>
      </c>
      <c r="K23" s="96">
        <f t="shared" si="0"/>
        <v>1587</v>
      </c>
      <c r="L23" s="96">
        <f t="shared" si="0"/>
        <v>1205</v>
      </c>
      <c r="M23" s="96">
        <f t="shared" si="0"/>
        <v>708</v>
      </c>
      <c r="N23" s="96">
        <f t="shared" si="0"/>
        <v>656</v>
      </c>
      <c r="O23" s="102">
        <f>SUM(I23:N23)</f>
        <v>6265</v>
      </c>
      <c r="P23" s="99">
        <f>O23+H23</f>
        <v>9934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3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10</v>
      </c>
      <c r="H28" s="92">
        <f>SUM(F28:G28)</f>
        <v>14</v>
      </c>
      <c r="I28" s="93">
        <v>0</v>
      </c>
      <c r="J28" s="95">
        <v>124</v>
      </c>
      <c r="K28" s="91">
        <v>131</v>
      </c>
      <c r="L28" s="91">
        <v>145</v>
      </c>
      <c r="M28" s="91">
        <v>87</v>
      </c>
      <c r="N28" s="91">
        <v>66</v>
      </c>
      <c r="O28" s="101">
        <f>SUM(I28:N28)</f>
        <v>553</v>
      </c>
      <c r="P28" s="94">
        <f>O28+H28</f>
        <v>567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2</v>
      </c>
      <c r="L29" s="91">
        <v>1</v>
      </c>
      <c r="M29" s="91">
        <v>1</v>
      </c>
      <c r="N29" s="91">
        <v>2</v>
      </c>
      <c r="O29" s="101">
        <f>SUM(I29:N29)</f>
        <v>6</v>
      </c>
      <c r="P29" s="94">
        <f>O29+H29</f>
        <v>6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10</v>
      </c>
      <c r="H30" s="97">
        <f>SUM(F30:G30)</f>
        <v>14</v>
      </c>
      <c r="I30" s="98">
        <f aca="true" t="shared" si="1" ref="I30:N30">SUM(I28:I29)</f>
        <v>0</v>
      </c>
      <c r="J30" s="100">
        <f t="shared" si="1"/>
        <v>124</v>
      </c>
      <c r="K30" s="96">
        <f t="shared" si="1"/>
        <v>133</v>
      </c>
      <c r="L30" s="96">
        <f t="shared" si="1"/>
        <v>146</v>
      </c>
      <c r="M30" s="96">
        <f t="shared" si="1"/>
        <v>88</v>
      </c>
      <c r="N30" s="96">
        <f t="shared" si="1"/>
        <v>68</v>
      </c>
      <c r="O30" s="102">
        <f>SUM(I30:N30)</f>
        <v>559</v>
      </c>
      <c r="P30" s="99">
        <f>O30+H30</f>
        <v>573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2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45</v>
      </c>
      <c r="J35" s="105">
        <f t="shared" si="2"/>
        <v>143</v>
      </c>
      <c r="K35" s="105">
        <f t="shared" si="2"/>
        <v>306</v>
      </c>
      <c r="L35" s="105">
        <f t="shared" si="2"/>
        <v>307</v>
      </c>
      <c r="M35" s="105">
        <f t="shared" si="2"/>
        <v>427</v>
      </c>
      <c r="N35" s="106">
        <f aca="true" t="shared" si="4" ref="N35:N44">SUM(I35:M35)</f>
        <v>1228</v>
      </c>
      <c r="O35" s="107">
        <f aca="true" t="shared" si="5" ref="O35:O43">SUM(H35+N35)</f>
        <v>1228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45</v>
      </c>
      <c r="J36" s="91">
        <v>143</v>
      </c>
      <c r="K36" s="91">
        <v>306</v>
      </c>
      <c r="L36" s="91">
        <v>305</v>
      </c>
      <c r="M36" s="91">
        <v>424</v>
      </c>
      <c r="N36" s="101">
        <f t="shared" si="4"/>
        <v>1223</v>
      </c>
      <c r="O36" s="94">
        <f t="shared" si="5"/>
        <v>1223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0</v>
      </c>
      <c r="L37" s="96">
        <v>2</v>
      </c>
      <c r="M37" s="96">
        <v>3</v>
      </c>
      <c r="N37" s="102">
        <f t="shared" si="4"/>
        <v>5</v>
      </c>
      <c r="O37" s="99">
        <f t="shared" si="5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145</v>
      </c>
      <c r="J38" s="105">
        <f>SUM(J39:J40)</f>
        <v>184</v>
      </c>
      <c r="K38" s="105">
        <f>SUM(K39:K40)</f>
        <v>259</v>
      </c>
      <c r="L38" s="105">
        <f>SUM(L39:L40)</f>
        <v>195</v>
      </c>
      <c r="M38" s="105">
        <f>SUM(M39:M40)</f>
        <v>154</v>
      </c>
      <c r="N38" s="106">
        <f t="shared" si="4"/>
        <v>937</v>
      </c>
      <c r="O38" s="107">
        <f t="shared" si="5"/>
        <v>937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144</v>
      </c>
      <c r="J39" s="91">
        <v>180</v>
      </c>
      <c r="K39" s="91">
        <v>254</v>
      </c>
      <c r="L39" s="91">
        <v>190</v>
      </c>
      <c r="M39" s="91">
        <v>148</v>
      </c>
      <c r="N39" s="101">
        <f t="shared" si="4"/>
        <v>916</v>
      </c>
      <c r="O39" s="94">
        <f t="shared" si="5"/>
        <v>916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5</v>
      </c>
      <c r="L40" s="96">
        <v>5</v>
      </c>
      <c r="M40" s="96">
        <v>6</v>
      </c>
      <c r="N40" s="102">
        <f t="shared" si="4"/>
        <v>21</v>
      </c>
      <c r="O40" s="99">
        <f t="shared" si="5"/>
        <v>21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3</v>
      </c>
      <c r="K41" s="105">
        <f>SUM(K42:K43)</f>
        <v>11</v>
      </c>
      <c r="L41" s="105">
        <f>SUM(L42:L43)</f>
        <v>27</v>
      </c>
      <c r="M41" s="105">
        <f>SUM(M42:M43)</f>
        <v>119</v>
      </c>
      <c r="N41" s="106">
        <f t="shared" si="4"/>
        <v>162</v>
      </c>
      <c r="O41" s="107">
        <f t="shared" si="5"/>
        <v>162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2</v>
      </c>
      <c r="K42" s="91">
        <v>11</v>
      </c>
      <c r="L42" s="91">
        <v>27</v>
      </c>
      <c r="M42" s="91">
        <v>117</v>
      </c>
      <c r="N42" s="101">
        <f t="shared" si="4"/>
        <v>159</v>
      </c>
      <c r="O42" s="94">
        <f t="shared" si="5"/>
        <v>159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1</v>
      </c>
      <c r="K43" s="96">
        <v>0</v>
      </c>
      <c r="L43" s="96">
        <v>0</v>
      </c>
      <c r="M43" s="96">
        <v>2</v>
      </c>
      <c r="N43" s="102">
        <f t="shared" si="4"/>
        <v>3</v>
      </c>
      <c r="O43" s="99">
        <f t="shared" si="5"/>
        <v>3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192</v>
      </c>
      <c r="J44" s="96">
        <v>327</v>
      </c>
      <c r="K44" s="96">
        <v>572</v>
      </c>
      <c r="L44" s="96">
        <v>525</v>
      </c>
      <c r="M44" s="96">
        <v>699</v>
      </c>
      <c r="N44" s="102">
        <f t="shared" si="4"/>
        <v>2315</v>
      </c>
      <c r="O44" s="110">
        <f>H44+N44</f>
        <v>2315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5" sqref="A5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平成２３年９月月報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7" t="s">
        <v>68</v>
      </c>
      <c r="D9" s="298"/>
      <c r="E9" s="298"/>
      <c r="F9" s="299"/>
      <c r="G9" s="303" t="s">
        <v>49</v>
      </c>
      <c r="H9" s="304"/>
      <c r="I9" s="305"/>
      <c r="J9" s="306" t="s">
        <v>50</v>
      </c>
      <c r="K9" s="304"/>
      <c r="L9" s="304"/>
      <c r="M9" s="304"/>
      <c r="N9" s="304"/>
      <c r="O9" s="304"/>
      <c r="P9" s="305"/>
      <c r="Q9" s="295" t="s">
        <v>47</v>
      </c>
    </row>
    <row r="10" spans="1:18" ht="28.5" customHeight="1">
      <c r="A10" s="118"/>
      <c r="B10" s="118"/>
      <c r="C10" s="300"/>
      <c r="D10" s="301"/>
      <c r="E10" s="301"/>
      <c r="F10" s="302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6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5085</v>
      </c>
      <c r="H12" s="183">
        <f t="shared" si="0"/>
        <v>4062</v>
      </c>
      <c r="I12" s="184">
        <f t="shared" si="0"/>
        <v>9147</v>
      </c>
      <c r="J12" s="185">
        <f>J13+J19+J22+J26+J30+J31</f>
        <v>0</v>
      </c>
      <c r="K12" s="183">
        <f t="shared" si="0"/>
        <v>6479</v>
      </c>
      <c r="L12" s="182">
        <f t="shared" si="0"/>
        <v>5336</v>
      </c>
      <c r="M12" s="182">
        <f t="shared" si="0"/>
        <v>4444</v>
      </c>
      <c r="N12" s="182">
        <f t="shared" si="0"/>
        <v>2789</v>
      </c>
      <c r="O12" s="183">
        <f t="shared" si="0"/>
        <v>2946</v>
      </c>
      <c r="P12" s="182">
        <f t="shared" si="0"/>
        <v>21994</v>
      </c>
      <c r="Q12" s="186">
        <f t="shared" si="0"/>
        <v>31141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1645</v>
      </c>
      <c r="H13" s="188">
        <f t="shared" si="1"/>
        <v>1192</v>
      </c>
      <c r="I13" s="189">
        <f t="shared" si="1"/>
        <v>2837</v>
      </c>
      <c r="J13" s="190">
        <f t="shared" si="1"/>
        <v>0</v>
      </c>
      <c r="K13" s="188">
        <f t="shared" si="1"/>
        <v>1975</v>
      </c>
      <c r="L13" s="187">
        <f t="shared" si="1"/>
        <v>1580</v>
      </c>
      <c r="M13" s="187">
        <f t="shared" si="1"/>
        <v>1455</v>
      </c>
      <c r="N13" s="187">
        <f t="shared" si="1"/>
        <v>1002</v>
      </c>
      <c r="O13" s="188">
        <f t="shared" si="1"/>
        <v>1407</v>
      </c>
      <c r="P13" s="187">
        <f t="shared" si="1"/>
        <v>7419</v>
      </c>
      <c r="Q13" s="191">
        <f t="shared" si="1"/>
        <v>10256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1435</v>
      </c>
      <c r="H14" s="188">
        <v>855</v>
      </c>
      <c r="I14" s="189">
        <f>SUM(G14:H14)</f>
        <v>2290</v>
      </c>
      <c r="J14" s="190">
        <v>0</v>
      </c>
      <c r="K14" s="188">
        <v>1232</v>
      </c>
      <c r="L14" s="187">
        <v>831</v>
      </c>
      <c r="M14" s="187">
        <v>676</v>
      </c>
      <c r="N14" s="187">
        <v>434</v>
      </c>
      <c r="O14" s="188">
        <v>486</v>
      </c>
      <c r="P14" s="187">
        <f>SUM(J14:O14)</f>
        <v>3659</v>
      </c>
      <c r="Q14" s="191">
        <f>I14+P14</f>
        <v>5949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3</v>
      </c>
      <c r="L15" s="187">
        <v>16</v>
      </c>
      <c r="M15" s="187">
        <v>26</v>
      </c>
      <c r="N15" s="187">
        <v>48</v>
      </c>
      <c r="O15" s="188">
        <v>172</v>
      </c>
      <c r="P15" s="187">
        <f>SUM(J15:O15)</f>
        <v>265</v>
      </c>
      <c r="Q15" s="191">
        <f>I15+P15</f>
        <v>265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90</v>
      </c>
      <c r="H16" s="188">
        <v>197</v>
      </c>
      <c r="I16" s="189">
        <f>SUM(G16:H16)</f>
        <v>287</v>
      </c>
      <c r="J16" s="190">
        <v>0</v>
      </c>
      <c r="K16" s="188">
        <v>294</v>
      </c>
      <c r="L16" s="187">
        <v>290</v>
      </c>
      <c r="M16" s="187">
        <v>316</v>
      </c>
      <c r="N16" s="187">
        <v>210</v>
      </c>
      <c r="O16" s="188">
        <v>340</v>
      </c>
      <c r="P16" s="187">
        <f>SUM(J16:O16)</f>
        <v>1450</v>
      </c>
      <c r="Q16" s="191">
        <f>I16+P16</f>
        <v>1737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13</v>
      </c>
      <c r="H17" s="188">
        <v>17</v>
      </c>
      <c r="I17" s="189">
        <f>SUM(G17:H17)</f>
        <v>30</v>
      </c>
      <c r="J17" s="190">
        <v>0</v>
      </c>
      <c r="K17" s="188">
        <v>42</v>
      </c>
      <c r="L17" s="187">
        <v>34</v>
      </c>
      <c r="M17" s="187">
        <v>15</v>
      </c>
      <c r="N17" s="187">
        <v>21</v>
      </c>
      <c r="O17" s="188">
        <v>19</v>
      </c>
      <c r="P17" s="187">
        <f>SUM(J17:O17)</f>
        <v>131</v>
      </c>
      <c r="Q17" s="191">
        <f>I17+P17</f>
        <v>161</v>
      </c>
      <c r="R17" s="118"/>
    </row>
    <row r="18" spans="1:18" ht="18" customHeight="1">
      <c r="A18" s="118"/>
      <c r="B18" s="118"/>
      <c r="C18" s="130"/>
      <c r="D18" s="133"/>
      <c r="E18" s="293" t="s">
        <v>96</v>
      </c>
      <c r="F18" s="294"/>
      <c r="G18" s="187">
        <v>107</v>
      </c>
      <c r="H18" s="188">
        <v>123</v>
      </c>
      <c r="I18" s="189">
        <f>SUM(G18:H18)</f>
        <v>230</v>
      </c>
      <c r="J18" s="190">
        <v>0</v>
      </c>
      <c r="K18" s="188">
        <v>404</v>
      </c>
      <c r="L18" s="187">
        <v>409</v>
      </c>
      <c r="M18" s="187">
        <v>422</v>
      </c>
      <c r="N18" s="187">
        <v>289</v>
      </c>
      <c r="O18" s="188">
        <v>390</v>
      </c>
      <c r="P18" s="187">
        <f>SUM(J18:O18)</f>
        <v>1914</v>
      </c>
      <c r="Q18" s="191">
        <f>I18+P18</f>
        <v>2144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709</v>
      </c>
      <c r="H19" s="188">
        <f t="shared" si="2"/>
        <v>669</v>
      </c>
      <c r="I19" s="189">
        <f t="shared" si="2"/>
        <v>1378</v>
      </c>
      <c r="J19" s="190">
        <f t="shared" si="2"/>
        <v>0</v>
      </c>
      <c r="K19" s="188">
        <f t="shared" si="2"/>
        <v>1242</v>
      </c>
      <c r="L19" s="187">
        <f>SUM(L20:L21)</f>
        <v>1035</v>
      </c>
      <c r="M19" s="187">
        <f t="shared" si="2"/>
        <v>771</v>
      </c>
      <c r="N19" s="187">
        <f t="shared" si="2"/>
        <v>404</v>
      </c>
      <c r="O19" s="188">
        <f t="shared" si="2"/>
        <v>213</v>
      </c>
      <c r="P19" s="187">
        <f>SUM(P20:P21)</f>
        <v>3665</v>
      </c>
      <c r="Q19" s="191">
        <f t="shared" si="2"/>
        <v>5043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591</v>
      </c>
      <c r="H20" s="188">
        <v>541</v>
      </c>
      <c r="I20" s="189">
        <f>SUM(G20:H20)</f>
        <v>1132</v>
      </c>
      <c r="J20" s="190">
        <v>0</v>
      </c>
      <c r="K20" s="188">
        <v>1023</v>
      </c>
      <c r="L20" s="187">
        <v>813</v>
      </c>
      <c r="M20" s="187">
        <v>597</v>
      </c>
      <c r="N20" s="187">
        <v>330</v>
      </c>
      <c r="O20" s="188">
        <v>189</v>
      </c>
      <c r="P20" s="187">
        <f>SUM(J20:O20)</f>
        <v>2952</v>
      </c>
      <c r="Q20" s="191">
        <f>I20+P20</f>
        <v>4084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118</v>
      </c>
      <c r="H21" s="188">
        <v>128</v>
      </c>
      <c r="I21" s="189">
        <f>SUM(G21:H21)</f>
        <v>246</v>
      </c>
      <c r="J21" s="190">
        <v>0</v>
      </c>
      <c r="K21" s="188">
        <v>219</v>
      </c>
      <c r="L21" s="187">
        <v>222</v>
      </c>
      <c r="M21" s="187">
        <v>174</v>
      </c>
      <c r="N21" s="187">
        <v>74</v>
      </c>
      <c r="O21" s="188">
        <v>24</v>
      </c>
      <c r="P21" s="187">
        <f>SUM(J21:O21)</f>
        <v>713</v>
      </c>
      <c r="Q21" s="191">
        <f>I21+P21</f>
        <v>959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5</v>
      </c>
      <c r="H22" s="188">
        <f t="shared" si="3"/>
        <v>33</v>
      </c>
      <c r="I22" s="189">
        <f t="shared" si="3"/>
        <v>38</v>
      </c>
      <c r="J22" s="190">
        <f t="shared" si="3"/>
        <v>0</v>
      </c>
      <c r="K22" s="188">
        <f t="shared" si="3"/>
        <v>144</v>
      </c>
      <c r="L22" s="187">
        <f t="shared" si="3"/>
        <v>205</v>
      </c>
      <c r="M22" s="187">
        <f t="shared" si="3"/>
        <v>216</v>
      </c>
      <c r="N22" s="187">
        <f t="shared" si="3"/>
        <v>151</v>
      </c>
      <c r="O22" s="188">
        <f t="shared" si="3"/>
        <v>135</v>
      </c>
      <c r="P22" s="187">
        <f t="shared" si="3"/>
        <v>851</v>
      </c>
      <c r="Q22" s="191">
        <f t="shared" si="3"/>
        <v>889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5</v>
      </c>
      <c r="H23" s="188">
        <v>30</v>
      </c>
      <c r="I23" s="189">
        <f>SUM(G23:H23)</f>
        <v>35</v>
      </c>
      <c r="J23" s="190">
        <v>0</v>
      </c>
      <c r="K23" s="188">
        <v>132</v>
      </c>
      <c r="L23" s="187">
        <v>167</v>
      </c>
      <c r="M23" s="187">
        <v>187</v>
      </c>
      <c r="N23" s="187">
        <v>132</v>
      </c>
      <c r="O23" s="188">
        <v>109</v>
      </c>
      <c r="P23" s="187">
        <f>SUM(J23:O23)</f>
        <v>727</v>
      </c>
      <c r="Q23" s="191">
        <f>I23+P23</f>
        <v>762</v>
      </c>
      <c r="R23" s="118"/>
    </row>
    <row r="24" spans="1:18" ht="18" customHeight="1">
      <c r="A24" s="118"/>
      <c r="B24" s="118"/>
      <c r="C24" s="130"/>
      <c r="D24" s="133"/>
      <c r="E24" s="287" t="s">
        <v>100</v>
      </c>
      <c r="F24" s="289"/>
      <c r="G24" s="187">
        <v>0</v>
      </c>
      <c r="H24" s="188">
        <v>3</v>
      </c>
      <c r="I24" s="189">
        <f>SUM(G24:H24)</f>
        <v>3</v>
      </c>
      <c r="J24" s="190">
        <v>0</v>
      </c>
      <c r="K24" s="188">
        <v>12</v>
      </c>
      <c r="L24" s="187">
        <v>38</v>
      </c>
      <c r="M24" s="187">
        <v>29</v>
      </c>
      <c r="N24" s="187">
        <v>19</v>
      </c>
      <c r="O24" s="188">
        <v>26</v>
      </c>
      <c r="P24" s="187">
        <f>SUM(J24:O24)</f>
        <v>124</v>
      </c>
      <c r="Q24" s="191">
        <f>I24+P24</f>
        <v>127</v>
      </c>
      <c r="R24" s="118"/>
    </row>
    <row r="25" spans="1:18" ht="18" customHeight="1">
      <c r="A25" s="118"/>
      <c r="B25" s="118"/>
      <c r="C25" s="130"/>
      <c r="D25" s="137"/>
      <c r="E25" s="287" t="s">
        <v>101</v>
      </c>
      <c r="F25" s="289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564</v>
      </c>
      <c r="H26" s="188">
        <f t="shared" si="4"/>
        <v>652</v>
      </c>
      <c r="I26" s="189">
        <f t="shared" si="4"/>
        <v>1216</v>
      </c>
      <c r="J26" s="190">
        <f t="shared" si="4"/>
        <v>0</v>
      </c>
      <c r="K26" s="188">
        <f t="shared" si="4"/>
        <v>1033</v>
      </c>
      <c r="L26" s="187">
        <f t="shared" si="4"/>
        <v>968</v>
      </c>
      <c r="M26" s="187">
        <f t="shared" si="4"/>
        <v>839</v>
      </c>
      <c r="N26" s="187">
        <f t="shared" si="4"/>
        <v>564</v>
      </c>
      <c r="O26" s="188">
        <f t="shared" si="4"/>
        <v>552</v>
      </c>
      <c r="P26" s="187">
        <f t="shared" si="4"/>
        <v>3956</v>
      </c>
      <c r="Q26" s="191">
        <f t="shared" si="4"/>
        <v>5172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501</v>
      </c>
      <c r="H27" s="188">
        <v>610</v>
      </c>
      <c r="I27" s="189">
        <f>SUM(G27:H27)</f>
        <v>1111</v>
      </c>
      <c r="J27" s="190">
        <v>0</v>
      </c>
      <c r="K27" s="188">
        <v>971</v>
      </c>
      <c r="L27" s="187">
        <v>922</v>
      </c>
      <c r="M27" s="187">
        <v>803</v>
      </c>
      <c r="N27" s="187">
        <v>536</v>
      </c>
      <c r="O27" s="188">
        <v>544</v>
      </c>
      <c r="P27" s="187">
        <f>SUM(J27:O27)</f>
        <v>3776</v>
      </c>
      <c r="Q27" s="191">
        <f>I27+P27</f>
        <v>4887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23</v>
      </c>
      <c r="H28" s="188">
        <v>19</v>
      </c>
      <c r="I28" s="189">
        <f>SUM(G28:H28)</f>
        <v>42</v>
      </c>
      <c r="J28" s="190">
        <v>0</v>
      </c>
      <c r="K28" s="188">
        <v>42</v>
      </c>
      <c r="L28" s="187">
        <v>24</v>
      </c>
      <c r="M28" s="187">
        <v>24</v>
      </c>
      <c r="N28" s="187">
        <v>16</v>
      </c>
      <c r="O28" s="188">
        <v>6</v>
      </c>
      <c r="P28" s="187">
        <f>SUM(J28:O28)</f>
        <v>112</v>
      </c>
      <c r="Q28" s="191">
        <f>I28+P28</f>
        <v>154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40</v>
      </c>
      <c r="H29" s="188">
        <v>23</v>
      </c>
      <c r="I29" s="189">
        <f>SUM(G29:H29)</f>
        <v>63</v>
      </c>
      <c r="J29" s="190">
        <v>0</v>
      </c>
      <c r="K29" s="188">
        <v>20</v>
      </c>
      <c r="L29" s="187">
        <v>22</v>
      </c>
      <c r="M29" s="187">
        <v>12</v>
      </c>
      <c r="N29" s="187">
        <v>12</v>
      </c>
      <c r="O29" s="188">
        <v>2</v>
      </c>
      <c r="P29" s="187">
        <f>SUM(J29:O29)</f>
        <v>68</v>
      </c>
      <c r="Q29" s="191">
        <f>I29+P29</f>
        <v>131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82</v>
      </c>
      <c r="H30" s="188">
        <v>65</v>
      </c>
      <c r="I30" s="189">
        <f>SUM(G30:H30)</f>
        <v>147</v>
      </c>
      <c r="J30" s="190">
        <v>0</v>
      </c>
      <c r="K30" s="188">
        <v>142</v>
      </c>
      <c r="L30" s="187">
        <v>117</v>
      </c>
      <c r="M30" s="187">
        <v>125</v>
      </c>
      <c r="N30" s="187">
        <v>81</v>
      </c>
      <c r="O30" s="188">
        <v>91</v>
      </c>
      <c r="P30" s="187">
        <f>SUM(J30:O30)</f>
        <v>556</v>
      </c>
      <c r="Q30" s="191">
        <f>I30+P30</f>
        <v>703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2080</v>
      </c>
      <c r="H31" s="193">
        <v>1451</v>
      </c>
      <c r="I31" s="194">
        <f>SUM(G31:H31)</f>
        <v>3531</v>
      </c>
      <c r="J31" s="195">
        <v>0</v>
      </c>
      <c r="K31" s="193">
        <v>1943</v>
      </c>
      <c r="L31" s="192">
        <v>1431</v>
      </c>
      <c r="M31" s="192">
        <v>1038</v>
      </c>
      <c r="N31" s="192">
        <v>587</v>
      </c>
      <c r="O31" s="193">
        <v>548</v>
      </c>
      <c r="P31" s="194">
        <f>SUM(J31:O31)</f>
        <v>5547</v>
      </c>
      <c r="Q31" s="196">
        <f>I31+P31</f>
        <v>9078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4</v>
      </c>
      <c r="H32" s="183">
        <f t="shared" si="5"/>
        <v>10</v>
      </c>
      <c r="I32" s="184">
        <f t="shared" si="5"/>
        <v>14</v>
      </c>
      <c r="J32" s="185">
        <f t="shared" si="5"/>
        <v>0</v>
      </c>
      <c r="K32" s="183">
        <f t="shared" si="5"/>
        <v>127</v>
      </c>
      <c r="L32" s="182">
        <f t="shared" si="5"/>
        <v>137</v>
      </c>
      <c r="M32" s="182">
        <f t="shared" si="5"/>
        <v>147</v>
      </c>
      <c r="N32" s="182">
        <f t="shared" si="5"/>
        <v>87</v>
      </c>
      <c r="O32" s="183">
        <f t="shared" si="5"/>
        <v>69</v>
      </c>
      <c r="P32" s="182">
        <f t="shared" si="5"/>
        <v>567</v>
      </c>
      <c r="Q32" s="186">
        <f t="shared" si="5"/>
        <v>581</v>
      </c>
      <c r="R32" s="118"/>
    </row>
    <row r="33" spans="1:18" ht="18" customHeight="1">
      <c r="A33" s="118"/>
      <c r="B33" s="118"/>
      <c r="C33" s="130"/>
      <c r="D33" s="287" t="s">
        <v>78</v>
      </c>
      <c r="E33" s="288"/>
      <c r="F33" s="289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7" t="s">
        <v>79</v>
      </c>
      <c r="E34" s="288"/>
      <c r="F34" s="289"/>
      <c r="G34" s="187">
        <v>0</v>
      </c>
      <c r="H34" s="188">
        <v>1</v>
      </c>
      <c r="I34" s="189">
        <f>SUM(G34:H34)</f>
        <v>1</v>
      </c>
      <c r="J34" s="190">
        <v>0</v>
      </c>
      <c r="K34" s="188">
        <v>29</v>
      </c>
      <c r="L34" s="187">
        <v>31</v>
      </c>
      <c r="M34" s="187">
        <v>32</v>
      </c>
      <c r="N34" s="187">
        <v>20</v>
      </c>
      <c r="O34" s="188">
        <v>25</v>
      </c>
      <c r="P34" s="187">
        <f t="shared" si="6"/>
        <v>137</v>
      </c>
      <c r="Q34" s="191">
        <f t="shared" si="7"/>
        <v>138</v>
      </c>
      <c r="R34" s="118"/>
    </row>
    <row r="35" spans="1:18" ht="18" customHeight="1">
      <c r="A35" s="118"/>
      <c r="B35" s="118"/>
      <c r="C35" s="130"/>
      <c r="D35" s="287" t="s">
        <v>80</v>
      </c>
      <c r="E35" s="288"/>
      <c r="F35" s="289"/>
      <c r="G35" s="187">
        <v>4</v>
      </c>
      <c r="H35" s="188">
        <v>4</v>
      </c>
      <c r="I35" s="189">
        <f>SUM(G35:H35)</f>
        <v>8</v>
      </c>
      <c r="J35" s="190">
        <v>0</v>
      </c>
      <c r="K35" s="188">
        <v>26</v>
      </c>
      <c r="L35" s="187">
        <v>34</v>
      </c>
      <c r="M35" s="187">
        <v>22</v>
      </c>
      <c r="N35" s="187">
        <v>14</v>
      </c>
      <c r="O35" s="188">
        <v>8</v>
      </c>
      <c r="P35" s="187">
        <f t="shared" si="6"/>
        <v>104</v>
      </c>
      <c r="Q35" s="191">
        <f t="shared" si="7"/>
        <v>112</v>
      </c>
      <c r="R35" s="118"/>
    </row>
    <row r="36" spans="1:18" ht="18" customHeight="1">
      <c r="A36" s="118"/>
      <c r="B36" s="118"/>
      <c r="C36" s="130"/>
      <c r="D36" s="287" t="s">
        <v>81</v>
      </c>
      <c r="E36" s="288"/>
      <c r="F36" s="289"/>
      <c r="G36" s="198"/>
      <c r="H36" s="188">
        <v>5</v>
      </c>
      <c r="I36" s="189">
        <f>SUM(G36:H36)</f>
        <v>5</v>
      </c>
      <c r="J36" s="200"/>
      <c r="K36" s="188">
        <v>72</v>
      </c>
      <c r="L36" s="187">
        <v>72</v>
      </c>
      <c r="M36" s="187">
        <v>93</v>
      </c>
      <c r="N36" s="187">
        <v>53</v>
      </c>
      <c r="O36" s="188">
        <v>36</v>
      </c>
      <c r="P36" s="187">
        <f t="shared" si="6"/>
        <v>326</v>
      </c>
      <c r="Q36" s="191">
        <f t="shared" si="7"/>
        <v>331</v>
      </c>
      <c r="R36" s="118"/>
    </row>
    <row r="37" spans="1:18" ht="18" customHeight="1">
      <c r="A37" s="118"/>
      <c r="B37" s="118"/>
      <c r="C37" s="130"/>
      <c r="D37" s="287" t="s">
        <v>82</v>
      </c>
      <c r="E37" s="288"/>
      <c r="F37" s="289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90" t="s">
        <v>83</v>
      </c>
      <c r="E38" s="291"/>
      <c r="F38" s="292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196</v>
      </c>
      <c r="L39" s="182">
        <f t="shared" si="8"/>
        <v>336</v>
      </c>
      <c r="M39" s="182">
        <f t="shared" si="8"/>
        <v>585</v>
      </c>
      <c r="N39" s="182">
        <f t="shared" si="8"/>
        <v>543</v>
      </c>
      <c r="O39" s="183">
        <f t="shared" si="8"/>
        <v>705</v>
      </c>
      <c r="P39" s="182">
        <f t="shared" si="8"/>
        <v>2365</v>
      </c>
      <c r="Q39" s="186">
        <f t="shared" si="8"/>
        <v>2365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45</v>
      </c>
      <c r="L40" s="187">
        <v>142</v>
      </c>
      <c r="M40" s="187">
        <v>310</v>
      </c>
      <c r="N40" s="187">
        <v>310</v>
      </c>
      <c r="O40" s="188">
        <v>427</v>
      </c>
      <c r="P40" s="187">
        <f>SUM(J40:O40)</f>
        <v>1234</v>
      </c>
      <c r="Q40" s="191">
        <f>I40+P40</f>
        <v>1234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149</v>
      </c>
      <c r="L41" s="187">
        <v>191</v>
      </c>
      <c r="M41" s="187">
        <v>264</v>
      </c>
      <c r="N41" s="187">
        <v>206</v>
      </c>
      <c r="O41" s="188">
        <v>157</v>
      </c>
      <c r="P41" s="187">
        <f>SUM(J41:O41)</f>
        <v>967</v>
      </c>
      <c r="Q41" s="191">
        <f>I41+P41</f>
        <v>967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2</v>
      </c>
      <c r="L42" s="209">
        <v>3</v>
      </c>
      <c r="M42" s="209">
        <v>11</v>
      </c>
      <c r="N42" s="209">
        <v>27</v>
      </c>
      <c r="O42" s="208">
        <v>121</v>
      </c>
      <c r="P42" s="209">
        <f>SUM(J42:O42)</f>
        <v>164</v>
      </c>
      <c r="Q42" s="210">
        <f>I42+P42</f>
        <v>164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5089</v>
      </c>
      <c r="H43" s="212">
        <f t="shared" si="9"/>
        <v>4072</v>
      </c>
      <c r="I43" s="213">
        <f t="shared" si="9"/>
        <v>9161</v>
      </c>
      <c r="J43" s="214">
        <f>J12+J32+J39</f>
        <v>0</v>
      </c>
      <c r="K43" s="212">
        <f t="shared" si="9"/>
        <v>6802</v>
      </c>
      <c r="L43" s="211">
        <f t="shared" si="9"/>
        <v>5809</v>
      </c>
      <c r="M43" s="211">
        <f t="shared" si="9"/>
        <v>5176</v>
      </c>
      <c r="N43" s="211">
        <f t="shared" si="9"/>
        <v>3419</v>
      </c>
      <c r="O43" s="212">
        <f t="shared" si="9"/>
        <v>3720</v>
      </c>
      <c r="P43" s="211">
        <f t="shared" si="9"/>
        <v>24926</v>
      </c>
      <c r="Q43" s="215">
        <f t="shared" si="9"/>
        <v>34087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6388197</v>
      </c>
      <c r="H45" s="183">
        <f t="shared" si="10"/>
        <v>8239277</v>
      </c>
      <c r="I45" s="184">
        <f t="shared" si="10"/>
        <v>14627474</v>
      </c>
      <c r="J45" s="185">
        <f t="shared" si="10"/>
        <v>0</v>
      </c>
      <c r="K45" s="183">
        <f t="shared" si="10"/>
        <v>20157720</v>
      </c>
      <c r="L45" s="182">
        <f t="shared" si="10"/>
        <v>19906489</v>
      </c>
      <c r="M45" s="182">
        <f t="shared" si="10"/>
        <v>20719662</v>
      </c>
      <c r="N45" s="182">
        <f t="shared" si="10"/>
        <v>14746113</v>
      </c>
      <c r="O45" s="183">
        <f t="shared" si="10"/>
        <v>16568204</v>
      </c>
      <c r="P45" s="182">
        <f t="shared" si="10"/>
        <v>92098188</v>
      </c>
      <c r="Q45" s="186">
        <f t="shared" si="10"/>
        <v>106725662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2863222</v>
      </c>
      <c r="H46" s="188">
        <f t="shared" si="11"/>
        <v>2958295</v>
      </c>
      <c r="I46" s="189">
        <f t="shared" si="11"/>
        <v>5821517</v>
      </c>
      <c r="J46" s="190">
        <f t="shared" si="11"/>
        <v>0</v>
      </c>
      <c r="K46" s="188">
        <f t="shared" si="11"/>
        <v>7112808</v>
      </c>
      <c r="L46" s="187">
        <f t="shared" si="11"/>
        <v>6944108</v>
      </c>
      <c r="M46" s="187">
        <f t="shared" si="11"/>
        <v>7823490</v>
      </c>
      <c r="N46" s="187">
        <f t="shared" si="11"/>
        <v>6275726</v>
      </c>
      <c r="O46" s="188">
        <f t="shared" si="11"/>
        <v>9110116</v>
      </c>
      <c r="P46" s="187">
        <f t="shared" si="11"/>
        <v>37266248</v>
      </c>
      <c r="Q46" s="191">
        <f t="shared" si="11"/>
        <v>43087765</v>
      </c>
    </row>
    <row r="47" spans="3:17" ht="18" customHeight="1">
      <c r="C47" s="130"/>
      <c r="D47" s="133"/>
      <c r="E47" s="134" t="s">
        <v>92</v>
      </c>
      <c r="F47" s="135"/>
      <c r="G47" s="187">
        <v>2549603</v>
      </c>
      <c r="H47" s="188">
        <v>2159422</v>
      </c>
      <c r="I47" s="189">
        <f>SUM(G47:H47)</f>
        <v>4709025</v>
      </c>
      <c r="J47" s="190">
        <v>0</v>
      </c>
      <c r="K47" s="188">
        <v>5464371</v>
      </c>
      <c r="L47" s="187">
        <v>5135835</v>
      </c>
      <c r="M47" s="187">
        <v>5778911</v>
      </c>
      <c r="N47" s="187">
        <v>4620908</v>
      </c>
      <c r="O47" s="188">
        <v>5548957</v>
      </c>
      <c r="P47" s="187">
        <f>SUM(J47:O47)</f>
        <v>26548982</v>
      </c>
      <c r="Q47" s="191">
        <f>I47+P47</f>
        <v>31258007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11343</v>
      </c>
      <c r="L48" s="187">
        <v>93689</v>
      </c>
      <c r="M48" s="187">
        <v>155995</v>
      </c>
      <c r="N48" s="187">
        <v>291750</v>
      </c>
      <c r="O48" s="188">
        <v>1115125</v>
      </c>
      <c r="P48" s="187">
        <f>SUM(J48:O48)</f>
        <v>1667902</v>
      </c>
      <c r="Q48" s="191">
        <f>I48+P48</f>
        <v>1667902</v>
      </c>
    </row>
    <row r="49" spans="3:17" ht="18" customHeight="1">
      <c r="C49" s="130"/>
      <c r="D49" s="133"/>
      <c r="E49" s="134" t="s">
        <v>94</v>
      </c>
      <c r="F49" s="135"/>
      <c r="G49" s="187">
        <v>188795</v>
      </c>
      <c r="H49" s="188">
        <v>642061</v>
      </c>
      <c r="I49" s="189">
        <f>SUM(G49:H49)</f>
        <v>830856</v>
      </c>
      <c r="J49" s="190">
        <v>0</v>
      </c>
      <c r="K49" s="188">
        <v>1196241</v>
      </c>
      <c r="L49" s="187">
        <v>1236366</v>
      </c>
      <c r="M49" s="187">
        <v>1455951</v>
      </c>
      <c r="N49" s="187">
        <v>1051992</v>
      </c>
      <c r="O49" s="188">
        <v>2028818</v>
      </c>
      <c r="P49" s="187">
        <f>SUM(J49:O49)</f>
        <v>6969368</v>
      </c>
      <c r="Q49" s="191">
        <f>I49+P49</f>
        <v>7800224</v>
      </c>
    </row>
    <row r="50" spans="3:17" ht="18" customHeight="1">
      <c r="C50" s="130"/>
      <c r="D50" s="133"/>
      <c r="E50" s="134" t="s">
        <v>95</v>
      </c>
      <c r="F50" s="135"/>
      <c r="G50" s="187">
        <v>29254</v>
      </c>
      <c r="H50" s="188">
        <v>43072</v>
      </c>
      <c r="I50" s="189">
        <f>SUM(G50:H50)</f>
        <v>72326</v>
      </c>
      <c r="J50" s="190">
        <v>0</v>
      </c>
      <c r="K50" s="188">
        <v>99853</v>
      </c>
      <c r="L50" s="187">
        <v>98298</v>
      </c>
      <c r="M50" s="187">
        <v>40763</v>
      </c>
      <c r="N50" s="187">
        <v>60796</v>
      </c>
      <c r="O50" s="188">
        <v>54416</v>
      </c>
      <c r="P50" s="187">
        <f>SUM(J50:O50)</f>
        <v>354126</v>
      </c>
      <c r="Q50" s="191">
        <f>I50+P50</f>
        <v>426452</v>
      </c>
    </row>
    <row r="51" spans="3:17" ht="18" customHeight="1">
      <c r="C51" s="130"/>
      <c r="D51" s="133"/>
      <c r="E51" s="293" t="s">
        <v>105</v>
      </c>
      <c r="F51" s="294"/>
      <c r="G51" s="187">
        <v>95570</v>
      </c>
      <c r="H51" s="188">
        <v>113740</v>
      </c>
      <c r="I51" s="189">
        <f>SUM(G51:H51)</f>
        <v>209310</v>
      </c>
      <c r="J51" s="190">
        <v>0</v>
      </c>
      <c r="K51" s="188">
        <v>341000</v>
      </c>
      <c r="L51" s="187">
        <v>379920</v>
      </c>
      <c r="M51" s="187">
        <v>391870</v>
      </c>
      <c r="N51" s="187">
        <v>250280</v>
      </c>
      <c r="O51" s="188">
        <v>362800</v>
      </c>
      <c r="P51" s="187">
        <f>SUM(J51:O51)</f>
        <v>1725870</v>
      </c>
      <c r="Q51" s="191">
        <f>I51+P51</f>
        <v>1935180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1767972</v>
      </c>
      <c r="H52" s="188">
        <f t="shared" si="12"/>
        <v>3117574</v>
      </c>
      <c r="I52" s="189">
        <f t="shared" si="12"/>
        <v>4885546</v>
      </c>
      <c r="J52" s="190">
        <f t="shared" si="12"/>
        <v>0</v>
      </c>
      <c r="K52" s="188">
        <f t="shared" si="12"/>
        <v>6390652</v>
      </c>
      <c r="L52" s="187">
        <f t="shared" si="12"/>
        <v>6572848</v>
      </c>
      <c r="M52" s="187">
        <f t="shared" si="12"/>
        <v>5807915</v>
      </c>
      <c r="N52" s="187">
        <f t="shared" si="12"/>
        <v>3405400</v>
      </c>
      <c r="O52" s="188">
        <f t="shared" si="12"/>
        <v>2037409</v>
      </c>
      <c r="P52" s="187">
        <f t="shared" si="12"/>
        <v>24214224</v>
      </c>
      <c r="Q52" s="191">
        <f t="shared" si="12"/>
        <v>29099770</v>
      </c>
    </row>
    <row r="53" spans="3:17" ht="18" customHeight="1">
      <c r="C53" s="130"/>
      <c r="D53" s="133"/>
      <c r="E53" s="137" t="s">
        <v>97</v>
      </c>
      <c r="F53" s="137"/>
      <c r="G53" s="187">
        <v>1439057</v>
      </c>
      <c r="H53" s="188">
        <v>2448820</v>
      </c>
      <c r="I53" s="189">
        <f>SUM(G53:H53)</f>
        <v>3887877</v>
      </c>
      <c r="J53" s="190">
        <v>0</v>
      </c>
      <c r="K53" s="188">
        <v>5371417</v>
      </c>
      <c r="L53" s="187">
        <v>5303020</v>
      </c>
      <c r="M53" s="187">
        <v>4640445</v>
      </c>
      <c r="N53" s="187">
        <v>2806683</v>
      </c>
      <c r="O53" s="188">
        <v>1851843</v>
      </c>
      <c r="P53" s="187">
        <f>SUM(J53:O53)</f>
        <v>19973408</v>
      </c>
      <c r="Q53" s="191">
        <f>I53+P53</f>
        <v>23861285</v>
      </c>
    </row>
    <row r="54" spans="3:17" ht="18" customHeight="1">
      <c r="C54" s="130"/>
      <c r="D54" s="133"/>
      <c r="E54" s="137" t="s">
        <v>98</v>
      </c>
      <c r="F54" s="137"/>
      <c r="G54" s="187">
        <v>328915</v>
      </c>
      <c r="H54" s="188">
        <v>668754</v>
      </c>
      <c r="I54" s="189">
        <f>SUM(G54:H54)</f>
        <v>997669</v>
      </c>
      <c r="J54" s="190">
        <v>0</v>
      </c>
      <c r="K54" s="188">
        <v>1019235</v>
      </c>
      <c r="L54" s="187">
        <v>1269828</v>
      </c>
      <c r="M54" s="187">
        <v>1167470</v>
      </c>
      <c r="N54" s="187">
        <v>598717</v>
      </c>
      <c r="O54" s="188">
        <v>185566</v>
      </c>
      <c r="P54" s="187">
        <f>SUM(J54:O54)</f>
        <v>4240816</v>
      </c>
      <c r="Q54" s="191">
        <f>I54+P54</f>
        <v>5238485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7592</v>
      </c>
      <c r="H55" s="188">
        <f t="shared" si="13"/>
        <v>103108</v>
      </c>
      <c r="I55" s="189">
        <f t="shared" si="13"/>
        <v>110700</v>
      </c>
      <c r="J55" s="190">
        <f t="shared" si="13"/>
        <v>0</v>
      </c>
      <c r="K55" s="188">
        <f t="shared" si="13"/>
        <v>745907</v>
      </c>
      <c r="L55" s="187">
        <f t="shared" si="13"/>
        <v>1135339</v>
      </c>
      <c r="M55" s="187">
        <f t="shared" si="13"/>
        <v>1462933</v>
      </c>
      <c r="N55" s="187">
        <f t="shared" si="13"/>
        <v>1303407</v>
      </c>
      <c r="O55" s="188">
        <f t="shared" si="13"/>
        <v>976553</v>
      </c>
      <c r="P55" s="187">
        <f t="shared" si="13"/>
        <v>5624139</v>
      </c>
      <c r="Q55" s="191">
        <f t="shared" si="13"/>
        <v>5734839</v>
      </c>
    </row>
    <row r="56" spans="3:17" ht="18" customHeight="1">
      <c r="C56" s="130"/>
      <c r="D56" s="133"/>
      <c r="E56" s="134" t="s">
        <v>99</v>
      </c>
      <c r="F56" s="135"/>
      <c r="G56" s="187">
        <v>7592</v>
      </c>
      <c r="H56" s="188">
        <v>91788</v>
      </c>
      <c r="I56" s="189">
        <f>SUM(G56:H56)</f>
        <v>99380</v>
      </c>
      <c r="J56" s="190">
        <v>0</v>
      </c>
      <c r="K56" s="188">
        <v>683291</v>
      </c>
      <c r="L56" s="187">
        <v>939255</v>
      </c>
      <c r="M56" s="187">
        <v>1239115</v>
      </c>
      <c r="N56" s="187">
        <v>1181762</v>
      </c>
      <c r="O56" s="188">
        <v>788821</v>
      </c>
      <c r="P56" s="187">
        <f>SUM(J56:O56)</f>
        <v>4832244</v>
      </c>
      <c r="Q56" s="191">
        <f>I56+P56</f>
        <v>4931624</v>
      </c>
    </row>
    <row r="57" spans="3:17" ht="18" customHeight="1">
      <c r="C57" s="130"/>
      <c r="D57" s="133"/>
      <c r="E57" s="287" t="s">
        <v>100</v>
      </c>
      <c r="F57" s="289"/>
      <c r="G57" s="187">
        <v>0</v>
      </c>
      <c r="H57" s="188">
        <v>11320</v>
      </c>
      <c r="I57" s="189">
        <f>SUM(G57:H57)</f>
        <v>11320</v>
      </c>
      <c r="J57" s="190">
        <v>0</v>
      </c>
      <c r="K57" s="188">
        <v>62616</v>
      </c>
      <c r="L57" s="187">
        <v>196084</v>
      </c>
      <c r="M57" s="187">
        <v>223818</v>
      </c>
      <c r="N57" s="187">
        <v>121645</v>
      </c>
      <c r="O57" s="188">
        <v>187732</v>
      </c>
      <c r="P57" s="187">
        <f>SUM(J57:O57)</f>
        <v>791895</v>
      </c>
      <c r="Q57" s="191">
        <f>I57+P57</f>
        <v>803215</v>
      </c>
    </row>
    <row r="58" spans="3:17" ht="18" customHeight="1">
      <c r="C58" s="130"/>
      <c r="D58" s="137"/>
      <c r="E58" s="287" t="s">
        <v>101</v>
      </c>
      <c r="F58" s="289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379489</v>
      </c>
      <c r="H59" s="188">
        <f t="shared" si="14"/>
        <v>541031</v>
      </c>
      <c r="I59" s="189">
        <f t="shared" si="14"/>
        <v>920520</v>
      </c>
      <c r="J59" s="190">
        <f t="shared" si="14"/>
        <v>0</v>
      </c>
      <c r="K59" s="188">
        <f t="shared" si="14"/>
        <v>1045529</v>
      </c>
      <c r="L59" s="187">
        <f t="shared" si="14"/>
        <v>1256980</v>
      </c>
      <c r="M59" s="187">
        <f t="shared" si="14"/>
        <v>1286414</v>
      </c>
      <c r="N59" s="187">
        <f t="shared" si="14"/>
        <v>982545</v>
      </c>
      <c r="O59" s="188">
        <f t="shared" si="14"/>
        <v>1222035</v>
      </c>
      <c r="P59" s="187">
        <f t="shared" si="14"/>
        <v>5793503</v>
      </c>
      <c r="Q59" s="191">
        <f t="shared" si="14"/>
        <v>6714023</v>
      </c>
    </row>
    <row r="60" spans="3:17" ht="18" customHeight="1">
      <c r="C60" s="130"/>
      <c r="D60" s="133"/>
      <c r="E60" s="134" t="s">
        <v>102</v>
      </c>
      <c r="F60" s="135"/>
      <c r="G60" s="187">
        <v>379489</v>
      </c>
      <c r="H60" s="188">
        <v>541031</v>
      </c>
      <c r="I60" s="189">
        <f>SUM(G60:H60)</f>
        <v>920520</v>
      </c>
      <c r="J60" s="190">
        <v>0</v>
      </c>
      <c r="K60" s="188">
        <v>1045529</v>
      </c>
      <c r="L60" s="187">
        <v>1256980</v>
      </c>
      <c r="M60" s="187">
        <v>1286414</v>
      </c>
      <c r="N60" s="187">
        <v>982545</v>
      </c>
      <c r="O60" s="188">
        <v>1222035</v>
      </c>
      <c r="P60" s="187">
        <f>SUM(J60:O60)</f>
        <v>5793503</v>
      </c>
      <c r="Q60" s="191">
        <f>I60+P60</f>
        <v>6714023</v>
      </c>
    </row>
    <row r="61" spans="3:17" ht="18" customHeight="1">
      <c r="C61" s="158"/>
      <c r="D61" s="134" t="s">
        <v>106</v>
      </c>
      <c r="E61" s="136"/>
      <c r="F61" s="136"/>
      <c r="G61" s="218">
        <v>486262</v>
      </c>
      <c r="H61" s="218">
        <v>901657</v>
      </c>
      <c r="I61" s="219">
        <f>SUM(G61:H61)</f>
        <v>1387919</v>
      </c>
      <c r="J61" s="220">
        <v>0</v>
      </c>
      <c r="K61" s="218">
        <v>2438698</v>
      </c>
      <c r="L61" s="221">
        <v>2209964</v>
      </c>
      <c r="M61" s="221">
        <v>2702248</v>
      </c>
      <c r="N61" s="221">
        <v>1851440</v>
      </c>
      <c r="O61" s="218">
        <v>2329179</v>
      </c>
      <c r="P61" s="221">
        <f>SUM(J61:O61)</f>
        <v>11531529</v>
      </c>
      <c r="Q61" s="222">
        <f>I61+P61</f>
        <v>12919448</v>
      </c>
    </row>
    <row r="62" spans="3:17" ht="18" customHeight="1">
      <c r="C62" s="145"/>
      <c r="D62" s="146" t="s">
        <v>107</v>
      </c>
      <c r="E62" s="147"/>
      <c r="F62" s="147"/>
      <c r="G62" s="192">
        <v>883660</v>
      </c>
      <c r="H62" s="193">
        <v>617612</v>
      </c>
      <c r="I62" s="194">
        <f>SUM(G62:H62)</f>
        <v>1501272</v>
      </c>
      <c r="J62" s="195">
        <v>0</v>
      </c>
      <c r="K62" s="193">
        <v>2424126</v>
      </c>
      <c r="L62" s="192">
        <v>1787250</v>
      </c>
      <c r="M62" s="192">
        <v>1636662</v>
      </c>
      <c r="N62" s="192">
        <v>927595</v>
      </c>
      <c r="O62" s="193">
        <v>892912</v>
      </c>
      <c r="P62" s="194">
        <f>SUM(J62:O62)</f>
        <v>7668545</v>
      </c>
      <c r="Q62" s="196">
        <f>I62+P62</f>
        <v>9169817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19563</v>
      </c>
      <c r="H63" s="183">
        <f t="shared" si="15"/>
        <v>170827</v>
      </c>
      <c r="I63" s="184">
        <f t="shared" si="15"/>
        <v>190390</v>
      </c>
      <c r="J63" s="185">
        <f t="shared" si="15"/>
        <v>0</v>
      </c>
      <c r="K63" s="183">
        <f t="shared" si="15"/>
        <v>2395951</v>
      </c>
      <c r="L63" s="182">
        <f t="shared" si="15"/>
        <v>2704701</v>
      </c>
      <c r="M63" s="182">
        <f t="shared" si="15"/>
        <v>3339951</v>
      </c>
      <c r="N63" s="182">
        <f t="shared" si="15"/>
        <v>1930064</v>
      </c>
      <c r="O63" s="183">
        <f t="shared" si="15"/>
        <v>1563706</v>
      </c>
      <c r="P63" s="182">
        <f t="shared" si="15"/>
        <v>11934373</v>
      </c>
      <c r="Q63" s="186">
        <f t="shared" si="15"/>
        <v>12124763</v>
      </c>
    </row>
    <row r="64" spans="3:17" ht="18" customHeight="1">
      <c r="C64" s="130"/>
      <c r="D64" s="287" t="s">
        <v>78</v>
      </c>
      <c r="E64" s="288"/>
      <c r="F64" s="289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7" t="s">
        <v>79</v>
      </c>
      <c r="E65" s="288"/>
      <c r="F65" s="289"/>
      <c r="G65" s="187">
        <v>0</v>
      </c>
      <c r="H65" s="188">
        <v>6888</v>
      </c>
      <c r="I65" s="189">
        <f>SUM(G65:H65)</f>
        <v>6888</v>
      </c>
      <c r="J65" s="190">
        <v>0</v>
      </c>
      <c r="K65" s="188">
        <v>239448</v>
      </c>
      <c r="L65" s="187">
        <v>234209</v>
      </c>
      <c r="M65" s="187">
        <v>356332</v>
      </c>
      <c r="N65" s="187">
        <v>188760</v>
      </c>
      <c r="O65" s="188">
        <v>315397</v>
      </c>
      <c r="P65" s="187">
        <f t="shared" si="16"/>
        <v>1334146</v>
      </c>
      <c r="Q65" s="191">
        <f t="shared" si="17"/>
        <v>1341034</v>
      </c>
    </row>
    <row r="66" spans="3:17" ht="18" customHeight="1">
      <c r="C66" s="130"/>
      <c r="D66" s="287" t="s">
        <v>80</v>
      </c>
      <c r="E66" s="288"/>
      <c r="F66" s="289"/>
      <c r="G66" s="187">
        <v>19563</v>
      </c>
      <c r="H66" s="188">
        <v>33615</v>
      </c>
      <c r="I66" s="189">
        <f>SUM(G66:H66)</f>
        <v>53178</v>
      </c>
      <c r="J66" s="190">
        <v>0</v>
      </c>
      <c r="K66" s="188">
        <v>279734</v>
      </c>
      <c r="L66" s="187">
        <v>566572</v>
      </c>
      <c r="M66" s="187">
        <v>477841</v>
      </c>
      <c r="N66" s="187">
        <v>341297</v>
      </c>
      <c r="O66" s="188">
        <v>232630</v>
      </c>
      <c r="P66" s="187">
        <f t="shared" si="16"/>
        <v>1898074</v>
      </c>
      <c r="Q66" s="191">
        <f t="shared" si="17"/>
        <v>1951252</v>
      </c>
    </row>
    <row r="67" spans="3:17" ht="18" customHeight="1">
      <c r="C67" s="130"/>
      <c r="D67" s="287" t="s">
        <v>81</v>
      </c>
      <c r="E67" s="288"/>
      <c r="F67" s="289"/>
      <c r="G67" s="198"/>
      <c r="H67" s="188">
        <v>130324</v>
      </c>
      <c r="I67" s="189">
        <f>SUM(G67:H67)</f>
        <v>130324</v>
      </c>
      <c r="J67" s="200"/>
      <c r="K67" s="188">
        <v>1876769</v>
      </c>
      <c r="L67" s="187">
        <v>1903920</v>
      </c>
      <c r="M67" s="187">
        <v>2505778</v>
      </c>
      <c r="N67" s="187">
        <v>1400007</v>
      </c>
      <c r="O67" s="188">
        <v>1015679</v>
      </c>
      <c r="P67" s="187">
        <f t="shared" si="16"/>
        <v>8702153</v>
      </c>
      <c r="Q67" s="191">
        <f t="shared" si="17"/>
        <v>8832477</v>
      </c>
    </row>
    <row r="68" spans="3:17" ht="18" customHeight="1">
      <c r="C68" s="130"/>
      <c r="D68" s="287" t="s">
        <v>82</v>
      </c>
      <c r="E68" s="288"/>
      <c r="F68" s="289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90" t="s">
        <v>83</v>
      </c>
      <c r="E69" s="291"/>
      <c r="F69" s="292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4740944</v>
      </c>
      <c r="L70" s="182">
        <f t="shared" si="18"/>
        <v>8314818</v>
      </c>
      <c r="M70" s="182">
        <f t="shared" si="18"/>
        <v>15850667</v>
      </c>
      <c r="N70" s="182">
        <f t="shared" si="18"/>
        <v>15684405</v>
      </c>
      <c r="O70" s="183">
        <f t="shared" si="18"/>
        <v>22331423</v>
      </c>
      <c r="P70" s="182">
        <f t="shared" si="18"/>
        <v>66922257</v>
      </c>
      <c r="Q70" s="186">
        <f t="shared" si="18"/>
        <v>66922257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932186</v>
      </c>
      <c r="L71" s="187">
        <v>3308372</v>
      </c>
      <c r="M71" s="187">
        <v>7982076</v>
      </c>
      <c r="N71" s="187">
        <v>8540735</v>
      </c>
      <c r="O71" s="188">
        <v>12578379</v>
      </c>
      <c r="P71" s="187">
        <f>SUM(J71:O71)</f>
        <v>33341748</v>
      </c>
      <c r="Q71" s="191">
        <f>I71+P71</f>
        <v>33341748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3758272</v>
      </c>
      <c r="L72" s="187">
        <v>4917537</v>
      </c>
      <c r="M72" s="187">
        <v>7508179</v>
      </c>
      <c r="N72" s="187">
        <v>6125160</v>
      </c>
      <c r="O72" s="188">
        <v>4911026</v>
      </c>
      <c r="P72" s="187">
        <f>SUM(J72:O72)</f>
        <v>27220174</v>
      </c>
      <c r="Q72" s="191">
        <f>I72+P72</f>
        <v>27220174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50486</v>
      </c>
      <c r="L73" s="209">
        <v>88909</v>
      </c>
      <c r="M73" s="209">
        <v>360412</v>
      </c>
      <c r="N73" s="209">
        <v>1018510</v>
      </c>
      <c r="O73" s="208">
        <v>4842018</v>
      </c>
      <c r="P73" s="209">
        <f>SUM(J73:O73)</f>
        <v>6360335</v>
      </c>
      <c r="Q73" s="210">
        <f>I73+P73</f>
        <v>6360335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6407760</v>
      </c>
      <c r="H74" s="212">
        <f t="shared" si="19"/>
        <v>8410104</v>
      </c>
      <c r="I74" s="213">
        <f t="shared" si="19"/>
        <v>14817864</v>
      </c>
      <c r="J74" s="214">
        <f t="shared" si="19"/>
        <v>0</v>
      </c>
      <c r="K74" s="212">
        <f t="shared" si="19"/>
        <v>27294615</v>
      </c>
      <c r="L74" s="211">
        <f t="shared" si="19"/>
        <v>30926008</v>
      </c>
      <c r="M74" s="211">
        <f t="shared" si="19"/>
        <v>39910280</v>
      </c>
      <c r="N74" s="211">
        <f t="shared" si="19"/>
        <v>32360582</v>
      </c>
      <c r="O74" s="212">
        <f t="shared" si="19"/>
        <v>40463333</v>
      </c>
      <c r="P74" s="211">
        <f t="shared" si="19"/>
        <v>170954818</v>
      </c>
      <c r="Q74" s="215">
        <f t="shared" si="19"/>
        <v>185772682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73467587</v>
      </c>
      <c r="H76" s="183">
        <f t="shared" si="20"/>
        <v>90473118</v>
      </c>
      <c r="I76" s="184">
        <f t="shared" si="20"/>
        <v>163940705</v>
      </c>
      <c r="J76" s="185">
        <f t="shared" si="20"/>
        <v>0</v>
      </c>
      <c r="K76" s="223">
        <f t="shared" si="20"/>
        <v>215413653</v>
      </c>
      <c r="L76" s="182">
        <f t="shared" si="20"/>
        <v>211969594</v>
      </c>
      <c r="M76" s="182">
        <f t="shared" si="20"/>
        <v>219599441</v>
      </c>
      <c r="N76" s="182">
        <f t="shared" si="20"/>
        <v>156940086</v>
      </c>
      <c r="O76" s="183">
        <f t="shared" si="20"/>
        <v>174697065</v>
      </c>
      <c r="P76" s="182">
        <f t="shared" si="20"/>
        <v>978619839</v>
      </c>
      <c r="Q76" s="186">
        <f t="shared" si="20"/>
        <v>1142560544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30527032</v>
      </c>
      <c r="H77" s="188">
        <f t="shared" si="21"/>
        <v>31450311</v>
      </c>
      <c r="I77" s="189">
        <f t="shared" si="21"/>
        <v>61977343</v>
      </c>
      <c r="J77" s="190">
        <f t="shared" si="21"/>
        <v>0</v>
      </c>
      <c r="K77" s="224">
        <f t="shared" si="21"/>
        <v>75626842</v>
      </c>
      <c r="L77" s="187">
        <f t="shared" si="21"/>
        <v>73802932</v>
      </c>
      <c r="M77" s="187">
        <f t="shared" si="21"/>
        <v>83126547</v>
      </c>
      <c r="N77" s="187">
        <f t="shared" si="21"/>
        <v>66777235</v>
      </c>
      <c r="O77" s="188">
        <f t="shared" si="21"/>
        <v>96830490</v>
      </c>
      <c r="P77" s="187">
        <f t="shared" si="21"/>
        <v>396164046</v>
      </c>
      <c r="Q77" s="191">
        <f t="shared" si="21"/>
        <v>458141389</v>
      </c>
    </row>
    <row r="78" spans="3:17" ht="18" customHeight="1">
      <c r="C78" s="130"/>
      <c r="D78" s="133"/>
      <c r="E78" s="134" t="s">
        <v>92</v>
      </c>
      <c r="F78" s="135"/>
      <c r="G78" s="187">
        <v>27274378</v>
      </c>
      <c r="H78" s="188">
        <v>23096394</v>
      </c>
      <c r="I78" s="189">
        <f>SUM(G78:H78)</f>
        <v>50370772</v>
      </c>
      <c r="J78" s="190">
        <v>0</v>
      </c>
      <c r="K78" s="224">
        <v>58442518</v>
      </c>
      <c r="L78" s="187">
        <v>54937475</v>
      </c>
      <c r="M78" s="187">
        <v>61775190</v>
      </c>
      <c r="N78" s="187">
        <v>49423547</v>
      </c>
      <c r="O78" s="188">
        <v>59315488</v>
      </c>
      <c r="P78" s="187">
        <f>SUM(J78:O78)</f>
        <v>283894218</v>
      </c>
      <c r="Q78" s="191">
        <f>I78+P78</f>
        <v>334264990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121370</v>
      </c>
      <c r="L79" s="187">
        <v>1002472</v>
      </c>
      <c r="M79" s="187">
        <v>1666916</v>
      </c>
      <c r="N79" s="187">
        <v>3121724</v>
      </c>
      <c r="O79" s="188">
        <v>11930523</v>
      </c>
      <c r="P79" s="187">
        <f>SUM(J79:O79)</f>
        <v>17843005</v>
      </c>
      <c r="Q79" s="191">
        <f>I79+P79</f>
        <v>17843005</v>
      </c>
    </row>
    <row r="80" spans="3:17" ht="18" customHeight="1">
      <c r="C80" s="130"/>
      <c r="D80" s="133"/>
      <c r="E80" s="134" t="s">
        <v>94</v>
      </c>
      <c r="F80" s="135"/>
      <c r="G80" s="187">
        <v>1989012</v>
      </c>
      <c r="H80" s="188">
        <v>6765131</v>
      </c>
      <c r="I80" s="189">
        <f>SUM(G80:H80)</f>
        <v>8754143</v>
      </c>
      <c r="J80" s="190">
        <v>0</v>
      </c>
      <c r="K80" s="224">
        <v>12602254</v>
      </c>
      <c r="L80" s="187">
        <v>13026754</v>
      </c>
      <c r="M80" s="187">
        <v>15338547</v>
      </c>
      <c r="N80" s="187">
        <v>11089484</v>
      </c>
      <c r="O80" s="188">
        <v>21385994</v>
      </c>
      <c r="P80" s="187">
        <f>SUM(J80:O80)</f>
        <v>73443033</v>
      </c>
      <c r="Q80" s="191">
        <f>I80+P80</f>
        <v>82197176</v>
      </c>
    </row>
    <row r="81" spans="3:17" ht="18" customHeight="1">
      <c r="C81" s="130"/>
      <c r="D81" s="133"/>
      <c r="E81" s="134" t="s">
        <v>95</v>
      </c>
      <c r="F81" s="135"/>
      <c r="G81" s="187">
        <v>307942</v>
      </c>
      <c r="H81" s="188">
        <v>451386</v>
      </c>
      <c r="I81" s="189">
        <f>SUM(G81:H81)</f>
        <v>759328</v>
      </c>
      <c r="J81" s="190">
        <v>0</v>
      </c>
      <c r="K81" s="224">
        <v>1050700</v>
      </c>
      <c r="L81" s="187">
        <v>1037031</v>
      </c>
      <c r="M81" s="187">
        <v>427194</v>
      </c>
      <c r="N81" s="187">
        <v>639680</v>
      </c>
      <c r="O81" s="188">
        <v>570485</v>
      </c>
      <c r="P81" s="187">
        <f>SUM(J81:O81)</f>
        <v>3725090</v>
      </c>
      <c r="Q81" s="191">
        <f>I81+P81</f>
        <v>4484418</v>
      </c>
    </row>
    <row r="82" spans="3:17" ht="18" customHeight="1">
      <c r="C82" s="130"/>
      <c r="D82" s="133"/>
      <c r="E82" s="293" t="s">
        <v>105</v>
      </c>
      <c r="F82" s="294"/>
      <c r="G82" s="187">
        <v>955700</v>
      </c>
      <c r="H82" s="188">
        <v>1137400</v>
      </c>
      <c r="I82" s="189">
        <f>SUM(G82:H82)</f>
        <v>2093100</v>
      </c>
      <c r="J82" s="190">
        <v>0</v>
      </c>
      <c r="K82" s="224">
        <v>3410000</v>
      </c>
      <c r="L82" s="187">
        <v>3799200</v>
      </c>
      <c r="M82" s="187">
        <v>3918700</v>
      </c>
      <c r="N82" s="187">
        <v>2502800</v>
      </c>
      <c r="O82" s="188">
        <v>3628000</v>
      </c>
      <c r="P82" s="187">
        <f>SUM(J82:O82)</f>
        <v>17258700</v>
      </c>
      <c r="Q82" s="191">
        <f>I82+P82</f>
        <v>19351800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18505112</v>
      </c>
      <c r="H83" s="188">
        <f t="shared" si="22"/>
        <v>32630486</v>
      </c>
      <c r="I83" s="189">
        <f t="shared" si="22"/>
        <v>51135598</v>
      </c>
      <c r="J83" s="190">
        <f t="shared" si="22"/>
        <v>0</v>
      </c>
      <c r="K83" s="224">
        <f t="shared" si="22"/>
        <v>66828596</v>
      </c>
      <c r="L83" s="187">
        <f t="shared" si="22"/>
        <v>68734434</v>
      </c>
      <c r="M83" s="187">
        <f t="shared" si="22"/>
        <v>60745805</v>
      </c>
      <c r="N83" s="187">
        <f t="shared" si="22"/>
        <v>35618192</v>
      </c>
      <c r="O83" s="188">
        <f t="shared" si="22"/>
        <v>21301220</v>
      </c>
      <c r="P83" s="187">
        <f t="shared" si="22"/>
        <v>253228247</v>
      </c>
      <c r="Q83" s="191">
        <f t="shared" si="22"/>
        <v>304363845</v>
      </c>
    </row>
    <row r="84" spans="3:17" ht="18" customHeight="1">
      <c r="C84" s="130"/>
      <c r="D84" s="133"/>
      <c r="E84" s="137" t="s">
        <v>97</v>
      </c>
      <c r="F84" s="137"/>
      <c r="G84" s="187">
        <v>15035149</v>
      </c>
      <c r="H84" s="188">
        <v>25580840</v>
      </c>
      <c r="I84" s="189">
        <f>SUM(G84:H84)</f>
        <v>40615989</v>
      </c>
      <c r="J84" s="190">
        <v>0</v>
      </c>
      <c r="K84" s="224">
        <v>56075758</v>
      </c>
      <c r="L84" s="187">
        <v>55342744</v>
      </c>
      <c r="M84" s="187">
        <v>48456013</v>
      </c>
      <c r="N84" s="187">
        <v>29301759</v>
      </c>
      <c r="O84" s="188">
        <v>19343510</v>
      </c>
      <c r="P84" s="187">
        <f>SUM(J84:O84)</f>
        <v>208519784</v>
      </c>
      <c r="Q84" s="191">
        <f>I84+P84</f>
        <v>249135773</v>
      </c>
    </row>
    <row r="85" spans="3:17" ht="18" customHeight="1">
      <c r="C85" s="130"/>
      <c r="D85" s="133"/>
      <c r="E85" s="137" t="s">
        <v>98</v>
      </c>
      <c r="F85" s="137"/>
      <c r="G85" s="187">
        <v>3469963</v>
      </c>
      <c r="H85" s="188">
        <v>7049646</v>
      </c>
      <c r="I85" s="189">
        <f>SUM(G85:H85)</f>
        <v>10519609</v>
      </c>
      <c r="J85" s="190">
        <v>0</v>
      </c>
      <c r="K85" s="224">
        <v>10752838</v>
      </c>
      <c r="L85" s="187">
        <v>13391690</v>
      </c>
      <c r="M85" s="187">
        <v>12289792</v>
      </c>
      <c r="N85" s="187">
        <v>6316433</v>
      </c>
      <c r="O85" s="188">
        <v>1957710</v>
      </c>
      <c r="P85" s="187">
        <f>SUM(J85:O85)</f>
        <v>44708463</v>
      </c>
      <c r="Q85" s="191">
        <f>I85+P85</f>
        <v>55228072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79335</v>
      </c>
      <c r="H86" s="188">
        <f t="shared" si="23"/>
        <v>1077461</v>
      </c>
      <c r="I86" s="189">
        <f t="shared" si="23"/>
        <v>1156796</v>
      </c>
      <c r="J86" s="190">
        <f t="shared" si="23"/>
        <v>0</v>
      </c>
      <c r="K86" s="224">
        <f t="shared" si="23"/>
        <v>7793851</v>
      </c>
      <c r="L86" s="187">
        <f t="shared" si="23"/>
        <v>11851657</v>
      </c>
      <c r="M86" s="187">
        <f t="shared" si="23"/>
        <v>15284495</v>
      </c>
      <c r="N86" s="187">
        <f t="shared" si="23"/>
        <v>13614413</v>
      </c>
      <c r="O86" s="188">
        <f t="shared" si="23"/>
        <v>10204917</v>
      </c>
      <c r="P86" s="187">
        <f t="shared" si="23"/>
        <v>58749333</v>
      </c>
      <c r="Q86" s="191">
        <f t="shared" si="23"/>
        <v>59906129</v>
      </c>
    </row>
    <row r="87" spans="3:17" ht="18" customHeight="1">
      <c r="C87" s="130"/>
      <c r="D87" s="133"/>
      <c r="E87" s="134" t="s">
        <v>99</v>
      </c>
      <c r="F87" s="135"/>
      <c r="G87" s="187">
        <v>79335</v>
      </c>
      <c r="H87" s="188">
        <v>959168</v>
      </c>
      <c r="I87" s="189">
        <f>SUM(G87:H87)</f>
        <v>1038503</v>
      </c>
      <c r="J87" s="190">
        <v>0</v>
      </c>
      <c r="K87" s="224">
        <v>7139519</v>
      </c>
      <c r="L87" s="187">
        <v>9810298</v>
      </c>
      <c r="M87" s="187">
        <v>12948658</v>
      </c>
      <c r="N87" s="187">
        <v>12343230</v>
      </c>
      <c r="O87" s="188">
        <v>8243129</v>
      </c>
      <c r="P87" s="187">
        <f>SUM(J87:O87)</f>
        <v>50484834</v>
      </c>
      <c r="Q87" s="191">
        <f>I87+P87</f>
        <v>51523337</v>
      </c>
    </row>
    <row r="88" spans="3:17" ht="18" customHeight="1">
      <c r="C88" s="130"/>
      <c r="D88" s="133"/>
      <c r="E88" s="287" t="s">
        <v>100</v>
      </c>
      <c r="F88" s="289"/>
      <c r="G88" s="187">
        <v>0</v>
      </c>
      <c r="H88" s="188">
        <v>118293</v>
      </c>
      <c r="I88" s="189">
        <f>SUM(G88:H88)</f>
        <v>118293</v>
      </c>
      <c r="J88" s="190">
        <v>0</v>
      </c>
      <c r="K88" s="224">
        <v>654332</v>
      </c>
      <c r="L88" s="187">
        <v>2041359</v>
      </c>
      <c r="M88" s="187">
        <v>2335837</v>
      </c>
      <c r="N88" s="187">
        <v>1271183</v>
      </c>
      <c r="O88" s="188">
        <v>1961788</v>
      </c>
      <c r="P88" s="187">
        <f>SUM(J88:O88)</f>
        <v>8264499</v>
      </c>
      <c r="Q88" s="191">
        <f>I88+P88</f>
        <v>8382792</v>
      </c>
    </row>
    <row r="89" spans="3:17" ht="18" customHeight="1">
      <c r="C89" s="130"/>
      <c r="D89" s="137"/>
      <c r="E89" s="287" t="s">
        <v>101</v>
      </c>
      <c r="F89" s="289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9824937</v>
      </c>
      <c r="H90" s="188">
        <f t="shared" si="24"/>
        <v>9290823</v>
      </c>
      <c r="I90" s="189">
        <f t="shared" si="24"/>
        <v>19115760</v>
      </c>
      <c r="J90" s="190">
        <f t="shared" si="24"/>
        <v>0</v>
      </c>
      <c r="K90" s="188">
        <f t="shared" si="24"/>
        <v>13775865</v>
      </c>
      <c r="L90" s="187">
        <f t="shared" si="24"/>
        <v>15419116</v>
      </c>
      <c r="M90" s="187">
        <f t="shared" si="24"/>
        <v>14753908</v>
      </c>
      <c r="N90" s="187">
        <f t="shared" si="24"/>
        <v>11700845</v>
      </c>
      <c r="O90" s="188">
        <f t="shared" si="24"/>
        <v>12493902</v>
      </c>
      <c r="P90" s="187">
        <f t="shared" si="24"/>
        <v>68143636</v>
      </c>
      <c r="Q90" s="191">
        <f t="shared" si="24"/>
        <v>87259396</v>
      </c>
    </row>
    <row r="91" spans="3:17" ht="18" customHeight="1">
      <c r="C91" s="130"/>
      <c r="D91" s="133"/>
      <c r="E91" s="139" t="s">
        <v>102</v>
      </c>
      <c r="F91" s="135"/>
      <c r="G91" s="187">
        <v>3794890</v>
      </c>
      <c r="H91" s="188">
        <v>5410310</v>
      </c>
      <c r="I91" s="189">
        <f>SUM(G91:H91)</f>
        <v>9205200</v>
      </c>
      <c r="J91" s="190">
        <v>0</v>
      </c>
      <c r="K91" s="188">
        <v>10455290</v>
      </c>
      <c r="L91" s="187">
        <v>12569800</v>
      </c>
      <c r="M91" s="187">
        <v>12864140</v>
      </c>
      <c r="N91" s="187">
        <v>9825450</v>
      </c>
      <c r="O91" s="188">
        <v>12220350</v>
      </c>
      <c r="P91" s="187">
        <f>SUM(J91:O91)</f>
        <v>57935030</v>
      </c>
      <c r="Q91" s="191">
        <f>I91+P91</f>
        <v>67140230</v>
      </c>
    </row>
    <row r="92" spans="3:17" ht="18" customHeight="1">
      <c r="C92" s="130"/>
      <c r="D92" s="140"/>
      <c r="E92" s="137" t="s">
        <v>74</v>
      </c>
      <c r="F92" s="141"/>
      <c r="G92" s="187">
        <v>748610</v>
      </c>
      <c r="H92" s="188">
        <v>300811</v>
      </c>
      <c r="I92" s="189">
        <f>SUM(G92:H92)</f>
        <v>1049421</v>
      </c>
      <c r="J92" s="190">
        <v>0</v>
      </c>
      <c r="K92" s="188">
        <v>1163528</v>
      </c>
      <c r="L92" s="187">
        <v>678035</v>
      </c>
      <c r="M92" s="187">
        <v>752735</v>
      </c>
      <c r="N92" s="187">
        <v>566250</v>
      </c>
      <c r="O92" s="188">
        <v>176952</v>
      </c>
      <c r="P92" s="187">
        <f>SUM(J92:O92)</f>
        <v>3337500</v>
      </c>
      <c r="Q92" s="191">
        <f>I92+P92</f>
        <v>4386921</v>
      </c>
    </row>
    <row r="93" spans="3:17" ht="18" customHeight="1">
      <c r="C93" s="130"/>
      <c r="D93" s="142"/>
      <c r="E93" s="134" t="s">
        <v>75</v>
      </c>
      <c r="F93" s="143"/>
      <c r="G93" s="187">
        <v>5281437</v>
      </c>
      <c r="H93" s="188">
        <v>3579702</v>
      </c>
      <c r="I93" s="189">
        <f>SUM(G93:H93)</f>
        <v>8861139</v>
      </c>
      <c r="J93" s="190">
        <v>0</v>
      </c>
      <c r="K93" s="188">
        <v>2157047</v>
      </c>
      <c r="L93" s="187">
        <v>2171281</v>
      </c>
      <c r="M93" s="187">
        <v>1137033</v>
      </c>
      <c r="N93" s="187">
        <v>1309145</v>
      </c>
      <c r="O93" s="188">
        <v>96600</v>
      </c>
      <c r="P93" s="187">
        <f>SUM(J93:O93)</f>
        <v>6871106</v>
      </c>
      <c r="Q93" s="191">
        <f>I93+P93</f>
        <v>15732245</v>
      </c>
    </row>
    <row r="94" spans="3:17" ht="18" customHeight="1">
      <c r="C94" s="130"/>
      <c r="D94" s="133" t="s">
        <v>76</v>
      </c>
      <c r="E94" s="144"/>
      <c r="F94" s="144"/>
      <c r="G94" s="187">
        <v>5077129</v>
      </c>
      <c r="H94" s="188">
        <v>9416169</v>
      </c>
      <c r="I94" s="189">
        <f>SUM(G94:H94)</f>
        <v>14493298</v>
      </c>
      <c r="J94" s="190">
        <v>0</v>
      </c>
      <c r="K94" s="188">
        <v>25465572</v>
      </c>
      <c r="L94" s="187">
        <v>23051531</v>
      </c>
      <c r="M94" s="187">
        <v>28190242</v>
      </c>
      <c r="N94" s="187">
        <v>19311814</v>
      </c>
      <c r="O94" s="188">
        <v>24316151</v>
      </c>
      <c r="P94" s="187">
        <f>SUM(J94:O94)</f>
        <v>120335310</v>
      </c>
      <c r="Q94" s="191">
        <f>I94+P94</f>
        <v>134828608</v>
      </c>
    </row>
    <row r="95" spans="3:17" ht="18" customHeight="1">
      <c r="C95" s="145"/>
      <c r="D95" s="146" t="s">
        <v>103</v>
      </c>
      <c r="E95" s="147"/>
      <c r="F95" s="147"/>
      <c r="G95" s="192">
        <v>9454042</v>
      </c>
      <c r="H95" s="193">
        <v>6607868</v>
      </c>
      <c r="I95" s="194">
        <f>SUM(G95:H95)</f>
        <v>16061910</v>
      </c>
      <c r="J95" s="195">
        <v>0</v>
      </c>
      <c r="K95" s="193">
        <v>25922927</v>
      </c>
      <c r="L95" s="192">
        <v>19109924</v>
      </c>
      <c r="M95" s="192">
        <v>17498444</v>
      </c>
      <c r="N95" s="192">
        <v>9917587</v>
      </c>
      <c r="O95" s="193">
        <v>9550385</v>
      </c>
      <c r="P95" s="194">
        <f>SUM(J95:O95)</f>
        <v>81999267</v>
      </c>
      <c r="Q95" s="196">
        <f>I95+P95</f>
        <v>98061177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206387</v>
      </c>
      <c r="H96" s="183">
        <f t="shared" si="25"/>
        <v>1789188</v>
      </c>
      <c r="I96" s="184">
        <f t="shared" si="25"/>
        <v>1995575</v>
      </c>
      <c r="J96" s="185">
        <f t="shared" si="25"/>
        <v>0</v>
      </c>
      <c r="K96" s="223">
        <f t="shared" si="25"/>
        <v>25059497</v>
      </c>
      <c r="L96" s="182">
        <f t="shared" si="25"/>
        <v>28335752</v>
      </c>
      <c r="M96" s="182">
        <f t="shared" si="25"/>
        <v>34946272</v>
      </c>
      <c r="N96" s="182">
        <f t="shared" si="25"/>
        <v>20216632</v>
      </c>
      <c r="O96" s="183">
        <f t="shared" si="25"/>
        <v>16370954</v>
      </c>
      <c r="P96" s="182">
        <f t="shared" si="25"/>
        <v>124929107</v>
      </c>
      <c r="Q96" s="186">
        <f>SUM(Q97:Q102)</f>
        <v>126924682</v>
      </c>
    </row>
    <row r="97" spans="3:17" ht="18" customHeight="1">
      <c r="C97" s="130"/>
      <c r="D97" s="287" t="s">
        <v>78</v>
      </c>
      <c r="E97" s="288"/>
      <c r="F97" s="289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7" t="s">
        <v>79</v>
      </c>
      <c r="E98" s="288"/>
      <c r="F98" s="289"/>
      <c r="G98" s="187">
        <v>0</v>
      </c>
      <c r="H98" s="188">
        <v>72668</v>
      </c>
      <c r="I98" s="189">
        <f>SUM(G98:H98)</f>
        <v>72668</v>
      </c>
      <c r="J98" s="190">
        <v>0</v>
      </c>
      <c r="K98" s="224">
        <v>2523275</v>
      </c>
      <c r="L98" s="187">
        <v>2470890</v>
      </c>
      <c r="M98" s="187">
        <v>3759290</v>
      </c>
      <c r="N98" s="187">
        <v>1986983</v>
      </c>
      <c r="O98" s="188">
        <v>3327425</v>
      </c>
      <c r="P98" s="187">
        <f t="shared" si="26"/>
        <v>14067863</v>
      </c>
      <c r="Q98" s="191">
        <f>I98+P98</f>
        <v>14140531</v>
      </c>
    </row>
    <row r="99" spans="3:17" ht="18" customHeight="1">
      <c r="C99" s="130"/>
      <c r="D99" s="287" t="s">
        <v>80</v>
      </c>
      <c r="E99" s="288"/>
      <c r="F99" s="289"/>
      <c r="G99" s="187">
        <v>206387</v>
      </c>
      <c r="H99" s="188">
        <v>354636</v>
      </c>
      <c r="I99" s="189">
        <f>SUM(G99:H99)</f>
        <v>561023</v>
      </c>
      <c r="J99" s="190">
        <v>0</v>
      </c>
      <c r="K99" s="224">
        <v>2951184</v>
      </c>
      <c r="L99" s="187">
        <v>5977318</v>
      </c>
      <c r="M99" s="187">
        <v>5041213</v>
      </c>
      <c r="N99" s="187">
        <v>3600677</v>
      </c>
      <c r="O99" s="188">
        <v>2454245</v>
      </c>
      <c r="P99" s="187">
        <f>SUM(J99:O99)</f>
        <v>20024637</v>
      </c>
      <c r="Q99" s="191">
        <f t="shared" si="27"/>
        <v>20585660</v>
      </c>
    </row>
    <row r="100" spans="3:17" ht="18" customHeight="1">
      <c r="C100" s="130"/>
      <c r="D100" s="287" t="s">
        <v>81</v>
      </c>
      <c r="E100" s="288"/>
      <c r="F100" s="289"/>
      <c r="G100" s="198"/>
      <c r="H100" s="188">
        <v>1361884</v>
      </c>
      <c r="I100" s="189">
        <f>SUM(G100:H100)</f>
        <v>1361884</v>
      </c>
      <c r="J100" s="200"/>
      <c r="K100" s="224">
        <v>19585038</v>
      </c>
      <c r="L100" s="187">
        <v>19887544</v>
      </c>
      <c r="M100" s="187">
        <v>26145769</v>
      </c>
      <c r="N100" s="187">
        <v>14628972</v>
      </c>
      <c r="O100" s="188">
        <v>10589284</v>
      </c>
      <c r="P100" s="187">
        <f t="shared" si="26"/>
        <v>90836607</v>
      </c>
      <c r="Q100" s="191">
        <f t="shared" si="27"/>
        <v>92198491</v>
      </c>
    </row>
    <row r="101" spans="3:17" ht="18" customHeight="1">
      <c r="C101" s="130"/>
      <c r="D101" s="287" t="s">
        <v>82</v>
      </c>
      <c r="E101" s="288"/>
      <c r="F101" s="289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90" t="s">
        <v>83</v>
      </c>
      <c r="E102" s="291"/>
      <c r="F102" s="292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49499565</v>
      </c>
      <c r="L103" s="182">
        <f t="shared" si="28"/>
        <v>86680322</v>
      </c>
      <c r="M103" s="182">
        <f t="shared" si="28"/>
        <v>165311873</v>
      </c>
      <c r="N103" s="182">
        <f t="shared" si="28"/>
        <v>163569445</v>
      </c>
      <c r="O103" s="183">
        <f t="shared" si="28"/>
        <v>232675264</v>
      </c>
      <c r="P103" s="182">
        <f t="shared" si="28"/>
        <v>697736469</v>
      </c>
      <c r="Q103" s="186">
        <f>SUM(Q104:Q106)</f>
        <v>697736469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9731384</v>
      </c>
      <c r="L104" s="187">
        <v>34465685</v>
      </c>
      <c r="M104" s="187">
        <v>83232194</v>
      </c>
      <c r="N104" s="187">
        <v>89079523</v>
      </c>
      <c r="O104" s="188">
        <v>131214282</v>
      </c>
      <c r="P104" s="187">
        <f>SUM(J104:O104)</f>
        <v>347723068</v>
      </c>
      <c r="Q104" s="191">
        <f>I104+P104</f>
        <v>347723068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39241811</v>
      </c>
      <c r="L105" s="187">
        <v>51294511</v>
      </c>
      <c r="M105" s="187">
        <v>78361485</v>
      </c>
      <c r="N105" s="187">
        <v>63964183</v>
      </c>
      <c r="O105" s="188">
        <v>51233112</v>
      </c>
      <c r="P105" s="187">
        <f>SUM(J105:O105)</f>
        <v>284095102</v>
      </c>
      <c r="Q105" s="191">
        <f>I105+P105</f>
        <v>284095102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526370</v>
      </c>
      <c r="L106" s="209">
        <v>920126</v>
      </c>
      <c r="M106" s="209">
        <v>3718194</v>
      </c>
      <c r="N106" s="209">
        <v>10525739</v>
      </c>
      <c r="O106" s="208">
        <v>50227870</v>
      </c>
      <c r="P106" s="209">
        <f>SUM(J106:O106)</f>
        <v>65918299</v>
      </c>
      <c r="Q106" s="210">
        <f>I106+P106</f>
        <v>65918299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73673974</v>
      </c>
      <c r="H107" s="212">
        <f t="shared" si="29"/>
        <v>92262306</v>
      </c>
      <c r="I107" s="213">
        <f t="shared" si="29"/>
        <v>165936280</v>
      </c>
      <c r="J107" s="214">
        <f t="shared" si="29"/>
        <v>0</v>
      </c>
      <c r="K107" s="227">
        <f t="shared" si="29"/>
        <v>289972715</v>
      </c>
      <c r="L107" s="211">
        <f t="shared" si="29"/>
        <v>326985668</v>
      </c>
      <c r="M107" s="211">
        <f t="shared" si="29"/>
        <v>419857586</v>
      </c>
      <c r="N107" s="211">
        <f t="shared" si="29"/>
        <v>340726163</v>
      </c>
      <c r="O107" s="212">
        <f t="shared" si="29"/>
        <v>423743283</v>
      </c>
      <c r="P107" s="211">
        <f t="shared" si="29"/>
        <v>1801285415</v>
      </c>
      <c r="Q107" s="215">
        <f>Q76+Q96+Q103</f>
        <v>1967221695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67065032</v>
      </c>
      <c r="H109" s="183">
        <f t="shared" si="30"/>
        <v>82085845</v>
      </c>
      <c r="I109" s="184">
        <f t="shared" si="30"/>
        <v>149150877</v>
      </c>
      <c r="J109" s="185">
        <f t="shared" si="30"/>
        <v>0</v>
      </c>
      <c r="K109" s="223">
        <f t="shared" si="30"/>
        <v>196463217</v>
      </c>
      <c r="L109" s="182">
        <f t="shared" si="30"/>
        <v>192682531</v>
      </c>
      <c r="M109" s="182">
        <f t="shared" si="30"/>
        <v>199382164</v>
      </c>
      <c r="N109" s="182">
        <f t="shared" si="30"/>
        <v>142237255</v>
      </c>
      <c r="O109" s="183">
        <f t="shared" si="30"/>
        <v>158181798</v>
      </c>
      <c r="P109" s="182">
        <f t="shared" si="30"/>
        <v>888946965</v>
      </c>
      <c r="Q109" s="186">
        <f t="shared" si="30"/>
        <v>1038097842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27473541</v>
      </c>
      <c r="H110" s="188">
        <f t="shared" si="31"/>
        <v>28304855</v>
      </c>
      <c r="I110" s="189">
        <f t="shared" si="31"/>
        <v>55778396</v>
      </c>
      <c r="J110" s="190">
        <f t="shared" si="31"/>
        <v>0</v>
      </c>
      <c r="K110" s="224">
        <f t="shared" si="31"/>
        <v>68063467</v>
      </c>
      <c r="L110" s="187">
        <f t="shared" si="31"/>
        <v>66422129</v>
      </c>
      <c r="M110" s="187">
        <f t="shared" si="31"/>
        <v>74813459</v>
      </c>
      <c r="N110" s="187">
        <f t="shared" si="31"/>
        <v>60099205</v>
      </c>
      <c r="O110" s="188">
        <f t="shared" si="31"/>
        <v>87147036</v>
      </c>
      <c r="P110" s="187">
        <f t="shared" si="31"/>
        <v>356545296</v>
      </c>
      <c r="Q110" s="191">
        <f t="shared" si="31"/>
        <v>412323692</v>
      </c>
    </row>
    <row r="111" spans="3:17" ht="18" customHeight="1">
      <c r="C111" s="130"/>
      <c r="D111" s="133"/>
      <c r="E111" s="134" t="s">
        <v>92</v>
      </c>
      <c r="F111" s="135"/>
      <c r="G111" s="187">
        <v>24546188</v>
      </c>
      <c r="H111" s="188">
        <v>20786396</v>
      </c>
      <c r="I111" s="189">
        <f>SUM(G111:H111)</f>
        <v>45332584</v>
      </c>
      <c r="J111" s="190">
        <v>0</v>
      </c>
      <c r="K111" s="224">
        <v>52597698</v>
      </c>
      <c r="L111" s="187">
        <v>49443346</v>
      </c>
      <c r="M111" s="187">
        <v>55597375</v>
      </c>
      <c r="N111" s="187">
        <v>44480985</v>
      </c>
      <c r="O111" s="188">
        <v>53383718</v>
      </c>
      <c r="P111" s="187">
        <f>SUM(J111:O111)</f>
        <v>255503122</v>
      </c>
      <c r="Q111" s="191">
        <f>I111+P111</f>
        <v>300835706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109232</v>
      </c>
      <c r="L112" s="187">
        <v>902222</v>
      </c>
      <c r="M112" s="187">
        <v>1500218</v>
      </c>
      <c r="N112" s="187">
        <v>2809539</v>
      </c>
      <c r="O112" s="188">
        <v>10737428</v>
      </c>
      <c r="P112" s="187">
        <f>SUM(J112:O112)</f>
        <v>16058639</v>
      </c>
      <c r="Q112" s="191">
        <f>I112+P112</f>
        <v>16058639</v>
      </c>
    </row>
    <row r="113" spans="3:17" ht="18" customHeight="1">
      <c r="C113" s="130"/>
      <c r="D113" s="133"/>
      <c r="E113" s="134" t="s">
        <v>94</v>
      </c>
      <c r="F113" s="135"/>
      <c r="G113" s="187">
        <v>1790081</v>
      </c>
      <c r="H113" s="188">
        <v>6088559</v>
      </c>
      <c r="I113" s="189">
        <f>SUM(G113:H113)</f>
        <v>7878640</v>
      </c>
      <c r="J113" s="190">
        <v>0</v>
      </c>
      <c r="K113" s="224">
        <v>11341925</v>
      </c>
      <c r="L113" s="187">
        <v>11723967</v>
      </c>
      <c r="M113" s="187">
        <v>13804568</v>
      </c>
      <c r="N113" s="187">
        <v>9980457</v>
      </c>
      <c r="O113" s="188">
        <v>19247260</v>
      </c>
      <c r="P113" s="187">
        <f>SUM(J113:O113)</f>
        <v>66098177</v>
      </c>
      <c r="Q113" s="191">
        <f>I113+P113</f>
        <v>73976817</v>
      </c>
    </row>
    <row r="114" spans="3:17" ht="18" customHeight="1">
      <c r="C114" s="130"/>
      <c r="D114" s="133"/>
      <c r="E114" s="134" t="s">
        <v>95</v>
      </c>
      <c r="F114" s="135"/>
      <c r="G114" s="187">
        <v>277142</v>
      </c>
      <c r="H114" s="188">
        <v>406240</v>
      </c>
      <c r="I114" s="189">
        <f>SUM(G114:H114)</f>
        <v>683382</v>
      </c>
      <c r="J114" s="190">
        <v>0</v>
      </c>
      <c r="K114" s="224">
        <v>945612</v>
      </c>
      <c r="L114" s="187">
        <v>933314</v>
      </c>
      <c r="M114" s="187">
        <v>384468</v>
      </c>
      <c r="N114" s="187">
        <v>575704</v>
      </c>
      <c r="O114" s="188">
        <v>513430</v>
      </c>
      <c r="P114" s="187">
        <f>SUM(J114:O114)</f>
        <v>3352528</v>
      </c>
      <c r="Q114" s="191">
        <f>I114+P114</f>
        <v>4035910</v>
      </c>
    </row>
    <row r="115" spans="3:17" ht="18" customHeight="1">
      <c r="C115" s="130"/>
      <c r="D115" s="133"/>
      <c r="E115" s="293" t="s">
        <v>105</v>
      </c>
      <c r="F115" s="294"/>
      <c r="G115" s="187">
        <v>860130</v>
      </c>
      <c r="H115" s="188">
        <v>1023660</v>
      </c>
      <c r="I115" s="189">
        <f>SUM(G115:H115)</f>
        <v>1883790</v>
      </c>
      <c r="J115" s="190">
        <v>0</v>
      </c>
      <c r="K115" s="224">
        <v>3069000</v>
      </c>
      <c r="L115" s="187">
        <v>3419280</v>
      </c>
      <c r="M115" s="187">
        <v>3526830</v>
      </c>
      <c r="N115" s="187">
        <v>2252520</v>
      </c>
      <c r="O115" s="188">
        <v>3265200</v>
      </c>
      <c r="P115" s="187">
        <f>SUM(J115:O115)</f>
        <v>15532830</v>
      </c>
      <c r="Q115" s="191">
        <f>I115+P115</f>
        <v>17416620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16654233</v>
      </c>
      <c r="H116" s="188">
        <f t="shared" si="32"/>
        <v>29367155</v>
      </c>
      <c r="I116" s="189">
        <f t="shared" si="32"/>
        <v>46021388</v>
      </c>
      <c r="J116" s="190">
        <f t="shared" si="32"/>
        <v>0</v>
      </c>
      <c r="K116" s="224">
        <f t="shared" si="32"/>
        <v>60145168</v>
      </c>
      <c r="L116" s="187">
        <f t="shared" si="32"/>
        <v>61860543</v>
      </c>
      <c r="M116" s="187">
        <f t="shared" si="32"/>
        <v>54666349</v>
      </c>
      <c r="N116" s="187">
        <f t="shared" si="32"/>
        <v>32056191</v>
      </c>
      <c r="O116" s="188">
        <f t="shared" si="32"/>
        <v>19171004</v>
      </c>
      <c r="P116" s="187">
        <f t="shared" si="32"/>
        <v>227899255</v>
      </c>
      <c r="Q116" s="191">
        <f t="shared" si="32"/>
        <v>273920643</v>
      </c>
    </row>
    <row r="117" spans="3:17" ht="18" customHeight="1">
      <c r="C117" s="130"/>
      <c r="D117" s="133"/>
      <c r="E117" s="137" t="s">
        <v>97</v>
      </c>
      <c r="F117" s="137"/>
      <c r="G117" s="187">
        <v>13531309</v>
      </c>
      <c r="H117" s="188">
        <v>23022519</v>
      </c>
      <c r="I117" s="189">
        <f>SUM(G117:H117)</f>
        <v>36553828</v>
      </c>
      <c r="J117" s="190">
        <v>0</v>
      </c>
      <c r="K117" s="224">
        <v>50467720</v>
      </c>
      <c r="L117" s="187">
        <v>49808135</v>
      </c>
      <c r="M117" s="187">
        <v>43605617</v>
      </c>
      <c r="N117" s="187">
        <v>26371428</v>
      </c>
      <c r="O117" s="188">
        <v>17409077</v>
      </c>
      <c r="P117" s="187">
        <f>SUM(J117:O117)</f>
        <v>187661977</v>
      </c>
      <c r="Q117" s="191">
        <f>I117+P117</f>
        <v>224215805</v>
      </c>
    </row>
    <row r="118" spans="3:17" ht="18" customHeight="1">
      <c r="C118" s="130"/>
      <c r="D118" s="133"/>
      <c r="E118" s="137" t="s">
        <v>98</v>
      </c>
      <c r="F118" s="137"/>
      <c r="G118" s="187">
        <v>3122924</v>
      </c>
      <c r="H118" s="188">
        <v>6344636</v>
      </c>
      <c r="I118" s="189">
        <f>SUM(G118:H118)</f>
        <v>9467560</v>
      </c>
      <c r="J118" s="190">
        <v>0</v>
      </c>
      <c r="K118" s="224">
        <v>9677448</v>
      </c>
      <c r="L118" s="187">
        <v>12052408</v>
      </c>
      <c r="M118" s="187">
        <v>11060732</v>
      </c>
      <c r="N118" s="187">
        <v>5684763</v>
      </c>
      <c r="O118" s="188">
        <v>1761927</v>
      </c>
      <c r="P118" s="187">
        <f>SUM(J118:O118)</f>
        <v>40237278</v>
      </c>
      <c r="Q118" s="191">
        <f>I118+P118</f>
        <v>49704838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71401</v>
      </c>
      <c r="H119" s="188">
        <f t="shared" si="33"/>
        <v>969701</v>
      </c>
      <c r="I119" s="189">
        <f t="shared" si="33"/>
        <v>1041102</v>
      </c>
      <c r="J119" s="190">
        <f t="shared" si="33"/>
        <v>0</v>
      </c>
      <c r="K119" s="224">
        <f t="shared" si="33"/>
        <v>7014398</v>
      </c>
      <c r="L119" s="187">
        <f t="shared" si="33"/>
        <v>10666402</v>
      </c>
      <c r="M119" s="187">
        <f t="shared" si="33"/>
        <v>13755954</v>
      </c>
      <c r="N119" s="187">
        <f t="shared" si="33"/>
        <v>12252915</v>
      </c>
      <c r="O119" s="188">
        <f t="shared" si="33"/>
        <v>9184361</v>
      </c>
      <c r="P119" s="187">
        <f t="shared" si="33"/>
        <v>52874030</v>
      </c>
      <c r="Q119" s="191">
        <f t="shared" si="33"/>
        <v>53915132</v>
      </c>
    </row>
    <row r="120" spans="3:17" ht="18" customHeight="1">
      <c r="C120" s="130"/>
      <c r="D120" s="133"/>
      <c r="E120" s="134" t="s">
        <v>99</v>
      </c>
      <c r="F120" s="135"/>
      <c r="G120" s="187">
        <v>71401</v>
      </c>
      <c r="H120" s="188">
        <v>863239</v>
      </c>
      <c r="I120" s="189">
        <f>SUM(G120:H120)</f>
        <v>934640</v>
      </c>
      <c r="J120" s="190">
        <v>0</v>
      </c>
      <c r="K120" s="224">
        <v>6425503</v>
      </c>
      <c r="L120" s="187">
        <v>8829195</v>
      </c>
      <c r="M120" s="187">
        <v>11653712</v>
      </c>
      <c r="N120" s="187">
        <v>11108856</v>
      </c>
      <c r="O120" s="188">
        <v>7418766</v>
      </c>
      <c r="P120" s="187">
        <f>SUM(J120:O120)</f>
        <v>45436032</v>
      </c>
      <c r="Q120" s="191">
        <f>I120+P120</f>
        <v>46370672</v>
      </c>
    </row>
    <row r="121" spans="3:17" ht="18" customHeight="1">
      <c r="C121" s="130"/>
      <c r="D121" s="133"/>
      <c r="E121" s="287" t="s">
        <v>100</v>
      </c>
      <c r="F121" s="289"/>
      <c r="G121" s="187">
        <v>0</v>
      </c>
      <c r="H121" s="188">
        <v>106462</v>
      </c>
      <c r="I121" s="189">
        <f>SUM(G121:H121)</f>
        <v>106462</v>
      </c>
      <c r="J121" s="190">
        <v>0</v>
      </c>
      <c r="K121" s="224">
        <v>588895</v>
      </c>
      <c r="L121" s="187">
        <v>1837207</v>
      </c>
      <c r="M121" s="187">
        <v>2102242</v>
      </c>
      <c r="N121" s="187">
        <v>1144059</v>
      </c>
      <c r="O121" s="188">
        <v>1765595</v>
      </c>
      <c r="P121" s="187">
        <f>SUM(J121:O121)</f>
        <v>7437998</v>
      </c>
      <c r="Q121" s="191">
        <f>I121+P121</f>
        <v>7544460</v>
      </c>
    </row>
    <row r="122" spans="3:17" ht="18" customHeight="1">
      <c r="C122" s="130"/>
      <c r="D122" s="137"/>
      <c r="E122" s="287" t="s">
        <v>101</v>
      </c>
      <c r="F122" s="289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8842439</v>
      </c>
      <c r="H123" s="188">
        <f t="shared" si="34"/>
        <v>8361739</v>
      </c>
      <c r="I123" s="189">
        <f t="shared" si="34"/>
        <v>17204178</v>
      </c>
      <c r="J123" s="190">
        <f t="shared" si="34"/>
        <v>0</v>
      </c>
      <c r="K123" s="188">
        <f t="shared" si="34"/>
        <v>12398275</v>
      </c>
      <c r="L123" s="187">
        <f t="shared" si="34"/>
        <v>13877202</v>
      </c>
      <c r="M123" s="187">
        <f t="shared" si="34"/>
        <v>13276816</v>
      </c>
      <c r="N123" s="187">
        <f t="shared" si="34"/>
        <v>10530760</v>
      </c>
      <c r="O123" s="188">
        <f t="shared" si="34"/>
        <v>11244511</v>
      </c>
      <c r="P123" s="187">
        <f t="shared" si="34"/>
        <v>61327564</v>
      </c>
      <c r="Q123" s="191">
        <f t="shared" si="34"/>
        <v>78531742</v>
      </c>
    </row>
    <row r="124" spans="3:17" ht="18" customHeight="1">
      <c r="C124" s="130"/>
      <c r="D124" s="133"/>
      <c r="E124" s="139" t="s">
        <v>102</v>
      </c>
      <c r="F124" s="135"/>
      <c r="G124" s="187">
        <v>3415401</v>
      </c>
      <c r="H124" s="188">
        <v>4869279</v>
      </c>
      <c r="I124" s="189">
        <f>SUM(G124:H124)</f>
        <v>8284680</v>
      </c>
      <c r="J124" s="190">
        <v>0</v>
      </c>
      <c r="K124" s="188">
        <v>9409761</v>
      </c>
      <c r="L124" s="187">
        <v>11312820</v>
      </c>
      <c r="M124" s="187">
        <v>11576026</v>
      </c>
      <c r="N124" s="187">
        <v>8842905</v>
      </c>
      <c r="O124" s="188">
        <v>10998315</v>
      </c>
      <c r="P124" s="187">
        <f>SUM(J124:O124)</f>
        <v>52139827</v>
      </c>
      <c r="Q124" s="191">
        <f>I124+P124</f>
        <v>60424507</v>
      </c>
    </row>
    <row r="125" spans="3:17" ht="18" customHeight="1">
      <c r="C125" s="130"/>
      <c r="D125" s="140"/>
      <c r="E125" s="137" t="s">
        <v>74</v>
      </c>
      <c r="F125" s="141"/>
      <c r="G125" s="187">
        <v>673748</v>
      </c>
      <c r="H125" s="188">
        <v>270729</v>
      </c>
      <c r="I125" s="189">
        <f>SUM(G125:H125)</f>
        <v>944477</v>
      </c>
      <c r="J125" s="190">
        <v>0</v>
      </c>
      <c r="K125" s="188">
        <v>1047175</v>
      </c>
      <c r="L125" s="187">
        <v>610231</v>
      </c>
      <c r="M125" s="187">
        <v>677461</v>
      </c>
      <c r="N125" s="187">
        <v>509625</v>
      </c>
      <c r="O125" s="188">
        <v>159256</v>
      </c>
      <c r="P125" s="187">
        <f>SUM(J125:O125)</f>
        <v>3003748</v>
      </c>
      <c r="Q125" s="191">
        <f>I125+P125</f>
        <v>3948225</v>
      </c>
    </row>
    <row r="126" spans="3:17" ht="18" customHeight="1">
      <c r="C126" s="130"/>
      <c r="D126" s="142"/>
      <c r="E126" s="134" t="s">
        <v>75</v>
      </c>
      <c r="F126" s="143"/>
      <c r="G126" s="187">
        <v>4753290</v>
      </c>
      <c r="H126" s="188">
        <v>3221731</v>
      </c>
      <c r="I126" s="189">
        <f>SUM(G126:H126)</f>
        <v>7975021</v>
      </c>
      <c r="J126" s="190">
        <v>0</v>
      </c>
      <c r="K126" s="188">
        <v>1941339</v>
      </c>
      <c r="L126" s="187">
        <v>1954151</v>
      </c>
      <c r="M126" s="187">
        <v>1023329</v>
      </c>
      <c r="N126" s="187">
        <v>1178230</v>
      </c>
      <c r="O126" s="188">
        <v>86940</v>
      </c>
      <c r="P126" s="187">
        <f>SUM(J126:O126)</f>
        <v>6183989</v>
      </c>
      <c r="Q126" s="191">
        <f>I126+P126</f>
        <v>14159010</v>
      </c>
    </row>
    <row r="127" spans="3:17" ht="18" customHeight="1">
      <c r="C127" s="130"/>
      <c r="D127" s="133" t="s">
        <v>76</v>
      </c>
      <c r="E127" s="144"/>
      <c r="F127" s="144"/>
      <c r="G127" s="187">
        <v>4569376</v>
      </c>
      <c r="H127" s="188">
        <v>8474527</v>
      </c>
      <c r="I127" s="189">
        <f>SUM(G127:H127)</f>
        <v>13043903</v>
      </c>
      <c r="J127" s="190">
        <v>0</v>
      </c>
      <c r="K127" s="188">
        <v>22918982</v>
      </c>
      <c r="L127" s="187">
        <v>20746331</v>
      </c>
      <c r="M127" s="187">
        <v>25371142</v>
      </c>
      <c r="N127" s="187">
        <v>17380597</v>
      </c>
      <c r="O127" s="188">
        <v>21884501</v>
      </c>
      <c r="P127" s="187">
        <f>SUM(J127:O127)</f>
        <v>108301553</v>
      </c>
      <c r="Q127" s="191">
        <f>I127+P127</f>
        <v>121345456</v>
      </c>
    </row>
    <row r="128" spans="3:17" ht="18" customHeight="1">
      <c r="C128" s="145"/>
      <c r="D128" s="146" t="s">
        <v>103</v>
      </c>
      <c r="E128" s="147"/>
      <c r="F128" s="147"/>
      <c r="G128" s="192">
        <v>9454042</v>
      </c>
      <c r="H128" s="193">
        <v>6607868</v>
      </c>
      <c r="I128" s="194">
        <f>SUM(G128:H128)</f>
        <v>16061910</v>
      </c>
      <c r="J128" s="195">
        <v>0</v>
      </c>
      <c r="K128" s="193">
        <v>25922927</v>
      </c>
      <c r="L128" s="192">
        <v>19109924</v>
      </c>
      <c r="M128" s="192">
        <v>17498444</v>
      </c>
      <c r="N128" s="192">
        <v>9917587</v>
      </c>
      <c r="O128" s="193">
        <v>9550385</v>
      </c>
      <c r="P128" s="194">
        <f>SUM(J128:O128)</f>
        <v>81999267</v>
      </c>
      <c r="Q128" s="196">
        <f>I128+P128</f>
        <v>98061177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185747</v>
      </c>
      <c r="H129" s="183">
        <f t="shared" si="35"/>
        <v>1610265</v>
      </c>
      <c r="I129" s="184">
        <f t="shared" si="35"/>
        <v>1796012</v>
      </c>
      <c r="J129" s="185">
        <f t="shared" si="35"/>
        <v>0</v>
      </c>
      <c r="K129" s="223">
        <f t="shared" si="35"/>
        <v>22553503</v>
      </c>
      <c r="L129" s="182">
        <f t="shared" si="35"/>
        <v>25502111</v>
      </c>
      <c r="M129" s="182">
        <f t="shared" si="35"/>
        <v>31451588</v>
      </c>
      <c r="N129" s="182">
        <f t="shared" si="35"/>
        <v>18194930</v>
      </c>
      <c r="O129" s="183">
        <f t="shared" si="35"/>
        <v>14733822</v>
      </c>
      <c r="P129" s="182">
        <f t="shared" si="35"/>
        <v>112435954</v>
      </c>
      <c r="Q129" s="186">
        <f t="shared" si="35"/>
        <v>114231966</v>
      </c>
    </row>
    <row r="130" spans="3:17" ht="18" customHeight="1">
      <c r="C130" s="130"/>
      <c r="D130" s="287" t="s">
        <v>78</v>
      </c>
      <c r="E130" s="288"/>
      <c r="F130" s="289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7" t="s">
        <v>79</v>
      </c>
      <c r="E131" s="288"/>
      <c r="F131" s="289"/>
      <c r="G131" s="187">
        <v>0</v>
      </c>
      <c r="H131" s="188">
        <v>65401</v>
      </c>
      <c r="I131" s="189">
        <f>SUM(G131:H131)</f>
        <v>65401</v>
      </c>
      <c r="J131" s="190">
        <v>0</v>
      </c>
      <c r="K131" s="224">
        <v>2270936</v>
      </c>
      <c r="L131" s="187">
        <v>2223787</v>
      </c>
      <c r="M131" s="187">
        <v>3383346</v>
      </c>
      <c r="N131" s="187">
        <v>1788276</v>
      </c>
      <c r="O131" s="188">
        <v>2994670</v>
      </c>
      <c r="P131" s="187">
        <f t="shared" si="36"/>
        <v>12661015</v>
      </c>
      <c r="Q131" s="191">
        <f t="shared" si="37"/>
        <v>12726416</v>
      </c>
    </row>
    <row r="132" spans="3:17" ht="18" customHeight="1">
      <c r="C132" s="130"/>
      <c r="D132" s="287" t="s">
        <v>80</v>
      </c>
      <c r="E132" s="288"/>
      <c r="F132" s="289"/>
      <c r="G132" s="187">
        <v>185747</v>
      </c>
      <c r="H132" s="188">
        <v>319171</v>
      </c>
      <c r="I132" s="189">
        <f>SUM(G132:H132)</f>
        <v>504918</v>
      </c>
      <c r="J132" s="190">
        <v>0</v>
      </c>
      <c r="K132" s="224">
        <v>2656054</v>
      </c>
      <c r="L132" s="187">
        <v>5379570</v>
      </c>
      <c r="M132" s="187">
        <v>4537082</v>
      </c>
      <c r="N132" s="187">
        <v>3240604</v>
      </c>
      <c r="O132" s="188">
        <v>2208818</v>
      </c>
      <c r="P132" s="187">
        <f t="shared" si="36"/>
        <v>18022128</v>
      </c>
      <c r="Q132" s="191">
        <f t="shared" si="37"/>
        <v>18527046</v>
      </c>
    </row>
    <row r="133" spans="3:17" ht="18" customHeight="1">
      <c r="C133" s="130"/>
      <c r="D133" s="287" t="s">
        <v>81</v>
      </c>
      <c r="E133" s="288"/>
      <c r="F133" s="289"/>
      <c r="G133" s="198"/>
      <c r="H133" s="188">
        <v>1225693</v>
      </c>
      <c r="I133" s="189">
        <f>SUM(G133:H133)</f>
        <v>1225693</v>
      </c>
      <c r="J133" s="200"/>
      <c r="K133" s="224">
        <v>17626513</v>
      </c>
      <c r="L133" s="187">
        <v>17898754</v>
      </c>
      <c r="M133" s="187">
        <v>23531160</v>
      </c>
      <c r="N133" s="187">
        <v>13166050</v>
      </c>
      <c r="O133" s="188">
        <v>9530334</v>
      </c>
      <c r="P133" s="187">
        <f t="shared" si="36"/>
        <v>81752811</v>
      </c>
      <c r="Q133" s="191">
        <f t="shared" si="37"/>
        <v>82978504</v>
      </c>
    </row>
    <row r="134" spans="3:17" ht="18" customHeight="1">
      <c r="C134" s="130"/>
      <c r="D134" s="287" t="s">
        <v>82</v>
      </c>
      <c r="E134" s="288"/>
      <c r="F134" s="289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90" t="s">
        <v>83</v>
      </c>
      <c r="E135" s="291"/>
      <c r="F135" s="292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44565653</v>
      </c>
      <c r="L136" s="182">
        <f t="shared" si="38"/>
        <v>78067920</v>
      </c>
      <c r="M136" s="182">
        <f t="shared" si="38"/>
        <v>148859675</v>
      </c>
      <c r="N136" s="182">
        <f t="shared" si="38"/>
        <v>147391388</v>
      </c>
      <c r="O136" s="183">
        <f t="shared" si="38"/>
        <v>209646185</v>
      </c>
      <c r="P136" s="182">
        <f t="shared" si="38"/>
        <v>628530821</v>
      </c>
      <c r="Q136" s="186">
        <f t="shared" si="38"/>
        <v>628530821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8774349</v>
      </c>
      <c r="L137" s="187">
        <v>31074839</v>
      </c>
      <c r="M137" s="187">
        <v>74968234</v>
      </c>
      <c r="N137" s="187">
        <v>80350569</v>
      </c>
      <c r="O137" s="188">
        <v>118331434</v>
      </c>
      <c r="P137" s="187">
        <f>SUM(J137:O137)</f>
        <v>313499425</v>
      </c>
      <c r="Q137" s="191">
        <f>I137+P137</f>
        <v>313499425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35317572</v>
      </c>
      <c r="L138" s="187">
        <v>46164970</v>
      </c>
      <c r="M138" s="187">
        <v>70545071</v>
      </c>
      <c r="N138" s="187">
        <v>57567667</v>
      </c>
      <c r="O138" s="188">
        <v>46109728</v>
      </c>
      <c r="P138" s="187">
        <f>SUM(J138:O138)</f>
        <v>255705008</v>
      </c>
      <c r="Q138" s="191">
        <f>I138+P138</f>
        <v>255705008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473732</v>
      </c>
      <c r="L139" s="209">
        <v>828111</v>
      </c>
      <c r="M139" s="209">
        <v>3346370</v>
      </c>
      <c r="N139" s="209">
        <v>9473152</v>
      </c>
      <c r="O139" s="208">
        <v>45205023</v>
      </c>
      <c r="P139" s="209">
        <f>SUM(J139:O139)</f>
        <v>59326388</v>
      </c>
      <c r="Q139" s="210">
        <f>I139+P139</f>
        <v>59326388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67250779</v>
      </c>
      <c r="H140" s="212">
        <f t="shared" si="39"/>
        <v>83696110</v>
      </c>
      <c r="I140" s="213">
        <f t="shared" si="39"/>
        <v>150946889</v>
      </c>
      <c r="J140" s="214">
        <f t="shared" si="39"/>
        <v>0</v>
      </c>
      <c r="K140" s="227">
        <f t="shared" si="39"/>
        <v>263582373</v>
      </c>
      <c r="L140" s="211">
        <f t="shared" si="39"/>
        <v>296252562</v>
      </c>
      <c r="M140" s="211">
        <f t="shared" si="39"/>
        <v>379693427</v>
      </c>
      <c r="N140" s="211">
        <f t="shared" si="39"/>
        <v>307823573</v>
      </c>
      <c r="O140" s="212">
        <f t="shared" si="39"/>
        <v>382561805</v>
      </c>
      <c r="P140" s="211">
        <f t="shared" si="39"/>
        <v>1629913740</v>
      </c>
      <c r="Q140" s="215">
        <f t="shared" si="39"/>
        <v>1780860629</v>
      </c>
    </row>
  </sheetData>
  <sheetProtection password="C7C4" sheet="1" objects="1" scenarios="1"/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平成２３年９月月報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7" t="s">
        <v>108</v>
      </c>
      <c r="D8" s="298"/>
      <c r="E8" s="298"/>
      <c r="F8" s="299"/>
      <c r="G8" s="309" t="s">
        <v>49</v>
      </c>
      <c r="H8" s="310"/>
      <c r="I8" s="311"/>
      <c r="J8" s="312" t="s">
        <v>50</v>
      </c>
      <c r="K8" s="310"/>
      <c r="L8" s="310"/>
      <c r="M8" s="310"/>
      <c r="N8" s="310"/>
      <c r="O8" s="310"/>
      <c r="P8" s="310"/>
      <c r="Q8" s="313" t="s">
        <v>47</v>
      </c>
    </row>
    <row r="9" spans="3:17" ht="24.75" customHeight="1">
      <c r="C9" s="300"/>
      <c r="D9" s="301"/>
      <c r="E9" s="301"/>
      <c r="F9" s="302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4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3</v>
      </c>
      <c r="H11" s="221">
        <f t="shared" si="0"/>
        <v>12</v>
      </c>
      <c r="I11" s="184">
        <f t="shared" si="0"/>
        <v>15</v>
      </c>
      <c r="J11" s="185">
        <f t="shared" si="0"/>
        <v>0</v>
      </c>
      <c r="K11" s="228">
        <f t="shared" si="0"/>
        <v>196</v>
      </c>
      <c r="L11" s="221">
        <f t="shared" si="0"/>
        <v>336</v>
      </c>
      <c r="M11" s="221">
        <f t="shared" si="0"/>
        <v>495</v>
      </c>
      <c r="N11" s="221">
        <f t="shared" si="0"/>
        <v>478</v>
      </c>
      <c r="O11" s="221">
        <f t="shared" si="0"/>
        <v>518</v>
      </c>
      <c r="P11" s="184">
        <f t="shared" si="0"/>
        <v>2023</v>
      </c>
      <c r="Q11" s="186">
        <f t="shared" si="0"/>
        <v>2038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31</v>
      </c>
      <c r="L12" s="221">
        <v>105</v>
      </c>
      <c r="M12" s="221">
        <v>240</v>
      </c>
      <c r="N12" s="221">
        <v>256</v>
      </c>
      <c r="O12" s="221">
        <v>310</v>
      </c>
      <c r="P12" s="219">
        <f aca="true" t="shared" si="2" ref="P12:P18">SUM(J12:O12)</f>
        <v>942</v>
      </c>
      <c r="Q12" s="222">
        <f aca="true" t="shared" si="3" ref="Q12:Q18">I12+P12</f>
        <v>942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95</v>
      </c>
      <c r="L13" s="221">
        <v>128</v>
      </c>
      <c r="M13" s="221">
        <v>157</v>
      </c>
      <c r="N13" s="221">
        <v>132</v>
      </c>
      <c r="O13" s="221">
        <v>98</v>
      </c>
      <c r="P13" s="219">
        <f t="shared" si="2"/>
        <v>610</v>
      </c>
      <c r="Q13" s="222">
        <f t="shared" si="3"/>
        <v>610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3</v>
      </c>
      <c r="M14" s="221">
        <v>6</v>
      </c>
      <c r="N14" s="221">
        <v>18</v>
      </c>
      <c r="O14" s="221">
        <v>62</v>
      </c>
      <c r="P14" s="219">
        <f t="shared" si="2"/>
        <v>91</v>
      </c>
      <c r="Q14" s="222">
        <f t="shared" si="3"/>
        <v>91</v>
      </c>
    </row>
    <row r="15" spans="3:17" ht="14.25" customHeight="1">
      <c r="C15" s="130"/>
      <c r="D15" s="155"/>
      <c r="E15" s="287" t="s">
        <v>109</v>
      </c>
      <c r="F15" s="289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3</v>
      </c>
      <c r="H16" s="221">
        <v>12</v>
      </c>
      <c r="I16" s="219">
        <f t="shared" si="1"/>
        <v>15</v>
      </c>
      <c r="J16" s="220">
        <v>0</v>
      </c>
      <c r="K16" s="229">
        <v>67</v>
      </c>
      <c r="L16" s="221">
        <v>87</v>
      </c>
      <c r="M16" s="221">
        <v>79</v>
      </c>
      <c r="N16" s="221">
        <v>64</v>
      </c>
      <c r="O16" s="221">
        <v>42</v>
      </c>
      <c r="P16" s="219">
        <f t="shared" si="2"/>
        <v>339</v>
      </c>
      <c r="Q16" s="222">
        <f t="shared" si="3"/>
        <v>354</v>
      </c>
    </row>
    <row r="17" spans="3:17" ht="14.25" customHeight="1">
      <c r="C17" s="130"/>
      <c r="D17" s="155"/>
      <c r="E17" s="287" t="s">
        <v>110</v>
      </c>
      <c r="F17" s="289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1</v>
      </c>
      <c r="L17" s="230">
        <v>13</v>
      </c>
      <c r="M17" s="230">
        <v>13</v>
      </c>
      <c r="N17" s="230">
        <v>8</v>
      </c>
      <c r="O17" s="230">
        <v>6</v>
      </c>
      <c r="P17" s="231">
        <f t="shared" si="2"/>
        <v>41</v>
      </c>
      <c r="Q17" s="234">
        <f t="shared" si="3"/>
        <v>41</v>
      </c>
    </row>
    <row r="18" spans="3:17" ht="14.25" customHeight="1">
      <c r="C18" s="130"/>
      <c r="D18" s="154"/>
      <c r="E18" s="290" t="s">
        <v>111</v>
      </c>
      <c r="F18" s="292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3</v>
      </c>
      <c r="H19" s="187">
        <f t="shared" si="4"/>
        <v>9</v>
      </c>
      <c r="I19" s="189">
        <f t="shared" si="4"/>
        <v>12</v>
      </c>
      <c r="J19" s="190">
        <f t="shared" si="4"/>
        <v>0</v>
      </c>
      <c r="K19" s="228">
        <f t="shared" si="4"/>
        <v>79</v>
      </c>
      <c r="L19" s="187">
        <f t="shared" si="4"/>
        <v>153</v>
      </c>
      <c r="M19" s="187">
        <f t="shared" si="4"/>
        <v>215</v>
      </c>
      <c r="N19" s="187">
        <f t="shared" si="4"/>
        <v>164</v>
      </c>
      <c r="O19" s="187">
        <f t="shared" si="4"/>
        <v>169</v>
      </c>
      <c r="P19" s="189">
        <f t="shared" si="4"/>
        <v>780</v>
      </c>
      <c r="Q19" s="191">
        <f t="shared" si="4"/>
        <v>792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17</v>
      </c>
      <c r="L20" s="221">
        <v>57</v>
      </c>
      <c r="M20" s="221">
        <v>127</v>
      </c>
      <c r="N20" s="221">
        <v>98</v>
      </c>
      <c r="O20" s="221">
        <v>105</v>
      </c>
      <c r="P20" s="219">
        <f aca="true" t="shared" si="6" ref="P20:P26">SUM(J20:O20)</f>
        <v>404</v>
      </c>
      <c r="Q20" s="222">
        <f aca="true" t="shared" si="7" ref="Q20:Q26">I20+P20</f>
        <v>404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17</v>
      </c>
      <c r="L21" s="221">
        <v>23</v>
      </c>
      <c r="M21" s="221">
        <v>30</v>
      </c>
      <c r="N21" s="221">
        <v>19</v>
      </c>
      <c r="O21" s="221">
        <v>18</v>
      </c>
      <c r="P21" s="219">
        <f t="shared" si="6"/>
        <v>107</v>
      </c>
      <c r="Q21" s="222">
        <f t="shared" si="7"/>
        <v>107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1</v>
      </c>
      <c r="M22" s="221">
        <v>0</v>
      </c>
      <c r="N22" s="221">
        <v>2</v>
      </c>
      <c r="O22" s="221">
        <v>10</v>
      </c>
      <c r="P22" s="219">
        <f t="shared" si="6"/>
        <v>14</v>
      </c>
      <c r="Q22" s="222">
        <f t="shared" si="7"/>
        <v>14</v>
      </c>
    </row>
    <row r="23" spans="3:17" ht="14.25" customHeight="1">
      <c r="C23" s="130"/>
      <c r="D23" s="155"/>
      <c r="E23" s="287" t="s">
        <v>109</v>
      </c>
      <c r="F23" s="289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3</v>
      </c>
      <c r="H24" s="221">
        <v>9</v>
      </c>
      <c r="I24" s="219">
        <f t="shared" si="5"/>
        <v>12</v>
      </c>
      <c r="J24" s="220">
        <v>0</v>
      </c>
      <c r="K24" s="229">
        <v>44</v>
      </c>
      <c r="L24" s="221">
        <v>68</v>
      </c>
      <c r="M24" s="221">
        <v>54</v>
      </c>
      <c r="N24" s="221">
        <v>44</v>
      </c>
      <c r="O24" s="221">
        <v>35</v>
      </c>
      <c r="P24" s="219">
        <f t="shared" si="6"/>
        <v>245</v>
      </c>
      <c r="Q24" s="222">
        <f t="shared" si="7"/>
        <v>257</v>
      </c>
    </row>
    <row r="25" spans="3:17" ht="14.25" customHeight="1">
      <c r="C25" s="130"/>
      <c r="D25" s="155"/>
      <c r="E25" s="287" t="s">
        <v>110</v>
      </c>
      <c r="F25" s="289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4</v>
      </c>
      <c r="M25" s="230">
        <v>4</v>
      </c>
      <c r="N25" s="230">
        <v>1</v>
      </c>
      <c r="O25" s="230">
        <v>1</v>
      </c>
      <c r="P25" s="231">
        <f t="shared" si="6"/>
        <v>10</v>
      </c>
      <c r="Q25" s="234">
        <f t="shared" si="7"/>
        <v>10</v>
      </c>
    </row>
    <row r="26" spans="3:17" ht="14.25" customHeight="1" thickBot="1">
      <c r="C26" s="167"/>
      <c r="D26" s="168"/>
      <c r="E26" s="307" t="s">
        <v>111</v>
      </c>
      <c r="F26" s="308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6230</v>
      </c>
      <c r="H28" s="221">
        <f t="shared" si="8"/>
        <v>61530</v>
      </c>
      <c r="I28" s="184">
        <f t="shared" si="8"/>
        <v>67760</v>
      </c>
      <c r="J28" s="185">
        <f t="shared" si="8"/>
        <v>0</v>
      </c>
      <c r="K28" s="228">
        <f t="shared" si="8"/>
        <v>3996990</v>
      </c>
      <c r="L28" s="221">
        <f t="shared" si="8"/>
        <v>7229240</v>
      </c>
      <c r="M28" s="221">
        <f t="shared" si="8"/>
        <v>12103820</v>
      </c>
      <c r="N28" s="221">
        <f t="shared" si="8"/>
        <v>11847530</v>
      </c>
      <c r="O28" s="221">
        <f t="shared" si="8"/>
        <v>13625500</v>
      </c>
      <c r="P28" s="184">
        <f t="shared" si="8"/>
        <v>48803080</v>
      </c>
      <c r="Q28" s="186">
        <f>SUM(Q29:Q35)</f>
        <v>48870840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829560</v>
      </c>
      <c r="L29" s="221">
        <v>2923330</v>
      </c>
      <c r="M29" s="221">
        <v>6728630</v>
      </c>
      <c r="N29" s="221">
        <v>7281780</v>
      </c>
      <c r="O29" s="221">
        <v>8657000</v>
      </c>
      <c r="P29" s="219">
        <f aca="true" t="shared" si="10" ref="P29:P35">SUM(J29:O29)</f>
        <v>26420300</v>
      </c>
      <c r="Q29" s="222">
        <f aca="true" t="shared" si="11" ref="Q29:Q35">I29+P29</f>
        <v>26420300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2593650</v>
      </c>
      <c r="L30" s="221">
        <v>3556770</v>
      </c>
      <c r="M30" s="221">
        <v>4455120</v>
      </c>
      <c r="N30" s="221">
        <v>3428770</v>
      </c>
      <c r="O30" s="221">
        <v>2861750</v>
      </c>
      <c r="P30" s="219">
        <f t="shared" si="10"/>
        <v>16896060</v>
      </c>
      <c r="Q30" s="222">
        <f t="shared" si="11"/>
        <v>16896060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61380</v>
      </c>
      <c r="L31" s="221">
        <v>84010</v>
      </c>
      <c r="M31" s="221">
        <v>176080</v>
      </c>
      <c r="N31" s="221">
        <v>481250</v>
      </c>
      <c r="O31" s="221">
        <v>1744180</v>
      </c>
      <c r="P31" s="219">
        <f t="shared" si="10"/>
        <v>2546900</v>
      </c>
      <c r="Q31" s="222">
        <f>I31+P31</f>
        <v>2546900</v>
      </c>
    </row>
    <row r="32" spans="3:17" ht="14.25" customHeight="1">
      <c r="C32" s="130"/>
      <c r="D32" s="155"/>
      <c r="E32" s="287" t="s">
        <v>109</v>
      </c>
      <c r="F32" s="289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6230</v>
      </c>
      <c r="H33" s="221">
        <v>61530</v>
      </c>
      <c r="I33" s="219">
        <f t="shared" si="9"/>
        <v>67760</v>
      </c>
      <c r="J33" s="220">
        <v>0</v>
      </c>
      <c r="K33" s="229">
        <v>508020</v>
      </c>
      <c r="L33" s="221">
        <v>598140</v>
      </c>
      <c r="M33" s="221">
        <v>645470</v>
      </c>
      <c r="N33" s="221">
        <v>622100</v>
      </c>
      <c r="O33" s="221">
        <v>314990</v>
      </c>
      <c r="P33" s="219">
        <f t="shared" si="10"/>
        <v>2688720</v>
      </c>
      <c r="Q33" s="222">
        <f t="shared" si="11"/>
        <v>2756480</v>
      </c>
    </row>
    <row r="34" spans="3:17" ht="14.25" customHeight="1">
      <c r="C34" s="130"/>
      <c r="D34" s="155"/>
      <c r="E34" s="287" t="s">
        <v>110</v>
      </c>
      <c r="F34" s="289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4380</v>
      </c>
      <c r="L34" s="230">
        <v>66990</v>
      </c>
      <c r="M34" s="230">
        <v>98520</v>
      </c>
      <c r="N34" s="230">
        <v>33630</v>
      </c>
      <c r="O34" s="230">
        <v>47580</v>
      </c>
      <c r="P34" s="231">
        <f t="shared" si="10"/>
        <v>251100</v>
      </c>
      <c r="Q34" s="234">
        <f t="shared" si="11"/>
        <v>251100</v>
      </c>
    </row>
    <row r="35" spans="3:17" ht="14.25" customHeight="1">
      <c r="C35" s="130"/>
      <c r="D35" s="154"/>
      <c r="E35" s="290" t="s">
        <v>111</v>
      </c>
      <c r="F35" s="292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5110</v>
      </c>
      <c r="H36" s="187">
        <f t="shared" si="12"/>
        <v>36330</v>
      </c>
      <c r="I36" s="189">
        <f t="shared" si="12"/>
        <v>41440</v>
      </c>
      <c r="J36" s="190">
        <f t="shared" si="12"/>
        <v>0</v>
      </c>
      <c r="K36" s="228">
        <f t="shared" si="12"/>
        <v>1068880</v>
      </c>
      <c r="L36" s="187">
        <f t="shared" si="12"/>
        <v>2375950</v>
      </c>
      <c r="M36" s="187">
        <f t="shared" si="12"/>
        <v>4097210</v>
      </c>
      <c r="N36" s="187">
        <f t="shared" si="12"/>
        <v>2962630</v>
      </c>
      <c r="O36" s="187">
        <f t="shared" si="12"/>
        <v>3225210</v>
      </c>
      <c r="P36" s="189">
        <f t="shared" si="12"/>
        <v>13729880</v>
      </c>
      <c r="Q36" s="191">
        <f>SUM(Q37:Q43)</f>
        <v>13771320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381440</v>
      </c>
      <c r="L37" s="221">
        <v>1421720</v>
      </c>
      <c r="M37" s="221">
        <v>3077620</v>
      </c>
      <c r="N37" s="221">
        <v>2351920</v>
      </c>
      <c r="O37" s="221">
        <v>2458790</v>
      </c>
      <c r="P37" s="219">
        <f aca="true" t="shared" si="14" ref="P37:P43">SUM(J37:O37)</f>
        <v>9691490</v>
      </c>
      <c r="Q37" s="222">
        <f aca="true" t="shared" si="15" ref="Q37:Q43">I37+P37</f>
        <v>9691490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377730</v>
      </c>
      <c r="L38" s="221">
        <v>566770</v>
      </c>
      <c r="M38" s="221">
        <v>631740</v>
      </c>
      <c r="N38" s="221">
        <v>284960</v>
      </c>
      <c r="O38" s="221">
        <v>366290</v>
      </c>
      <c r="P38" s="219">
        <f t="shared" si="14"/>
        <v>2227490</v>
      </c>
      <c r="Q38" s="222">
        <f t="shared" si="15"/>
        <v>2227490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35650</v>
      </c>
      <c r="L39" s="221">
        <v>35650</v>
      </c>
      <c r="M39" s="221">
        <v>0</v>
      </c>
      <c r="N39" s="221">
        <v>20150</v>
      </c>
      <c r="O39" s="221">
        <v>176390</v>
      </c>
      <c r="P39" s="219">
        <f t="shared" si="14"/>
        <v>267840</v>
      </c>
      <c r="Q39" s="222">
        <f>I39+P39</f>
        <v>267840</v>
      </c>
    </row>
    <row r="40" spans="3:17" ht="14.25" customHeight="1">
      <c r="C40" s="130"/>
      <c r="D40" s="155"/>
      <c r="E40" s="287" t="s">
        <v>109</v>
      </c>
      <c r="F40" s="289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5110</v>
      </c>
      <c r="H41" s="221">
        <v>36330</v>
      </c>
      <c r="I41" s="219">
        <f t="shared" si="13"/>
        <v>41440</v>
      </c>
      <c r="J41" s="220">
        <v>0</v>
      </c>
      <c r="K41" s="229">
        <v>274060</v>
      </c>
      <c r="L41" s="221">
        <v>337350</v>
      </c>
      <c r="M41" s="221">
        <v>354990</v>
      </c>
      <c r="N41" s="221">
        <v>302150</v>
      </c>
      <c r="O41" s="221">
        <v>222780</v>
      </c>
      <c r="P41" s="219">
        <f t="shared" si="14"/>
        <v>1491330</v>
      </c>
      <c r="Q41" s="222">
        <f t="shared" si="15"/>
        <v>1532770</v>
      </c>
    </row>
    <row r="42" spans="3:17" ht="14.25" customHeight="1">
      <c r="C42" s="130"/>
      <c r="D42" s="165"/>
      <c r="E42" s="287" t="s">
        <v>110</v>
      </c>
      <c r="F42" s="289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14460</v>
      </c>
      <c r="M42" s="221">
        <v>32860</v>
      </c>
      <c r="N42" s="221">
        <v>3450</v>
      </c>
      <c r="O42" s="221">
        <v>960</v>
      </c>
      <c r="P42" s="219">
        <f t="shared" si="14"/>
        <v>51730</v>
      </c>
      <c r="Q42" s="222">
        <f t="shared" si="15"/>
        <v>51730</v>
      </c>
    </row>
    <row r="43" spans="3:17" ht="14.25" customHeight="1">
      <c r="C43" s="151"/>
      <c r="D43" s="170"/>
      <c r="E43" s="290" t="s">
        <v>111</v>
      </c>
      <c r="F43" s="292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11340</v>
      </c>
      <c r="H44" s="211">
        <f t="shared" si="16"/>
        <v>97860</v>
      </c>
      <c r="I44" s="213">
        <f t="shared" si="16"/>
        <v>109200</v>
      </c>
      <c r="J44" s="214">
        <f t="shared" si="16"/>
        <v>0</v>
      </c>
      <c r="K44" s="243">
        <f t="shared" si="16"/>
        <v>5065870</v>
      </c>
      <c r="L44" s="211">
        <f t="shared" si="16"/>
        <v>9605190</v>
      </c>
      <c r="M44" s="211">
        <f t="shared" si="16"/>
        <v>16201030</v>
      </c>
      <c r="N44" s="211">
        <f t="shared" si="16"/>
        <v>14810160</v>
      </c>
      <c r="O44" s="211">
        <f>O28+O36</f>
        <v>16850710</v>
      </c>
      <c r="P44" s="213">
        <f t="shared" si="16"/>
        <v>62532960</v>
      </c>
      <c r="Q44" s="215">
        <f>Q28+Q36</f>
        <v>62642160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平成２３年９月月報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217</v>
      </c>
      <c r="H14" s="254">
        <v>343</v>
      </c>
      <c r="I14" s="315">
        <f>SUM(G14:H14)</f>
        <v>560</v>
      </c>
      <c r="J14" s="316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1164030</v>
      </c>
      <c r="H15" s="255">
        <v>3241073</v>
      </c>
      <c r="I15" s="317">
        <f>SUM(G15:H15)</f>
        <v>4405103</v>
      </c>
      <c r="J15" s="318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84</v>
      </c>
      <c r="H19" s="254">
        <v>474</v>
      </c>
      <c r="I19" s="315">
        <f>SUM(G19:H19)</f>
        <v>558</v>
      </c>
      <c r="J19" s="316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663285</v>
      </c>
      <c r="H20" s="255">
        <v>2855643</v>
      </c>
      <c r="I20" s="317">
        <f>SUM(G20:H20)</f>
        <v>3518928</v>
      </c>
      <c r="J20" s="318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74</v>
      </c>
      <c r="H24" s="254">
        <v>2280</v>
      </c>
      <c r="I24" s="315">
        <f>SUM(G24:H24)</f>
        <v>2354</v>
      </c>
      <c r="J24" s="316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711967</v>
      </c>
      <c r="H25" s="256">
        <v>27285867</v>
      </c>
      <c r="I25" s="317">
        <f>SUM(G25:H25)</f>
        <v>27997834</v>
      </c>
      <c r="J25" s="318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17</v>
      </c>
      <c r="I29" s="315">
        <f>SUM(G29:H29)</f>
        <v>17</v>
      </c>
      <c r="J29" s="316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180836</v>
      </c>
      <c r="I30" s="317">
        <f>SUM(G30:H30)</f>
        <v>180836</v>
      </c>
      <c r="J30" s="318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375</v>
      </c>
      <c r="H34" s="254">
        <f>H14+H19+H24+H29</f>
        <v>3114</v>
      </c>
      <c r="I34" s="315">
        <f>SUM(G34:H34)</f>
        <v>3489</v>
      </c>
      <c r="J34" s="316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2539282</v>
      </c>
      <c r="H35" s="255">
        <f>H15+H20+H25+H30</f>
        <v>33563419</v>
      </c>
      <c r="I35" s="317">
        <f>SUM(G35:H35)</f>
        <v>36102701</v>
      </c>
      <c r="J35" s="318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2011-10-25T00:18:14Z</cp:lastPrinted>
  <dcterms:created xsi:type="dcterms:W3CDTF">2006-12-27T00:16:47Z</dcterms:created>
  <dcterms:modified xsi:type="dcterms:W3CDTF">2011-10-25T00:37:12Z</dcterms:modified>
  <cp:category/>
  <cp:version/>
  <cp:contentType/>
  <cp:contentStatus/>
</cp:coreProperties>
</file>