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<sst xmlns="http://schemas.openxmlformats.org/spreadsheetml/2006/main" count="346" uniqueCount="130">
  <si>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</si>
  <si>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</si>
  <si>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</si>
  <si>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</si>
  <si>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</si>
  <si>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</si>
  <si>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</si>
  <si>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</si>
  <si>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</si>
  <si>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</si>
  <si>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</si>
  <si>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</si>
  <si>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</si>
  <si>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</si>
  <si>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</si>
  <si>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</si>
  <si>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</si>
  <si>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</si>
  <si>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</si>
  <si>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</si>
  <si>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</si>
  <si>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</si>
  <si>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</si>
  <si>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</si>
  <si>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</si>
  <si>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</si>
  <si>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</si>
  <si>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</si>
  <si>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</si>
  <si>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</si>
  <si>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</si>
  <si>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</si>
  <si>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</si>
  <si>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</si>
  <si>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</si>
  <si>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</si>
  <si>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</si>
  <si>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</si>
  <si>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</si>
  <si>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</si>
  <si>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</si>
  <si>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</si>
  <si>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</si>
  <si>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</si>
  <si>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</si>
  <si>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</si>
  <si>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</si>
  <si>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</si>
  <si>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</si>
  <si>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</si>
  <si>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</si>
  <si>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</si>
  <si>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</si>
  <si>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</si>
  <si>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</si>
  <si>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</si>
  <si>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</si>
  <si>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</si>
  <si>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</si>
  <si>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</si>
  <si>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</si>
  <si>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</si>
  <si>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</si>
  <si>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</si>
  <si>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</si>
  <si>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</si>
  <si>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</si>
  <si>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</si>
  <si>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</si>
  <si>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</si>
  <si>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</si>
  <si>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</si>
  <si>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</si>
  <si>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</si>
  <si>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</si>
  <si>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</si>
  <si>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</si>
  <si>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</si>
  <si>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</si>
  <si>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</si>
  <si>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</si>
  <si>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</si>
  <si>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</si>
  <si>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</si>
  <si>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</si>
  <si>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</si>
  <si>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</si>
  <si>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</si>
  <si>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</si>
  <si>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</si>
  <si>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</si>
  <si>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</si>
  <si>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</si>
  <si>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</si>
  <si>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</si>
  <si>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</si>
  <si>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</si>
  <si>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</si>
  <si>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</si>
  <si>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</si>
  <si>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</si>
  <si>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</si>
  <si>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</si>
  <si>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</si>
  <si>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</si>
  <si>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</si>
  <si>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</si>
  <si>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</si>
  <si>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</si>
  <si>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</si>
  <si>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</si>
  <si>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</si>
  <si>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</si>
  <si>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</si>
  <si>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</si>
  <si>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</si>
  <si>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</si>
  <si>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</si>
  <si>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</si>
  <si>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</si>
  <si>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</si>
  <si>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</si>
  <si>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</si>
  <si>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</si>
  <si>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</si>
  <si>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</si>
  <si>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</si>
  <si>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</si>
  <si>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</si>
  <si>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平成２３年６月月報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</si>
</sst>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1" fillId="0" borderId="127" xfId="17" applyFont="1" applyBorder="1" applyAlignment="1">
      <alignment horizontal="right" vertical="center"/>
    </xf>
    <xf numFmtId="38" fontId="11" fillId="0" borderId="100" xfId="17" applyFont="1" applyBorder="1" applyAlignment="1">
      <alignment horizontal="right" vertical="center"/>
    </xf>
    <xf numFmtId="38" fontId="11" fillId="0" borderId="128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9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5" fillId="0" borderId="132" xfId="21" applyFont="1" applyBorder="1" applyAlignment="1">
      <alignment horizontal="center" vertical="center"/>
      <protection/>
    </xf>
    <xf numFmtId="0" fontId="5" fillId="0" borderId="133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6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7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8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4" xfId="17" applyFont="1" applyFill="1" applyBorder="1" applyAlignment="1">
      <alignment horizontal="center" vertical="center"/>
    </xf>
    <xf numFmtId="38" fontId="11" fillId="0" borderId="137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4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8" xfId="21" applyFont="1" applyFill="1" applyBorder="1" applyAlignment="1">
      <alignment horizontal="center" vertical="center"/>
      <protection/>
    </xf>
    <xf numFmtId="0" fontId="11" fillId="0" borderId="139" xfId="21" applyFont="1" applyFill="1" applyBorder="1" applyAlignment="1">
      <alignment horizontal="left" vertical="center" shrinkToFit="1"/>
      <protection/>
    </xf>
    <xf numFmtId="0" fontId="11" fillId="0" borderId="140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9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4">
        <v>48806</v>
      </c>
      <c r="E14" s="266"/>
      <c r="F14" s="266"/>
      <c r="G14" s="266"/>
      <c r="H14" s="267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4">
        <v>48862</v>
      </c>
      <c r="T14" s="265"/>
    </row>
    <row r="15" spans="3:20" ht="21.75" customHeight="1">
      <c r="C15" s="73" t="s">
        <v>18</v>
      </c>
      <c r="D15" s="264">
        <v>43086</v>
      </c>
      <c r="E15" s="266"/>
      <c r="F15" s="266"/>
      <c r="G15" s="266"/>
      <c r="H15" s="267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4">
        <v>43162</v>
      </c>
      <c r="T15" s="265"/>
    </row>
    <row r="16" spans="3:20" ht="21.75" customHeight="1">
      <c r="C16" s="75" t="s">
        <v>19</v>
      </c>
      <c r="D16" s="264">
        <v>914</v>
      </c>
      <c r="E16" s="266"/>
      <c r="F16" s="266"/>
      <c r="G16" s="266"/>
      <c r="H16" s="267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4">
        <v>920</v>
      </c>
      <c r="T16" s="265"/>
    </row>
    <row r="17" spans="3:20" ht="21.75" customHeight="1">
      <c r="C17" s="75" t="s">
        <v>20</v>
      </c>
      <c r="D17" s="264">
        <v>336</v>
      </c>
      <c r="E17" s="266"/>
      <c r="F17" s="266"/>
      <c r="G17" s="266"/>
      <c r="H17" s="267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4">
        <v>338</v>
      </c>
      <c r="T17" s="265"/>
    </row>
    <row r="18" spans="3:20" ht="21.75" customHeight="1" thickBot="1">
      <c r="C18" s="76" t="s">
        <v>2</v>
      </c>
      <c r="D18" s="260">
        <f>SUM(D14:H15)</f>
        <v>91892</v>
      </c>
      <c r="E18" s="261"/>
      <c r="F18" s="261"/>
      <c r="G18" s="261"/>
      <c r="H18" s="262"/>
      <c r="I18" s="77" t="s">
        <v>21</v>
      </c>
      <c r="J18" s="78"/>
      <c r="K18" s="261">
        <f>S23</f>
        <v>452</v>
      </c>
      <c r="L18" s="261"/>
      <c r="M18" s="262"/>
      <c r="N18" s="77" t="s">
        <v>22</v>
      </c>
      <c r="O18" s="78"/>
      <c r="P18" s="261">
        <f>S25</f>
        <v>320</v>
      </c>
      <c r="Q18" s="261"/>
      <c r="R18" s="262"/>
      <c r="S18" s="260">
        <f>SUM(S14:T15)</f>
        <v>92024</v>
      </c>
      <c r="T18" s="263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8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72" t="s">
        <v>37</v>
      </c>
      <c r="N22" s="273"/>
      <c r="O22" s="274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9"/>
      <c r="D23" s="264">
        <v>82</v>
      </c>
      <c r="E23" s="266"/>
      <c r="F23" s="267"/>
      <c r="G23" s="264">
        <v>0</v>
      </c>
      <c r="H23" s="266"/>
      <c r="I23" s="267"/>
      <c r="J23" s="264">
        <v>359</v>
      </c>
      <c r="K23" s="266"/>
      <c r="L23" s="267"/>
      <c r="M23" s="264">
        <v>1</v>
      </c>
      <c r="N23" s="266"/>
      <c r="O23" s="267"/>
      <c r="P23" s="264">
        <v>10</v>
      </c>
      <c r="Q23" s="266"/>
      <c r="R23" s="267"/>
      <c r="S23" s="89">
        <f>SUM(D23:R23)</f>
        <v>452</v>
      </c>
      <c r="T23" s="11"/>
    </row>
    <row r="24" spans="3:20" ht="24.75" customHeight="1">
      <c r="C24" s="270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5" t="s">
        <v>38</v>
      </c>
      <c r="N24" s="276"/>
      <c r="O24" s="277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71"/>
      <c r="D25" s="260">
        <v>71</v>
      </c>
      <c r="E25" s="261"/>
      <c r="F25" s="262"/>
      <c r="G25" s="260">
        <v>0</v>
      </c>
      <c r="H25" s="261"/>
      <c r="I25" s="262"/>
      <c r="J25" s="260">
        <v>245</v>
      </c>
      <c r="K25" s="261"/>
      <c r="L25" s="262"/>
      <c r="M25" s="260">
        <v>0</v>
      </c>
      <c r="N25" s="261"/>
      <c r="O25" s="262"/>
      <c r="P25" s="260">
        <v>4</v>
      </c>
      <c r="Q25" s="261"/>
      <c r="R25" s="262"/>
      <c r="S25" s="90">
        <f>SUM(D25:R25)</f>
        <v>320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平成２３年６月月報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2997</v>
      </c>
      <c r="G12" s="91">
        <f>SUM(G13:G14)</f>
        <v>1837</v>
      </c>
      <c r="H12" s="92">
        <f>SUM(F12:G12)</f>
        <v>4834</v>
      </c>
      <c r="I12" s="257"/>
      <c r="J12" s="95">
        <f>SUM(J13:J14)</f>
        <v>2670</v>
      </c>
      <c r="K12" s="91">
        <f>SUM(K13:K14)</f>
        <v>2123</v>
      </c>
      <c r="L12" s="91">
        <f>SUM(L13:L14)</f>
        <v>1967</v>
      </c>
      <c r="M12" s="91">
        <f>SUM(M13:M14)</f>
        <v>1400</v>
      </c>
      <c r="N12" s="91">
        <f>SUM(N13:N14)</f>
        <v>1649</v>
      </c>
      <c r="O12" s="91">
        <f>SUM(I12:N12)</f>
        <v>9809</v>
      </c>
      <c r="P12" s="94">
        <f>H12+O12</f>
        <v>14643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454</v>
      </c>
      <c r="G13" s="91">
        <v>275</v>
      </c>
      <c r="H13" s="92">
        <f>SUM(F13:G13)</f>
        <v>729</v>
      </c>
      <c r="I13" s="258"/>
      <c r="J13" s="95">
        <v>349</v>
      </c>
      <c r="K13" s="91">
        <v>282</v>
      </c>
      <c r="L13" s="91">
        <v>244</v>
      </c>
      <c r="M13" s="91">
        <v>132</v>
      </c>
      <c r="N13" s="91">
        <v>195</v>
      </c>
      <c r="O13" s="91">
        <f>SUM(I13:N13)</f>
        <v>1202</v>
      </c>
      <c r="P13" s="94">
        <f>H13+O13</f>
        <v>1931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2543</v>
      </c>
      <c r="G14" s="91">
        <v>1562</v>
      </c>
      <c r="H14" s="92">
        <f>SUM(F14:G14)</f>
        <v>4105</v>
      </c>
      <c r="I14" s="258"/>
      <c r="J14" s="95">
        <v>2321</v>
      </c>
      <c r="K14" s="91">
        <v>1841</v>
      </c>
      <c r="L14" s="91">
        <v>1723</v>
      </c>
      <c r="M14" s="91">
        <v>1268</v>
      </c>
      <c r="N14" s="91">
        <v>1454</v>
      </c>
      <c r="O14" s="91">
        <f>SUM(I14:N14)</f>
        <v>8607</v>
      </c>
      <c r="P14" s="94">
        <f>H14+O14</f>
        <v>12712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64</v>
      </c>
      <c r="G15" s="91">
        <v>69</v>
      </c>
      <c r="H15" s="92">
        <f>SUM(F15:G15)</f>
        <v>133</v>
      </c>
      <c r="I15" s="258"/>
      <c r="J15" s="95">
        <v>96</v>
      </c>
      <c r="K15" s="91">
        <v>76</v>
      </c>
      <c r="L15" s="91">
        <v>60</v>
      </c>
      <c r="M15" s="91">
        <v>43</v>
      </c>
      <c r="N15" s="91">
        <v>69</v>
      </c>
      <c r="O15" s="91">
        <f>SUM(I15:N15)</f>
        <v>344</v>
      </c>
      <c r="P15" s="94">
        <f>H15+O15</f>
        <v>477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3061</v>
      </c>
      <c r="G16" s="96">
        <f>G12+G15</f>
        <v>1906</v>
      </c>
      <c r="H16" s="97">
        <f>SUM(F16:G16)</f>
        <v>4967</v>
      </c>
      <c r="I16" s="259"/>
      <c r="J16" s="100">
        <f>J12+J15</f>
        <v>2766</v>
      </c>
      <c r="K16" s="96">
        <f>K12+K15</f>
        <v>2199</v>
      </c>
      <c r="L16" s="96">
        <f>L12+L15</f>
        <v>2027</v>
      </c>
      <c r="M16" s="96">
        <f>M12+M15</f>
        <v>1443</v>
      </c>
      <c r="N16" s="96">
        <f>N12+N15</f>
        <v>1718</v>
      </c>
      <c r="O16" s="96">
        <f>SUM(I16:N16)</f>
        <v>10153</v>
      </c>
      <c r="P16" s="99">
        <f>H16+O16</f>
        <v>15120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8" t="s">
        <v>49</v>
      </c>
      <c r="G19" s="279"/>
      <c r="H19" s="280"/>
      <c r="I19" s="284" t="s">
        <v>50</v>
      </c>
      <c r="J19" s="279"/>
      <c r="K19" s="279"/>
      <c r="L19" s="279"/>
      <c r="M19" s="279"/>
      <c r="N19" s="279"/>
      <c r="O19" s="280"/>
      <c r="P19" s="281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3"/>
      <c r="Q20" s="3"/>
    </row>
    <row r="21" spans="3:17" s="15" customFormat="1" ht="18.75" customHeight="1">
      <c r="C21" s="40" t="s">
        <v>29</v>
      </c>
      <c r="D21" s="28"/>
      <c r="E21" s="28"/>
      <c r="F21" s="91">
        <v>2050</v>
      </c>
      <c r="G21" s="91">
        <v>1359</v>
      </c>
      <c r="H21" s="92">
        <f>SUM(F21:G21)</f>
        <v>3409</v>
      </c>
      <c r="I21" s="93">
        <v>0</v>
      </c>
      <c r="J21" s="95">
        <v>2019</v>
      </c>
      <c r="K21" s="91">
        <v>1536</v>
      </c>
      <c r="L21" s="91">
        <v>1140</v>
      </c>
      <c r="M21" s="91">
        <v>668</v>
      </c>
      <c r="N21" s="91">
        <v>622</v>
      </c>
      <c r="O21" s="101">
        <f>SUM(I21:N21)</f>
        <v>5985</v>
      </c>
      <c r="P21" s="94">
        <f>O21+H21</f>
        <v>9394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45</v>
      </c>
      <c r="G22" s="91">
        <v>54</v>
      </c>
      <c r="H22" s="92">
        <f>SUM(F22:G22)</f>
        <v>99</v>
      </c>
      <c r="I22" s="93">
        <v>0</v>
      </c>
      <c r="J22" s="95">
        <v>75</v>
      </c>
      <c r="K22" s="91">
        <v>65</v>
      </c>
      <c r="L22" s="91">
        <v>35</v>
      </c>
      <c r="M22" s="91">
        <v>32</v>
      </c>
      <c r="N22" s="91">
        <v>34</v>
      </c>
      <c r="O22" s="101">
        <f>SUM(I22:N22)</f>
        <v>241</v>
      </c>
      <c r="P22" s="94">
        <f>O22+H22</f>
        <v>340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2095</v>
      </c>
      <c r="G23" s="96">
        <f aca="true" t="shared" si="0" ref="G23:N23">SUM(G21:G22)</f>
        <v>1413</v>
      </c>
      <c r="H23" s="97">
        <f>SUM(F23:G23)</f>
        <v>3508</v>
      </c>
      <c r="I23" s="98">
        <f t="shared" si="0"/>
        <v>0</v>
      </c>
      <c r="J23" s="100">
        <f t="shared" si="0"/>
        <v>2094</v>
      </c>
      <c r="K23" s="96">
        <f t="shared" si="0"/>
        <v>1601</v>
      </c>
      <c r="L23" s="96">
        <f t="shared" si="0"/>
        <v>1175</v>
      </c>
      <c r="M23" s="96">
        <f t="shared" si="0"/>
        <v>700</v>
      </c>
      <c r="N23" s="96">
        <f t="shared" si="0"/>
        <v>656</v>
      </c>
      <c r="O23" s="102">
        <f>SUM(I23:N23)</f>
        <v>6226</v>
      </c>
      <c r="P23" s="99">
        <f>O23+H23</f>
        <v>9734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8" t="s">
        <v>49</v>
      </c>
      <c r="G26" s="279"/>
      <c r="H26" s="280"/>
      <c r="I26" s="284" t="s">
        <v>50</v>
      </c>
      <c r="J26" s="285"/>
      <c r="K26" s="279"/>
      <c r="L26" s="279"/>
      <c r="M26" s="279"/>
      <c r="N26" s="279"/>
      <c r="O26" s="280"/>
      <c r="P26" s="281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3"/>
      <c r="Q27" s="3"/>
    </row>
    <row r="28" spans="3:17" s="15" customFormat="1" ht="18.75" customHeight="1">
      <c r="C28" s="40" t="s">
        <v>29</v>
      </c>
      <c r="D28" s="28"/>
      <c r="E28" s="28"/>
      <c r="F28" s="91">
        <v>2</v>
      </c>
      <c r="G28" s="91">
        <v>12</v>
      </c>
      <c r="H28" s="92">
        <f>SUM(F28:G28)</f>
        <v>14</v>
      </c>
      <c r="I28" s="93">
        <v>0</v>
      </c>
      <c r="J28" s="95">
        <v>128</v>
      </c>
      <c r="K28" s="91">
        <v>127</v>
      </c>
      <c r="L28" s="91">
        <v>136</v>
      </c>
      <c r="M28" s="91">
        <v>92</v>
      </c>
      <c r="N28" s="91">
        <v>66</v>
      </c>
      <c r="O28" s="101">
        <f>SUM(I28:N28)</f>
        <v>549</v>
      </c>
      <c r="P28" s="94">
        <f>O28+H28</f>
        <v>563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1</v>
      </c>
      <c r="K29" s="91">
        <v>3</v>
      </c>
      <c r="L29" s="91">
        <v>1</v>
      </c>
      <c r="M29" s="91">
        <v>1</v>
      </c>
      <c r="N29" s="91">
        <v>4</v>
      </c>
      <c r="O29" s="101">
        <f>SUM(I29:N29)</f>
        <v>10</v>
      </c>
      <c r="P29" s="94">
        <f>O29+H29</f>
        <v>10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2</v>
      </c>
      <c r="G30" s="96">
        <f>SUM(G28:G29)</f>
        <v>12</v>
      </c>
      <c r="H30" s="97">
        <f>SUM(F30:G30)</f>
        <v>14</v>
      </c>
      <c r="I30" s="98">
        <f aca="true" t="shared" si="1" ref="I30:N30">SUM(I28:I29)</f>
        <v>0</v>
      </c>
      <c r="J30" s="100">
        <f t="shared" si="1"/>
        <v>129</v>
      </c>
      <c r="K30" s="96">
        <f t="shared" si="1"/>
        <v>130</v>
      </c>
      <c r="L30" s="96">
        <f t="shared" si="1"/>
        <v>137</v>
      </c>
      <c r="M30" s="96">
        <f t="shared" si="1"/>
        <v>93</v>
      </c>
      <c r="N30" s="96">
        <f t="shared" si="1"/>
        <v>70</v>
      </c>
      <c r="O30" s="102">
        <f>SUM(I30:N30)</f>
        <v>559</v>
      </c>
      <c r="P30" s="99">
        <f>O30+H30</f>
        <v>573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8" t="s">
        <v>49</v>
      </c>
      <c r="G33" s="279"/>
      <c r="H33" s="280"/>
      <c r="I33" s="286" t="s">
        <v>40</v>
      </c>
      <c r="J33" s="279"/>
      <c r="K33" s="279"/>
      <c r="L33" s="279"/>
      <c r="M33" s="279"/>
      <c r="N33" s="280"/>
      <c r="O33" s="281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82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2" ref="G35:M35">SUM(G36:G37)</f>
        <v>0</v>
      </c>
      <c r="H35" s="104">
        <f aca="true" t="shared" si="3" ref="H35:H44">SUM(F35:G35)</f>
        <v>0</v>
      </c>
      <c r="I35" s="103">
        <f t="shared" si="2"/>
        <v>47</v>
      </c>
      <c r="J35" s="105">
        <f t="shared" si="2"/>
        <v>141</v>
      </c>
      <c r="K35" s="105">
        <f t="shared" si="2"/>
        <v>299</v>
      </c>
      <c r="L35" s="105">
        <f t="shared" si="2"/>
        <v>310</v>
      </c>
      <c r="M35" s="105">
        <f t="shared" si="2"/>
        <v>417</v>
      </c>
      <c r="N35" s="106">
        <f aca="true" t="shared" si="4" ref="N35:N44">SUM(I35:M35)</f>
        <v>1214</v>
      </c>
      <c r="O35" s="107">
        <f aca="true" t="shared" si="5" ref="O35:O43">SUM(H35+N35)</f>
        <v>1214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3"/>
        <v>0</v>
      </c>
      <c r="I36" s="95">
        <v>47</v>
      </c>
      <c r="J36" s="91">
        <v>141</v>
      </c>
      <c r="K36" s="91">
        <v>299</v>
      </c>
      <c r="L36" s="91">
        <v>309</v>
      </c>
      <c r="M36" s="91">
        <v>413</v>
      </c>
      <c r="N36" s="101">
        <f t="shared" si="4"/>
        <v>1209</v>
      </c>
      <c r="O36" s="94">
        <f t="shared" si="5"/>
        <v>1209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3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4</v>
      </c>
      <c r="N37" s="102">
        <f t="shared" si="4"/>
        <v>5</v>
      </c>
      <c r="O37" s="99">
        <f t="shared" si="5"/>
        <v>5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3"/>
        <v>0</v>
      </c>
      <c r="I38" s="103">
        <f>SUM(I39:I40)</f>
        <v>139</v>
      </c>
      <c r="J38" s="105">
        <f>SUM(J39:J40)</f>
        <v>173</v>
      </c>
      <c r="K38" s="105">
        <f>SUM(K39:K40)</f>
        <v>278</v>
      </c>
      <c r="L38" s="105">
        <f>SUM(L39:L40)</f>
        <v>192</v>
      </c>
      <c r="M38" s="105">
        <f>SUM(M39:M40)</f>
        <v>159</v>
      </c>
      <c r="N38" s="106">
        <f t="shared" si="4"/>
        <v>941</v>
      </c>
      <c r="O38" s="107">
        <f t="shared" si="5"/>
        <v>941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3"/>
        <v>0</v>
      </c>
      <c r="I39" s="95">
        <v>138</v>
      </c>
      <c r="J39" s="91">
        <v>169</v>
      </c>
      <c r="K39" s="91">
        <v>275</v>
      </c>
      <c r="L39" s="91">
        <v>188</v>
      </c>
      <c r="M39" s="91">
        <v>154</v>
      </c>
      <c r="N39" s="101">
        <f t="shared" si="4"/>
        <v>924</v>
      </c>
      <c r="O39" s="94">
        <f t="shared" si="5"/>
        <v>924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3"/>
        <v>0</v>
      </c>
      <c r="I40" s="100">
        <v>1</v>
      </c>
      <c r="J40" s="96">
        <v>4</v>
      </c>
      <c r="K40" s="96">
        <v>3</v>
      </c>
      <c r="L40" s="96">
        <v>4</v>
      </c>
      <c r="M40" s="96">
        <v>5</v>
      </c>
      <c r="N40" s="102">
        <f t="shared" si="4"/>
        <v>17</v>
      </c>
      <c r="O40" s="99">
        <f t="shared" si="5"/>
        <v>17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3"/>
        <v>0</v>
      </c>
      <c r="I41" s="103">
        <f>SUM(I42:I43)</f>
        <v>2</v>
      </c>
      <c r="J41" s="105">
        <f>SUM(J42:J43)</f>
        <v>4</v>
      </c>
      <c r="K41" s="105">
        <f>SUM(K42:K43)</f>
        <v>13</v>
      </c>
      <c r="L41" s="105">
        <f>SUM(L42:L43)</f>
        <v>28</v>
      </c>
      <c r="M41" s="105">
        <f>SUM(M42:M43)</f>
        <v>121</v>
      </c>
      <c r="N41" s="106">
        <f t="shared" si="4"/>
        <v>168</v>
      </c>
      <c r="O41" s="107">
        <f t="shared" si="5"/>
        <v>168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3"/>
        <v>0</v>
      </c>
      <c r="I42" s="95">
        <v>2</v>
      </c>
      <c r="J42" s="91">
        <v>3</v>
      </c>
      <c r="K42" s="91">
        <v>13</v>
      </c>
      <c r="L42" s="91">
        <v>28</v>
      </c>
      <c r="M42" s="91">
        <v>119</v>
      </c>
      <c r="N42" s="101">
        <f t="shared" si="4"/>
        <v>165</v>
      </c>
      <c r="O42" s="94">
        <f t="shared" si="5"/>
        <v>165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3"/>
        <v>0</v>
      </c>
      <c r="I43" s="100">
        <v>0</v>
      </c>
      <c r="J43" s="96">
        <v>1</v>
      </c>
      <c r="K43" s="96">
        <v>0</v>
      </c>
      <c r="L43" s="96">
        <v>0</v>
      </c>
      <c r="M43" s="96">
        <v>2</v>
      </c>
      <c r="N43" s="102">
        <f t="shared" si="4"/>
        <v>3</v>
      </c>
      <c r="O43" s="99">
        <f t="shared" si="5"/>
        <v>3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3"/>
        <v>0</v>
      </c>
      <c r="I44" s="100">
        <v>188</v>
      </c>
      <c r="J44" s="96">
        <v>318</v>
      </c>
      <c r="K44" s="96">
        <v>584</v>
      </c>
      <c r="L44" s="96">
        <v>528</v>
      </c>
      <c r="M44" s="96">
        <v>696</v>
      </c>
      <c r="N44" s="102">
        <f t="shared" si="4"/>
        <v>2314</v>
      </c>
      <c r="O44" s="110">
        <f>H44+N44</f>
        <v>2314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A1" sqref="A1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平成２３年６月月報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92" t="s">
        <v>68</v>
      </c>
      <c r="D9" s="293"/>
      <c r="E9" s="293"/>
      <c r="F9" s="294"/>
      <c r="G9" s="300" t="s">
        <v>49</v>
      </c>
      <c r="H9" s="301"/>
      <c r="I9" s="302"/>
      <c r="J9" s="303" t="s">
        <v>50</v>
      </c>
      <c r="K9" s="301"/>
      <c r="L9" s="301"/>
      <c r="M9" s="301"/>
      <c r="N9" s="301"/>
      <c r="O9" s="301"/>
      <c r="P9" s="302"/>
      <c r="Q9" s="290" t="s">
        <v>47</v>
      </c>
    </row>
    <row r="10" spans="1:18" ht="28.5" customHeight="1">
      <c r="A10" s="118"/>
      <c r="B10" s="118"/>
      <c r="C10" s="295"/>
      <c r="D10" s="296"/>
      <c r="E10" s="296"/>
      <c r="F10" s="297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91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4875</v>
      </c>
      <c r="H12" s="183">
        <f t="shared" si="0"/>
        <v>3809</v>
      </c>
      <c r="I12" s="184">
        <f t="shared" si="0"/>
        <v>8684</v>
      </c>
      <c r="J12" s="185">
        <f>J13+J19+J22+J26+J30+J31</f>
        <v>0</v>
      </c>
      <c r="K12" s="183">
        <f t="shared" si="0"/>
        <v>6470</v>
      </c>
      <c r="L12" s="182">
        <f t="shared" si="0"/>
        <v>5385</v>
      </c>
      <c r="M12" s="182">
        <f t="shared" si="0"/>
        <v>4347</v>
      </c>
      <c r="N12" s="182">
        <f t="shared" si="0"/>
        <v>2769</v>
      </c>
      <c r="O12" s="183">
        <f t="shared" si="0"/>
        <v>2988</v>
      </c>
      <c r="P12" s="182">
        <f t="shared" si="0"/>
        <v>21959</v>
      </c>
      <c r="Q12" s="186">
        <f t="shared" si="0"/>
        <v>30643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1597</v>
      </c>
      <c r="H13" s="188">
        <f t="shared" si="1"/>
        <v>1105</v>
      </c>
      <c r="I13" s="189">
        <f t="shared" si="1"/>
        <v>2702</v>
      </c>
      <c r="J13" s="190">
        <f t="shared" si="1"/>
        <v>0</v>
      </c>
      <c r="K13" s="188">
        <f t="shared" si="1"/>
        <v>1968</v>
      </c>
      <c r="L13" s="187">
        <f t="shared" si="1"/>
        <v>1580</v>
      </c>
      <c r="M13" s="187">
        <f t="shared" si="1"/>
        <v>1423</v>
      </c>
      <c r="N13" s="187">
        <f t="shared" si="1"/>
        <v>971</v>
      </c>
      <c r="O13" s="188">
        <f t="shared" si="1"/>
        <v>1385</v>
      </c>
      <c r="P13" s="187">
        <f t="shared" si="1"/>
        <v>7327</v>
      </c>
      <c r="Q13" s="191">
        <f t="shared" si="1"/>
        <v>10029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1398</v>
      </c>
      <c r="H14" s="188">
        <v>796</v>
      </c>
      <c r="I14" s="189">
        <f>SUM(G14:H14)</f>
        <v>2194</v>
      </c>
      <c r="J14" s="190">
        <v>0</v>
      </c>
      <c r="K14" s="188">
        <v>1258</v>
      </c>
      <c r="L14" s="187">
        <v>830</v>
      </c>
      <c r="M14" s="187">
        <v>659</v>
      </c>
      <c r="N14" s="187">
        <v>410</v>
      </c>
      <c r="O14" s="188">
        <v>491</v>
      </c>
      <c r="P14" s="187">
        <f>SUM(J14:O14)</f>
        <v>3648</v>
      </c>
      <c r="Q14" s="191">
        <f>I14+P14</f>
        <v>5842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0</v>
      </c>
      <c r="I15" s="189">
        <f>SUM(G15:H15)</f>
        <v>0</v>
      </c>
      <c r="J15" s="190">
        <v>0</v>
      </c>
      <c r="K15" s="188">
        <v>3</v>
      </c>
      <c r="L15" s="187">
        <v>14</v>
      </c>
      <c r="M15" s="187">
        <v>33</v>
      </c>
      <c r="N15" s="187">
        <v>45</v>
      </c>
      <c r="O15" s="188">
        <v>167</v>
      </c>
      <c r="P15" s="187">
        <f>SUM(J15:O15)</f>
        <v>262</v>
      </c>
      <c r="Q15" s="191">
        <f>I15+P15</f>
        <v>262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79</v>
      </c>
      <c r="H16" s="188">
        <v>173</v>
      </c>
      <c r="I16" s="189">
        <f>SUM(G16:H16)</f>
        <v>252</v>
      </c>
      <c r="J16" s="190">
        <v>0</v>
      </c>
      <c r="K16" s="188">
        <v>299</v>
      </c>
      <c r="L16" s="187">
        <v>292</v>
      </c>
      <c r="M16" s="187">
        <v>306</v>
      </c>
      <c r="N16" s="187">
        <v>215</v>
      </c>
      <c r="O16" s="188">
        <v>345</v>
      </c>
      <c r="P16" s="187">
        <f>SUM(J16:O16)</f>
        <v>1457</v>
      </c>
      <c r="Q16" s="191">
        <f>I16+P16</f>
        <v>1709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13</v>
      </c>
      <c r="H17" s="188">
        <v>14</v>
      </c>
      <c r="I17" s="189">
        <f>SUM(G17:H17)</f>
        <v>27</v>
      </c>
      <c r="J17" s="190">
        <v>0</v>
      </c>
      <c r="K17" s="188">
        <v>33</v>
      </c>
      <c r="L17" s="187">
        <v>37</v>
      </c>
      <c r="M17" s="187">
        <v>14</v>
      </c>
      <c r="N17" s="187">
        <v>17</v>
      </c>
      <c r="O17" s="188">
        <v>16</v>
      </c>
      <c r="P17" s="187">
        <f>SUM(J17:O17)</f>
        <v>117</v>
      </c>
      <c r="Q17" s="191">
        <f>I17+P17</f>
        <v>144</v>
      </c>
      <c r="R17" s="118"/>
    </row>
    <row r="18" spans="1:18" ht="18" customHeight="1">
      <c r="A18" s="118"/>
      <c r="B18" s="118"/>
      <c r="C18" s="130"/>
      <c r="D18" s="133"/>
      <c r="E18" s="298" t="s">
        <v>96</v>
      </c>
      <c r="F18" s="299"/>
      <c r="G18" s="187">
        <v>107</v>
      </c>
      <c r="H18" s="188">
        <v>122</v>
      </c>
      <c r="I18" s="189">
        <f>SUM(G18:H18)</f>
        <v>229</v>
      </c>
      <c r="J18" s="190">
        <v>0</v>
      </c>
      <c r="K18" s="188">
        <v>375</v>
      </c>
      <c r="L18" s="187">
        <v>407</v>
      </c>
      <c r="M18" s="187">
        <v>411</v>
      </c>
      <c r="N18" s="187">
        <v>284</v>
      </c>
      <c r="O18" s="188">
        <v>366</v>
      </c>
      <c r="P18" s="187">
        <f>SUM(J18:O18)</f>
        <v>1843</v>
      </c>
      <c r="Q18" s="191">
        <f>I18+P18</f>
        <v>2072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670</v>
      </c>
      <c r="H19" s="188">
        <f t="shared" si="2"/>
        <v>620</v>
      </c>
      <c r="I19" s="189">
        <f t="shared" si="2"/>
        <v>1290</v>
      </c>
      <c r="J19" s="190">
        <f t="shared" si="2"/>
        <v>0</v>
      </c>
      <c r="K19" s="188">
        <f t="shared" si="2"/>
        <v>1249</v>
      </c>
      <c r="L19" s="187">
        <f>SUM(L20:L21)</f>
        <v>1045</v>
      </c>
      <c r="M19" s="187">
        <f t="shared" si="2"/>
        <v>722</v>
      </c>
      <c r="N19" s="187">
        <f t="shared" si="2"/>
        <v>397</v>
      </c>
      <c r="O19" s="188">
        <f t="shared" si="2"/>
        <v>235</v>
      </c>
      <c r="P19" s="187">
        <f>SUM(P20:P21)</f>
        <v>3648</v>
      </c>
      <c r="Q19" s="191">
        <f t="shared" si="2"/>
        <v>4938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553</v>
      </c>
      <c r="H20" s="188">
        <v>498</v>
      </c>
      <c r="I20" s="189">
        <f>SUM(G20:H20)</f>
        <v>1051</v>
      </c>
      <c r="J20" s="190">
        <v>0</v>
      </c>
      <c r="K20" s="188">
        <v>1023</v>
      </c>
      <c r="L20" s="187">
        <v>803</v>
      </c>
      <c r="M20" s="187">
        <v>572</v>
      </c>
      <c r="N20" s="187">
        <v>322</v>
      </c>
      <c r="O20" s="188">
        <v>205</v>
      </c>
      <c r="P20" s="187">
        <f>SUM(J20:O20)</f>
        <v>2925</v>
      </c>
      <c r="Q20" s="191">
        <f>I20+P20</f>
        <v>3976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117</v>
      </c>
      <c r="H21" s="188">
        <v>122</v>
      </c>
      <c r="I21" s="189">
        <f>SUM(G21:H21)</f>
        <v>239</v>
      </c>
      <c r="J21" s="190">
        <v>0</v>
      </c>
      <c r="K21" s="188">
        <v>226</v>
      </c>
      <c r="L21" s="187">
        <v>242</v>
      </c>
      <c r="M21" s="187">
        <v>150</v>
      </c>
      <c r="N21" s="187">
        <v>75</v>
      </c>
      <c r="O21" s="188">
        <v>30</v>
      </c>
      <c r="P21" s="187">
        <f>SUM(J21:O21)</f>
        <v>723</v>
      </c>
      <c r="Q21" s="191">
        <f>I21+P21</f>
        <v>962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9</v>
      </c>
      <c r="H22" s="188">
        <f t="shared" si="3"/>
        <v>27</v>
      </c>
      <c r="I22" s="189">
        <f t="shared" si="3"/>
        <v>36</v>
      </c>
      <c r="J22" s="190">
        <f t="shared" si="3"/>
        <v>0</v>
      </c>
      <c r="K22" s="188">
        <f t="shared" si="3"/>
        <v>149</v>
      </c>
      <c r="L22" s="187">
        <f t="shared" si="3"/>
        <v>188</v>
      </c>
      <c r="M22" s="187">
        <f t="shared" si="3"/>
        <v>208</v>
      </c>
      <c r="N22" s="187">
        <f t="shared" si="3"/>
        <v>148</v>
      </c>
      <c r="O22" s="188">
        <f t="shared" si="3"/>
        <v>129</v>
      </c>
      <c r="P22" s="187">
        <f t="shared" si="3"/>
        <v>822</v>
      </c>
      <c r="Q22" s="191">
        <f t="shared" si="3"/>
        <v>858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7</v>
      </c>
      <c r="H23" s="188">
        <v>21</v>
      </c>
      <c r="I23" s="189">
        <f>SUM(G23:H23)</f>
        <v>28</v>
      </c>
      <c r="J23" s="190">
        <v>0</v>
      </c>
      <c r="K23" s="188">
        <v>130</v>
      </c>
      <c r="L23" s="187">
        <v>150</v>
      </c>
      <c r="M23" s="187">
        <v>181</v>
      </c>
      <c r="N23" s="187">
        <v>120</v>
      </c>
      <c r="O23" s="188">
        <v>99</v>
      </c>
      <c r="P23" s="187">
        <f>SUM(J23:O23)</f>
        <v>680</v>
      </c>
      <c r="Q23" s="191">
        <f>I23+P23</f>
        <v>708</v>
      </c>
      <c r="R23" s="118"/>
    </row>
    <row r="24" spans="1:18" ht="18" customHeight="1">
      <c r="A24" s="118"/>
      <c r="B24" s="118"/>
      <c r="C24" s="130"/>
      <c r="D24" s="133"/>
      <c r="E24" s="287" t="s">
        <v>100</v>
      </c>
      <c r="F24" s="289"/>
      <c r="G24" s="187">
        <v>2</v>
      </c>
      <c r="H24" s="188">
        <v>6</v>
      </c>
      <c r="I24" s="189">
        <f>SUM(G24:H24)</f>
        <v>8</v>
      </c>
      <c r="J24" s="190">
        <v>0</v>
      </c>
      <c r="K24" s="188">
        <v>19</v>
      </c>
      <c r="L24" s="187">
        <v>38</v>
      </c>
      <c r="M24" s="187">
        <v>27</v>
      </c>
      <c r="N24" s="187">
        <v>28</v>
      </c>
      <c r="O24" s="188">
        <v>30</v>
      </c>
      <c r="P24" s="187">
        <f>SUM(J24:O24)</f>
        <v>142</v>
      </c>
      <c r="Q24" s="191">
        <f>I24+P24</f>
        <v>150</v>
      </c>
      <c r="R24" s="118"/>
    </row>
    <row r="25" spans="1:18" ht="18" customHeight="1">
      <c r="A25" s="118"/>
      <c r="B25" s="118"/>
      <c r="C25" s="130"/>
      <c r="D25" s="137"/>
      <c r="E25" s="287" t="s">
        <v>101</v>
      </c>
      <c r="F25" s="289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509</v>
      </c>
      <c r="H26" s="188">
        <f t="shared" si="4"/>
        <v>635</v>
      </c>
      <c r="I26" s="189">
        <f t="shared" si="4"/>
        <v>1144</v>
      </c>
      <c r="J26" s="190">
        <f t="shared" si="4"/>
        <v>0</v>
      </c>
      <c r="K26" s="188">
        <f t="shared" si="4"/>
        <v>1010</v>
      </c>
      <c r="L26" s="187">
        <f t="shared" si="4"/>
        <v>1017</v>
      </c>
      <c r="M26" s="187">
        <f t="shared" si="4"/>
        <v>840</v>
      </c>
      <c r="N26" s="187">
        <f t="shared" si="4"/>
        <v>560</v>
      </c>
      <c r="O26" s="188">
        <f t="shared" si="4"/>
        <v>577</v>
      </c>
      <c r="P26" s="187">
        <f t="shared" si="4"/>
        <v>4004</v>
      </c>
      <c r="Q26" s="191">
        <f t="shared" si="4"/>
        <v>5148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451</v>
      </c>
      <c r="H27" s="188">
        <v>598</v>
      </c>
      <c r="I27" s="189">
        <f>SUM(G27:H27)</f>
        <v>1049</v>
      </c>
      <c r="J27" s="190">
        <v>0</v>
      </c>
      <c r="K27" s="188">
        <v>939</v>
      </c>
      <c r="L27" s="187">
        <v>958</v>
      </c>
      <c r="M27" s="187">
        <v>802</v>
      </c>
      <c r="N27" s="187">
        <v>533</v>
      </c>
      <c r="O27" s="188">
        <v>563</v>
      </c>
      <c r="P27" s="187">
        <f>SUM(J27:O27)</f>
        <v>3795</v>
      </c>
      <c r="Q27" s="191">
        <f>I27+P27</f>
        <v>4844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31</v>
      </c>
      <c r="H28" s="188">
        <v>19</v>
      </c>
      <c r="I28" s="189">
        <f>SUM(G28:H28)</f>
        <v>50</v>
      </c>
      <c r="J28" s="190">
        <v>0</v>
      </c>
      <c r="K28" s="188">
        <v>45</v>
      </c>
      <c r="L28" s="187">
        <v>36</v>
      </c>
      <c r="M28" s="187">
        <v>19</v>
      </c>
      <c r="N28" s="187">
        <v>21</v>
      </c>
      <c r="O28" s="188">
        <v>12</v>
      </c>
      <c r="P28" s="187">
        <f>SUM(J28:O28)</f>
        <v>133</v>
      </c>
      <c r="Q28" s="191">
        <f>I28+P28</f>
        <v>183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27</v>
      </c>
      <c r="H29" s="188">
        <v>18</v>
      </c>
      <c r="I29" s="189">
        <f>SUM(G29:H29)</f>
        <v>45</v>
      </c>
      <c r="J29" s="190">
        <v>0</v>
      </c>
      <c r="K29" s="188">
        <v>26</v>
      </c>
      <c r="L29" s="187">
        <v>23</v>
      </c>
      <c r="M29" s="187">
        <v>19</v>
      </c>
      <c r="N29" s="187">
        <v>6</v>
      </c>
      <c r="O29" s="188">
        <v>2</v>
      </c>
      <c r="P29" s="187">
        <f>SUM(J29:O29)</f>
        <v>76</v>
      </c>
      <c r="Q29" s="191">
        <f>I29+P29</f>
        <v>121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74</v>
      </c>
      <c r="H30" s="188">
        <v>65</v>
      </c>
      <c r="I30" s="189">
        <f>SUM(G30:H30)</f>
        <v>139</v>
      </c>
      <c r="J30" s="190">
        <v>0</v>
      </c>
      <c r="K30" s="188">
        <v>129</v>
      </c>
      <c r="L30" s="187">
        <v>109</v>
      </c>
      <c r="M30" s="187">
        <v>121</v>
      </c>
      <c r="N30" s="187">
        <v>89</v>
      </c>
      <c r="O30" s="188">
        <v>90</v>
      </c>
      <c r="P30" s="187">
        <f>SUM(J30:O30)</f>
        <v>538</v>
      </c>
      <c r="Q30" s="191">
        <f>I30+P30</f>
        <v>677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2016</v>
      </c>
      <c r="H31" s="193">
        <v>1357</v>
      </c>
      <c r="I31" s="194">
        <f>SUM(G31:H31)</f>
        <v>3373</v>
      </c>
      <c r="J31" s="195">
        <v>0</v>
      </c>
      <c r="K31" s="193">
        <v>1965</v>
      </c>
      <c r="L31" s="192">
        <v>1446</v>
      </c>
      <c r="M31" s="192">
        <v>1033</v>
      </c>
      <c r="N31" s="192">
        <v>604</v>
      </c>
      <c r="O31" s="193">
        <v>572</v>
      </c>
      <c r="P31" s="194">
        <f>SUM(J31:O31)</f>
        <v>5620</v>
      </c>
      <c r="Q31" s="196">
        <f>I31+P31</f>
        <v>8993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2</v>
      </c>
      <c r="H32" s="183">
        <f t="shared" si="5"/>
        <v>14</v>
      </c>
      <c r="I32" s="184">
        <f t="shared" si="5"/>
        <v>16</v>
      </c>
      <c r="J32" s="185">
        <f t="shared" si="5"/>
        <v>0</v>
      </c>
      <c r="K32" s="183">
        <f t="shared" si="5"/>
        <v>130</v>
      </c>
      <c r="L32" s="182">
        <f t="shared" si="5"/>
        <v>130</v>
      </c>
      <c r="M32" s="182">
        <f t="shared" si="5"/>
        <v>137</v>
      </c>
      <c r="N32" s="182">
        <f t="shared" si="5"/>
        <v>95</v>
      </c>
      <c r="O32" s="183">
        <f t="shared" si="5"/>
        <v>71</v>
      </c>
      <c r="P32" s="182">
        <f t="shared" si="5"/>
        <v>563</v>
      </c>
      <c r="Q32" s="186">
        <f t="shared" si="5"/>
        <v>579</v>
      </c>
      <c r="R32" s="118"/>
    </row>
    <row r="33" spans="1:18" ht="18" customHeight="1">
      <c r="A33" s="118"/>
      <c r="B33" s="118"/>
      <c r="C33" s="130"/>
      <c r="D33" s="287" t="s">
        <v>78</v>
      </c>
      <c r="E33" s="288"/>
      <c r="F33" s="289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7" t="s">
        <v>79</v>
      </c>
      <c r="E34" s="288"/>
      <c r="F34" s="289"/>
      <c r="G34" s="187">
        <v>0</v>
      </c>
      <c r="H34" s="188">
        <v>0</v>
      </c>
      <c r="I34" s="189">
        <f>SUM(G34:H34)</f>
        <v>0</v>
      </c>
      <c r="J34" s="190">
        <v>0</v>
      </c>
      <c r="K34" s="188">
        <v>27</v>
      </c>
      <c r="L34" s="187">
        <v>29</v>
      </c>
      <c r="M34" s="187">
        <v>30</v>
      </c>
      <c r="N34" s="187">
        <v>26</v>
      </c>
      <c r="O34" s="188">
        <v>29</v>
      </c>
      <c r="P34" s="187">
        <f t="shared" si="6"/>
        <v>141</v>
      </c>
      <c r="Q34" s="191">
        <f t="shared" si="7"/>
        <v>141</v>
      </c>
      <c r="R34" s="118"/>
    </row>
    <row r="35" spans="1:18" ht="18" customHeight="1">
      <c r="A35" s="118"/>
      <c r="B35" s="118"/>
      <c r="C35" s="130"/>
      <c r="D35" s="287" t="s">
        <v>80</v>
      </c>
      <c r="E35" s="288"/>
      <c r="F35" s="289"/>
      <c r="G35" s="187">
        <v>2</v>
      </c>
      <c r="H35" s="188">
        <v>8</v>
      </c>
      <c r="I35" s="189">
        <f>SUM(G35:H35)</f>
        <v>10</v>
      </c>
      <c r="J35" s="190">
        <v>0</v>
      </c>
      <c r="K35" s="188">
        <v>24</v>
      </c>
      <c r="L35" s="187">
        <v>25</v>
      </c>
      <c r="M35" s="187">
        <v>26</v>
      </c>
      <c r="N35" s="187">
        <v>15</v>
      </c>
      <c r="O35" s="188">
        <v>10</v>
      </c>
      <c r="P35" s="187">
        <f t="shared" si="6"/>
        <v>100</v>
      </c>
      <c r="Q35" s="191">
        <f t="shared" si="7"/>
        <v>110</v>
      </c>
      <c r="R35" s="118"/>
    </row>
    <row r="36" spans="1:18" ht="18" customHeight="1">
      <c r="A36" s="118"/>
      <c r="B36" s="118"/>
      <c r="C36" s="130"/>
      <c r="D36" s="287" t="s">
        <v>81</v>
      </c>
      <c r="E36" s="288"/>
      <c r="F36" s="289"/>
      <c r="G36" s="198"/>
      <c r="H36" s="188">
        <v>6</v>
      </c>
      <c r="I36" s="189">
        <f>SUM(G36:H36)</f>
        <v>6</v>
      </c>
      <c r="J36" s="200"/>
      <c r="K36" s="188">
        <v>79</v>
      </c>
      <c r="L36" s="187">
        <v>76</v>
      </c>
      <c r="M36" s="187">
        <v>81</v>
      </c>
      <c r="N36" s="187">
        <v>53</v>
      </c>
      <c r="O36" s="188">
        <v>32</v>
      </c>
      <c r="P36" s="187">
        <f t="shared" si="6"/>
        <v>321</v>
      </c>
      <c r="Q36" s="191">
        <f t="shared" si="7"/>
        <v>327</v>
      </c>
      <c r="R36" s="118"/>
    </row>
    <row r="37" spans="1:18" ht="18" customHeight="1">
      <c r="A37" s="118"/>
      <c r="B37" s="118"/>
      <c r="C37" s="130"/>
      <c r="D37" s="287" t="s">
        <v>82</v>
      </c>
      <c r="E37" s="288"/>
      <c r="F37" s="289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4" t="s">
        <v>83</v>
      </c>
      <c r="E38" s="305"/>
      <c r="F38" s="306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1</v>
      </c>
      <c r="O38" s="193">
        <v>0</v>
      </c>
      <c r="P38" s="192">
        <f t="shared" si="6"/>
        <v>1</v>
      </c>
      <c r="Q38" s="196">
        <f t="shared" si="7"/>
        <v>1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191</v>
      </c>
      <c r="L39" s="182">
        <f t="shared" si="8"/>
        <v>323</v>
      </c>
      <c r="M39" s="182">
        <f t="shared" si="8"/>
        <v>594</v>
      </c>
      <c r="N39" s="182">
        <f t="shared" si="8"/>
        <v>537</v>
      </c>
      <c r="O39" s="183">
        <f t="shared" si="8"/>
        <v>704</v>
      </c>
      <c r="P39" s="182">
        <f t="shared" si="8"/>
        <v>2349</v>
      </c>
      <c r="Q39" s="186">
        <f t="shared" si="8"/>
        <v>2349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48</v>
      </c>
      <c r="L40" s="187">
        <v>141</v>
      </c>
      <c r="M40" s="187">
        <v>300</v>
      </c>
      <c r="N40" s="187">
        <v>311</v>
      </c>
      <c r="O40" s="188">
        <v>420</v>
      </c>
      <c r="P40" s="187">
        <f>SUM(J40:O40)</f>
        <v>1220</v>
      </c>
      <c r="Q40" s="191">
        <f>I40+P40</f>
        <v>1220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141</v>
      </c>
      <c r="L41" s="187">
        <v>178</v>
      </c>
      <c r="M41" s="187">
        <v>281</v>
      </c>
      <c r="N41" s="187">
        <v>198</v>
      </c>
      <c r="O41" s="188">
        <v>161</v>
      </c>
      <c r="P41" s="187">
        <f>SUM(J41:O41)</f>
        <v>959</v>
      </c>
      <c r="Q41" s="191">
        <f>I41+P41</f>
        <v>959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2</v>
      </c>
      <c r="L42" s="209">
        <v>4</v>
      </c>
      <c r="M42" s="209">
        <v>13</v>
      </c>
      <c r="N42" s="209">
        <v>28</v>
      </c>
      <c r="O42" s="208">
        <v>123</v>
      </c>
      <c r="P42" s="209">
        <f>SUM(J42:O42)</f>
        <v>170</v>
      </c>
      <c r="Q42" s="210">
        <f>I42+P42</f>
        <v>170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4877</v>
      </c>
      <c r="H43" s="212">
        <f t="shared" si="9"/>
        <v>3823</v>
      </c>
      <c r="I43" s="213">
        <f t="shared" si="9"/>
        <v>8700</v>
      </c>
      <c r="J43" s="214">
        <f>J12+J32+J39</f>
        <v>0</v>
      </c>
      <c r="K43" s="212">
        <f t="shared" si="9"/>
        <v>6791</v>
      </c>
      <c r="L43" s="211">
        <f t="shared" si="9"/>
        <v>5838</v>
      </c>
      <c r="M43" s="211">
        <f t="shared" si="9"/>
        <v>5078</v>
      </c>
      <c r="N43" s="211">
        <f t="shared" si="9"/>
        <v>3401</v>
      </c>
      <c r="O43" s="212">
        <f t="shared" si="9"/>
        <v>3763</v>
      </c>
      <c r="P43" s="211">
        <f t="shared" si="9"/>
        <v>24871</v>
      </c>
      <c r="Q43" s="215">
        <f t="shared" si="9"/>
        <v>33571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6091247</v>
      </c>
      <c r="H45" s="183">
        <f t="shared" si="10"/>
        <v>7671442</v>
      </c>
      <c r="I45" s="184">
        <f t="shared" si="10"/>
        <v>13762689</v>
      </c>
      <c r="J45" s="185">
        <f t="shared" si="10"/>
        <v>0</v>
      </c>
      <c r="K45" s="183">
        <f t="shared" si="10"/>
        <v>19742520</v>
      </c>
      <c r="L45" s="182">
        <f t="shared" si="10"/>
        <v>19421161</v>
      </c>
      <c r="M45" s="182">
        <f t="shared" si="10"/>
        <v>19850003</v>
      </c>
      <c r="N45" s="182">
        <f t="shared" si="10"/>
        <v>14695656</v>
      </c>
      <c r="O45" s="183">
        <f t="shared" si="10"/>
        <v>16417769</v>
      </c>
      <c r="P45" s="182">
        <f t="shared" si="10"/>
        <v>90127109</v>
      </c>
      <c r="Q45" s="186">
        <f t="shared" si="10"/>
        <v>103889798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2766483</v>
      </c>
      <c r="H46" s="188">
        <f t="shared" si="11"/>
        <v>2663715</v>
      </c>
      <c r="I46" s="189">
        <f t="shared" si="11"/>
        <v>5430198</v>
      </c>
      <c r="J46" s="190">
        <f t="shared" si="11"/>
        <v>0</v>
      </c>
      <c r="K46" s="188">
        <f t="shared" si="11"/>
        <v>7104761</v>
      </c>
      <c r="L46" s="187">
        <f t="shared" si="11"/>
        <v>6855861</v>
      </c>
      <c r="M46" s="187">
        <f t="shared" si="11"/>
        <v>7617016</v>
      </c>
      <c r="N46" s="187">
        <f t="shared" si="11"/>
        <v>6039712</v>
      </c>
      <c r="O46" s="188">
        <f t="shared" si="11"/>
        <v>8921818</v>
      </c>
      <c r="P46" s="187">
        <f t="shared" si="11"/>
        <v>36539168</v>
      </c>
      <c r="Q46" s="191">
        <f t="shared" si="11"/>
        <v>41969366</v>
      </c>
    </row>
    <row r="47" spans="3:17" ht="18" customHeight="1">
      <c r="C47" s="130"/>
      <c r="D47" s="133"/>
      <c r="E47" s="134" t="s">
        <v>92</v>
      </c>
      <c r="F47" s="135"/>
      <c r="G47" s="187">
        <v>2449470</v>
      </c>
      <c r="H47" s="188">
        <v>1972741</v>
      </c>
      <c r="I47" s="189">
        <f>SUM(G47:H47)</f>
        <v>4422211</v>
      </c>
      <c r="J47" s="190">
        <v>0</v>
      </c>
      <c r="K47" s="188">
        <v>5505428</v>
      </c>
      <c r="L47" s="187">
        <v>5129991</v>
      </c>
      <c r="M47" s="187">
        <v>5539289</v>
      </c>
      <c r="N47" s="187">
        <v>4413753</v>
      </c>
      <c r="O47" s="188">
        <v>5532635</v>
      </c>
      <c r="P47" s="187">
        <f>SUM(J47:O47)</f>
        <v>26121096</v>
      </c>
      <c r="Q47" s="191">
        <f>I47+P47</f>
        <v>30543307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0</v>
      </c>
      <c r="I48" s="189">
        <f>SUM(G48:H48)</f>
        <v>0</v>
      </c>
      <c r="J48" s="190">
        <v>0</v>
      </c>
      <c r="K48" s="188">
        <v>8750</v>
      </c>
      <c r="L48" s="187">
        <v>76250</v>
      </c>
      <c r="M48" s="187">
        <v>172370</v>
      </c>
      <c r="N48" s="187">
        <v>248000</v>
      </c>
      <c r="O48" s="188">
        <v>1052750</v>
      </c>
      <c r="P48" s="187">
        <f>SUM(J48:O48)</f>
        <v>1558120</v>
      </c>
      <c r="Q48" s="191">
        <f>I48+P48</f>
        <v>1558120</v>
      </c>
    </row>
    <row r="49" spans="3:17" ht="18" customHeight="1">
      <c r="C49" s="130"/>
      <c r="D49" s="133"/>
      <c r="E49" s="134" t="s">
        <v>94</v>
      </c>
      <c r="F49" s="135"/>
      <c r="G49" s="187">
        <v>190104</v>
      </c>
      <c r="H49" s="188">
        <v>546724</v>
      </c>
      <c r="I49" s="189">
        <f>SUM(G49:H49)</f>
        <v>736828</v>
      </c>
      <c r="J49" s="190">
        <v>0</v>
      </c>
      <c r="K49" s="188">
        <v>1171461</v>
      </c>
      <c r="L49" s="187">
        <v>1169632</v>
      </c>
      <c r="M49" s="187">
        <v>1482629</v>
      </c>
      <c r="N49" s="187">
        <v>1071653</v>
      </c>
      <c r="O49" s="188">
        <v>1938735</v>
      </c>
      <c r="P49" s="187">
        <f>SUM(J49:O49)</f>
        <v>6834110</v>
      </c>
      <c r="Q49" s="191">
        <f>I49+P49</f>
        <v>7570938</v>
      </c>
    </row>
    <row r="50" spans="3:17" ht="18" customHeight="1">
      <c r="C50" s="130"/>
      <c r="D50" s="133"/>
      <c r="E50" s="134" t="s">
        <v>95</v>
      </c>
      <c r="F50" s="135"/>
      <c r="G50" s="187">
        <v>30779</v>
      </c>
      <c r="H50" s="188">
        <v>36960</v>
      </c>
      <c r="I50" s="189">
        <f>SUM(G50:H50)</f>
        <v>67739</v>
      </c>
      <c r="J50" s="190">
        <v>0</v>
      </c>
      <c r="K50" s="188">
        <v>89652</v>
      </c>
      <c r="L50" s="187">
        <v>105498</v>
      </c>
      <c r="M50" s="187">
        <v>41423</v>
      </c>
      <c r="N50" s="187">
        <v>55076</v>
      </c>
      <c r="O50" s="188">
        <v>44198</v>
      </c>
      <c r="P50" s="187">
        <f>SUM(J50:O50)</f>
        <v>335847</v>
      </c>
      <c r="Q50" s="191">
        <f>I50+P50</f>
        <v>403586</v>
      </c>
    </row>
    <row r="51" spans="3:17" ht="18" customHeight="1">
      <c r="C51" s="130"/>
      <c r="D51" s="133"/>
      <c r="E51" s="298" t="s">
        <v>105</v>
      </c>
      <c r="F51" s="299"/>
      <c r="G51" s="187">
        <v>96130</v>
      </c>
      <c r="H51" s="188">
        <v>107290</v>
      </c>
      <c r="I51" s="189">
        <f>SUM(G51:H51)</f>
        <v>203420</v>
      </c>
      <c r="J51" s="190">
        <v>0</v>
      </c>
      <c r="K51" s="188">
        <v>329470</v>
      </c>
      <c r="L51" s="187">
        <v>374490</v>
      </c>
      <c r="M51" s="187">
        <v>381305</v>
      </c>
      <c r="N51" s="187">
        <v>251230</v>
      </c>
      <c r="O51" s="188">
        <v>353500</v>
      </c>
      <c r="P51" s="187">
        <f>SUM(J51:O51)</f>
        <v>1689995</v>
      </c>
      <c r="Q51" s="191">
        <f>I51+P51</f>
        <v>1893415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1660041</v>
      </c>
      <c r="H52" s="188">
        <f t="shared" si="12"/>
        <v>2881991</v>
      </c>
      <c r="I52" s="189">
        <f t="shared" si="12"/>
        <v>4542032</v>
      </c>
      <c r="J52" s="190">
        <f t="shared" si="12"/>
        <v>0</v>
      </c>
      <c r="K52" s="188">
        <f t="shared" si="12"/>
        <v>6335569</v>
      </c>
      <c r="L52" s="187">
        <f t="shared" si="12"/>
        <v>6353731</v>
      </c>
      <c r="M52" s="187">
        <f t="shared" si="12"/>
        <v>5282015</v>
      </c>
      <c r="N52" s="187">
        <f t="shared" si="12"/>
        <v>3428232</v>
      </c>
      <c r="O52" s="188">
        <f t="shared" si="12"/>
        <v>2096612</v>
      </c>
      <c r="P52" s="187">
        <f t="shared" si="12"/>
        <v>23496159</v>
      </c>
      <c r="Q52" s="191">
        <f t="shared" si="12"/>
        <v>28038191</v>
      </c>
    </row>
    <row r="53" spans="3:17" ht="18" customHeight="1">
      <c r="C53" s="130"/>
      <c r="D53" s="133"/>
      <c r="E53" s="137" t="s">
        <v>97</v>
      </c>
      <c r="F53" s="137"/>
      <c r="G53" s="187">
        <v>1332489</v>
      </c>
      <c r="H53" s="188">
        <v>2252085</v>
      </c>
      <c r="I53" s="189">
        <f>SUM(G53:H53)</f>
        <v>3584574</v>
      </c>
      <c r="J53" s="190">
        <v>0</v>
      </c>
      <c r="K53" s="188">
        <v>5348893</v>
      </c>
      <c r="L53" s="187">
        <v>5002375</v>
      </c>
      <c r="M53" s="187">
        <v>4279592</v>
      </c>
      <c r="N53" s="187">
        <v>2856836</v>
      </c>
      <c r="O53" s="188">
        <v>1845443</v>
      </c>
      <c r="P53" s="187">
        <f>SUM(J53:O53)</f>
        <v>19333139</v>
      </c>
      <c r="Q53" s="191">
        <f>I53+P53</f>
        <v>22917713</v>
      </c>
    </row>
    <row r="54" spans="3:17" ht="18" customHeight="1">
      <c r="C54" s="130"/>
      <c r="D54" s="133"/>
      <c r="E54" s="137" t="s">
        <v>98</v>
      </c>
      <c r="F54" s="137"/>
      <c r="G54" s="187">
        <v>327552</v>
      </c>
      <c r="H54" s="188">
        <v>629906</v>
      </c>
      <c r="I54" s="189">
        <f>SUM(G54:H54)</f>
        <v>957458</v>
      </c>
      <c r="J54" s="190">
        <v>0</v>
      </c>
      <c r="K54" s="188">
        <v>986676</v>
      </c>
      <c r="L54" s="187">
        <v>1351356</v>
      </c>
      <c r="M54" s="187">
        <v>1002423</v>
      </c>
      <c r="N54" s="187">
        <v>571396</v>
      </c>
      <c r="O54" s="188">
        <v>251169</v>
      </c>
      <c r="P54" s="187">
        <f>SUM(J54:O54)</f>
        <v>4163020</v>
      </c>
      <c r="Q54" s="191">
        <f>I54+P54</f>
        <v>5120478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17027</v>
      </c>
      <c r="H55" s="188">
        <f t="shared" si="13"/>
        <v>93943</v>
      </c>
      <c r="I55" s="189">
        <f t="shared" si="13"/>
        <v>110970</v>
      </c>
      <c r="J55" s="190">
        <f t="shared" si="13"/>
        <v>0</v>
      </c>
      <c r="K55" s="188">
        <f t="shared" si="13"/>
        <v>701607</v>
      </c>
      <c r="L55" s="187">
        <f t="shared" si="13"/>
        <v>1076599</v>
      </c>
      <c r="M55" s="187">
        <f t="shared" si="13"/>
        <v>1562975</v>
      </c>
      <c r="N55" s="187">
        <f t="shared" si="13"/>
        <v>1331401</v>
      </c>
      <c r="O55" s="188">
        <f t="shared" si="13"/>
        <v>1025637</v>
      </c>
      <c r="P55" s="187">
        <f t="shared" si="13"/>
        <v>5698219</v>
      </c>
      <c r="Q55" s="191">
        <f t="shared" si="13"/>
        <v>5809189</v>
      </c>
    </row>
    <row r="56" spans="3:17" ht="18" customHeight="1">
      <c r="C56" s="130"/>
      <c r="D56" s="133"/>
      <c r="E56" s="134" t="s">
        <v>99</v>
      </c>
      <c r="F56" s="135"/>
      <c r="G56" s="187">
        <v>13358</v>
      </c>
      <c r="H56" s="188">
        <v>76216</v>
      </c>
      <c r="I56" s="189">
        <f>SUM(G56:H56)</f>
        <v>89574</v>
      </c>
      <c r="J56" s="190">
        <v>0</v>
      </c>
      <c r="K56" s="188">
        <v>621652</v>
      </c>
      <c r="L56" s="187">
        <v>872401</v>
      </c>
      <c r="M56" s="187">
        <v>1335045</v>
      </c>
      <c r="N56" s="187">
        <v>1124440</v>
      </c>
      <c r="O56" s="188">
        <v>801643</v>
      </c>
      <c r="P56" s="187">
        <f>SUM(J56:O56)</f>
        <v>4755181</v>
      </c>
      <c r="Q56" s="191">
        <f>I56+P56</f>
        <v>4844755</v>
      </c>
    </row>
    <row r="57" spans="3:17" ht="18" customHeight="1">
      <c r="C57" s="130"/>
      <c r="D57" s="133"/>
      <c r="E57" s="287" t="s">
        <v>100</v>
      </c>
      <c r="F57" s="289"/>
      <c r="G57" s="187">
        <v>3669</v>
      </c>
      <c r="H57" s="188">
        <v>17727</v>
      </c>
      <c r="I57" s="189">
        <f>SUM(G57:H57)</f>
        <v>21396</v>
      </c>
      <c r="J57" s="190">
        <v>0</v>
      </c>
      <c r="K57" s="188">
        <v>79955</v>
      </c>
      <c r="L57" s="187">
        <v>204198</v>
      </c>
      <c r="M57" s="187">
        <v>227930</v>
      </c>
      <c r="N57" s="187">
        <v>206961</v>
      </c>
      <c r="O57" s="188">
        <v>223994</v>
      </c>
      <c r="P57" s="187">
        <f>SUM(J57:O57)</f>
        <v>943038</v>
      </c>
      <c r="Q57" s="191">
        <f>I57+P57</f>
        <v>964434</v>
      </c>
    </row>
    <row r="58" spans="3:17" ht="18" customHeight="1">
      <c r="C58" s="130"/>
      <c r="D58" s="137"/>
      <c r="E58" s="287" t="s">
        <v>101</v>
      </c>
      <c r="F58" s="289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337274</v>
      </c>
      <c r="H59" s="188">
        <f t="shared" si="14"/>
        <v>552745</v>
      </c>
      <c r="I59" s="189">
        <f t="shared" si="14"/>
        <v>890019</v>
      </c>
      <c r="J59" s="190">
        <f t="shared" si="14"/>
        <v>0</v>
      </c>
      <c r="K59" s="188">
        <f t="shared" si="14"/>
        <v>1012032</v>
      </c>
      <c r="L59" s="187">
        <f t="shared" si="14"/>
        <v>1320129</v>
      </c>
      <c r="M59" s="187">
        <f t="shared" si="14"/>
        <v>1304302</v>
      </c>
      <c r="N59" s="187">
        <f t="shared" si="14"/>
        <v>970603</v>
      </c>
      <c r="O59" s="188">
        <f t="shared" si="14"/>
        <v>1242799</v>
      </c>
      <c r="P59" s="187">
        <f t="shared" si="14"/>
        <v>5849865</v>
      </c>
      <c r="Q59" s="191">
        <f t="shared" si="14"/>
        <v>6739884</v>
      </c>
    </row>
    <row r="60" spans="3:17" ht="18" customHeight="1">
      <c r="C60" s="130"/>
      <c r="D60" s="133"/>
      <c r="E60" s="134" t="s">
        <v>102</v>
      </c>
      <c r="F60" s="135"/>
      <c r="G60" s="187">
        <v>337274</v>
      </c>
      <c r="H60" s="188">
        <v>552745</v>
      </c>
      <c r="I60" s="189">
        <f>SUM(G60:H60)</f>
        <v>890019</v>
      </c>
      <c r="J60" s="190">
        <v>0</v>
      </c>
      <c r="K60" s="188">
        <v>1012032</v>
      </c>
      <c r="L60" s="187">
        <v>1320129</v>
      </c>
      <c r="M60" s="187">
        <v>1304302</v>
      </c>
      <c r="N60" s="187">
        <v>970603</v>
      </c>
      <c r="O60" s="188">
        <v>1242799</v>
      </c>
      <c r="P60" s="187">
        <f>SUM(J60:O60)</f>
        <v>5849865</v>
      </c>
      <c r="Q60" s="191">
        <f>I60+P60</f>
        <v>6739884</v>
      </c>
    </row>
    <row r="61" spans="3:17" ht="18" customHeight="1">
      <c r="C61" s="158"/>
      <c r="D61" s="134" t="s">
        <v>106</v>
      </c>
      <c r="E61" s="136"/>
      <c r="F61" s="136"/>
      <c r="G61" s="218">
        <v>452830</v>
      </c>
      <c r="H61" s="218">
        <v>904964</v>
      </c>
      <c r="I61" s="219">
        <f>SUM(G61:H61)</f>
        <v>1357794</v>
      </c>
      <c r="J61" s="220">
        <v>0</v>
      </c>
      <c r="K61" s="218">
        <v>2139787</v>
      </c>
      <c r="L61" s="221">
        <v>2020891</v>
      </c>
      <c r="M61" s="221">
        <v>2466801</v>
      </c>
      <c r="N61" s="221">
        <v>1966798</v>
      </c>
      <c r="O61" s="218">
        <v>2203691</v>
      </c>
      <c r="P61" s="221">
        <f>SUM(J61:O61)</f>
        <v>10797968</v>
      </c>
      <c r="Q61" s="222">
        <f>I61+P61</f>
        <v>12155762</v>
      </c>
    </row>
    <row r="62" spans="3:17" ht="18" customHeight="1">
      <c r="C62" s="145"/>
      <c r="D62" s="146" t="s">
        <v>107</v>
      </c>
      <c r="E62" s="147"/>
      <c r="F62" s="147"/>
      <c r="G62" s="192">
        <v>857592</v>
      </c>
      <c r="H62" s="193">
        <v>574084</v>
      </c>
      <c r="I62" s="194">
        <f>SUM(G62:H62)</f>
        <v>1431676</v>
      </c>
      <c r="J62" s="195">
        <v>0</v>
      </c>
      <c r="K62" s="193">
        <v>2448764</v>
      </c>
      <c r="L62" s="192">
        <v>1793950</v>
      </c>
      <c r="M62" s="192">
        <v>1616894</v>
      </c>
      <c r="N62" s="192">
        <v>958910</v>
      </c>
      <c r="O62" s="193">
        <v>927212</v>
      </c>
      <c r="P62" s="194">
        <f>SUM(J62:O62)</f>
        <v>7745730</v>
      </c>
      <c r="Q62" s="196">
        <f>I62+P62</f>
        <v>9177406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9638</v>
      </c>
      <c r="H63" s="183">
        <f t="shared" si="15"/>
        <v>216287</v>
      </c>
      <c r="I63" s="184">
        <f t="shared" si="15"/>
        <v>225925</v>
      </c>
      <c r="J63" s="185">
        <f t="shared" si="15"/>
        <v>0</v>
      </c>
      <c r="K63" s="183">
        <f t="shared" si="15"/>
        <v>2419404</v>
      </c>
      <c r="L63" s="182">
        <f t="shared" si="15"/>
        <v>2615617</v>
      </c>
      <c r="M63" s="182">
        <f t="shared" si="15"/>
        <v>2985606</v>
      </c>
      <c r="N63" s="182">
        <f t="shared" si="15"/>
        <v>2012356</v>
      </c>
      <c r="O63" s="183">
        <f t="shared" si="15"/>
        <v>1527200</v>
      </c>
      <c r="P63" s="182">
        <f t="shared" si="15"/>
        <v>11560183</v>
      </c>
      <c r="Q63" s="186">
        <f t="shared" si="15"/>
        <v>11786108</v>
      </c>
    </row>
    <row r="64" spans="3:17" ht="18" customHeight="1">
      <c r="C64" s="130"/>
      <c r="D64" s="287" t="s">
        <v>78</v>
      </c>
      <c r="E64" s="288"/>
      <c r="F64" s="289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7" t="s">
        <v>79</v>
      </c>
      <c r="E65" s="288"/>
      <c r="F65" s="289"/>
      <c r="G65" s="187">
        <v>0</v>
      </c>
      <c r="H65" s="188">
        <v>0</v>
      </c>
      <c r="I65" s="189">
        <f>SUM(G65:H65)</f>
        <v>0</v>
      </c>
      <c r="J65" s="190">
        <v>0</v>
      </c>
      <c r="K65" s="188">
        <v>205746</v>
      </c>
      <c r="L65" s="187">
        <v>219542</v>
      </c>
      <c r="M65" s="187">
        <v>301211</v>
      </c>
      <c r="N65" s="187">
        <v>224909</v>
      </c>
      <c r="O65" s="188">
        <v>382789</v>
      </c>
      <c r="P65" s="187">
        <f t="shared" si="16"/>
        <v>1334197</v>
      </c>
      <c r="Q65" s="191">
        <f t="shared" si="17"/>
        <v>1334197</v>
      </c>
    </row>
    <row r="66" spans="3:17" ht="18" customHeight="1">
      <c r="C66" s="130"/>
      <c r="D66" s="287" t="s">
        <v>80</v>
      </c>
      <c r="E66" s="288"/>
      <c r="F66" s="289"/>
      <c r="G66" s="187">
        <v>9638</v>
      </c>
      <c r="H66" s="188">
        <v>65057</v>
      </c>
      <c r="I66" s="189">
        <f>SUM(G66:H66)</f>
        <v>74695</v>
      </c>
      <c r="J66" s="190">
        <v>0</v>
      </c>
      <c r="K66" s="188">
        <v>260288</v>
      </c>
      <c r="L66" s="187">
        <v>413538</v>
      </c>
      <c r="M66" s="187">
        <v>602158</v>
      </c>
      <c r="N66" s="187">
        <v>362660</v>
      </c>
      <c r="O66" s="188">
        <v>267640</v>
      </c>
      <c r="P66" s="187">
        <f t="shared" si="16"/>
        <v>1906284</v>
      </c>
      <c r="Q66" s="191">
        <f t="shared" si="17"/>
        <v>1980979</v>
      </c>
    </row>
    <row r="67" spans="3:17" ht="18" customHeight="1">
      <c r="C67" s="130"/>
      <c r="D67" s="287" t="s">
        <v>81</v>
      </c>
      <c r="E67" s="288"/>
      <c r="F67" s="289"/>
      <c r="G67" s="198"/>
      <c r="H67" s="188">
        <v>151230</v>
      </c>
      <c r="I67" s="189">
        <f>SUM(G67:H67)</f>
        <v>151230</v>
      </c>
      <c r="J67" s="200"/>
      <c r="K67" s="188">
        <v>1953370</v>
      </c>
      <c r="L67" s="187">
        <v>1982537</v>
      </c>
      <c r="M67" s="187">
        <v>2082237</v>
      </c>
      <c r="N67" s="187">
        <v>1408899</v>
      </c>
      <c r="O67" s="188">
        <v>876771</v>
      </c>
      <c r="P67" s="187">
        <f t="shared" si="16"/>
        <v>8303814</v>
      </c>
      <c r="Q67" s="191">
        <f t="shared" si="17"/>
        <v>8455044</v>
      </c>
    </row>
    <row r="68" spans="3:17" ht="18" customHeight="1">
      <c r="C68" s="130"/>
      <c r="D68" s="287" t="s">
        <v>82</v>
      </c>
      <c r="E68" s="288"/>
      <c r="F68" s="289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4" t="s">
        <v>83</v>
      </c>
      <c r="E69" s="305"/>
      <c r="F69" s="306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15888</v>
      </c>
      <c r="O69" s="193">
        <v>0</v>
      </c>
      <c r="P69" s="192">
        <f t="shared" si="16"/>
        <v>15888</v>
      </c>
      <c r="Q69" s="196">
        <f t="shared" si="17"/>
        <v>15888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4468835</v>
      </c>
      <c r="L70" s="182">
        <f t="shared" si="18"/>
        <v>7925192</v>
      </c>
      <c r="M70" s="182">
        <f t="shared" si="18"/>
        <v>15677833</v>
      </c>
      <c r="N70" s="182">
        <f t="shared" si="18"/>
        <v>14981415</v>
      </c>
      <c r="O70" s="183">
        <f t="shared" si="18"/>
        <v>21555664</v>
      </c>
      <c r="P70" s="182">
        <f t="shared" si="18"/>
        <v>64608939</v>
      </c>
      <c r="Q70" s="186">
        <f t="shared" si="18"/>
        <v>64608939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995103</v>
      </c>
      <c r="L71" s="187">
        <v>3263758</v>
      </c>
      <c r="M71" s="187">
        <v>7508520</v>
      </c>
      <c r="N71" s="187">
        <v>8304415</v>
      </c>
      <c r="O71" s="188">
        <v>12043448</v>
      </c>
      <c r="P71" s="187">
        <f>SUM(J71:O71)</f>
        <v>32115244</v>
      </c>
      <c r="Q71" s="191">
        <f>I71+P71</f>
        <v>32115244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3423650</v>
      </c>
      <c r="L72" s="187">
        <v>4561630</v>
      </c>
      <c r="M72" s="187">
        <v>7749042</v>
      </c>
      <c r="N72" s="187">
        <v>5667488</v>
      </c>
      <c r="O72" s="188">
        <v>4909482</v>
      </c>
      <c r="P72" s="187">
        <f>SUM(J72:O72)</f>
        <v>26311292</v>
      </c>
      <c r="Q72" s="191">
        <f>I72+P72</f>
        <v>26311292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50082</v>
      </c>
      <c r="L73" s="209">
        <v>99804</v>
      </c>
      <c r="M73" s="209">
        <v>420271</v>
      </c>
      <c r="N73" s="209">
        <v>1009512</v>
      </c>
      <c r="O73" s="208">
        <v>4602734</v>
      </c>
      <c r="P73" s="209">
        <f>SUM(J73:O73)</f>
        <v>6182403</v>
      </c>
      <c r="Q73" s="210">
        <f>I73+P73</f>
        <v>6182403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6100885</v>
      </c>
      <c r="H74" s="212">
        <f t="shared" si="19"/>
        <v>7887729</v>
      </c>
      <c r="I74" s="213">
        <f t="shared" si="19"/>
        <v>13988614</v>
      </c>
      <c r="J74" s="214">
        <f t="shared" si="19"/>
        <v>0</v>
      </c>
      <c r="K74" s="212">
        <f t="shared" si="19"/>
        <v>26630759</v>
      </c>
      <c r="L74" s="211">
        <f t="shared" si="19"/>
        <v>29961970</v>
      </c>
      <c r="M74" s="211">
        <f t="shared" si="19"/>
        <v>38513442</v>
      </c>
      <c r="N74" s="211">
        <f t="shared" si="19"/>
        <v>31689427</v>
      </c>
      <c r="O74" s="212">
        <f t="shared" si="19"/>
        <v>39500633</v>
      </c>
      <c r="P74" s="211">
        <f t="shared" si="19"/>
        <v>166296231</v>
      </c>
      <c r="Q74" s="215">
        <f t="shared" si="19"/>
        <v>180284845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69177899</v>
      </c>
      <c r="H76" s="183">
        <f t="shared" si="20"/>
        <v>82745812</v>
      </c>
      <c r="I76" s="184">
        <f t="shared" si="20"/>
        <v>151923711</v>
      </c>
      <c r="J76" s="185">
        <f t="shared" si="20"/>
        <v>0</v>
      </c>
      <c r="K76" s="223">
        <f t="shared" si="20"/>
        <v>212835974</v>
      </c>
      <c r="L76" s="182">
        <f t="shared" si="20"/>
        <v>207965918</v>
      </c>
      <c r="M76" s="182">
        <f t="shared" si="20"/>
        <v>211019125</v>
      </c>
      <c r="N76" s="182">
        <f t="shared" si="20"/>
        <v>155916387</v>
      </c>
      <c r="O76" s="183">
        <f t="shared" si="20"/>
        <v>173549769</v>
      </c>
      <c r="P76" s="182">
        <f t="shared" si="20"/>
        <v>961287173</v>
      </c>
      <c r="Q76" s="186">
        <f t="shared" si="20"/>
        <v>1113210884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29490646</v>
      </c>
      <c r="H77" s="188">
        <f t="shared" si="21"/>
        <v>28320945</v>
      </c>
      <c r="I77" s="189">
        <f t="shared" si="21"/>
        <v>57811591</v>
      </c>
      <c r="J77" s="190">
        <f t="shared" si="21"/>
        <v>0</v>
      </c>
      <c r="K77" s="224">
        <f t="shared" si="21"/>
        <v>75561802</v>
      </c>
      <c r="L77" s="187">
        <f t="shared" si="21"/>
        <v>72848833</v>
      </c>
      <c r="M77" s="187">
        <f t="shared" si="21"/>
        <v>80917167</v>
      </c>
      <c r="N77" s="187">
        <f t="shared" si="21"/>
        <v>64264248</v>
      </c>
      <c r="O77" s="188">
        <f t="shared" si="21"/>
        <v>94836370</v>
      </c>
      <c r="P77" s="187">
        <f t="shared" si="21"/>
        <v>388428420</v>
      </c>
      <c r="Q77" s="191">
        <f t="shared" si="21"/>
        <v>446240011</v>
      </c>
    </row>
    <row r="78" spans="3:17" ht="18" customHeight="1">
      <c r="C78" s="130"/>
      <c r="D78" s="133"/>
      <c r="E78" s="134" t="s">
        <v>92</v>
      </c>
      <c r="F78" s="135"/>
      <c r="G78" s="187">
        <v>26202489</v>
      </c>
      <c r="H78" s="188">
        <v>21099183</v>
      </c>
      <c r="I78" s="189">
        <f>SUM(G78:H78)</f>
        <v>47301672</v>
      </c>
      <c r="J78" s="190">
        <v>0</v>
      </c>
      <c r="K78" s="224">
        <v>58880138</v>
      </c>
      <c r="L78" s="187">
        <v>54853811</v>
      </c>
      <c r="M78" s="187">
        <v>59205739</v>
      </c>
      <c r="N78" s="187">
        <v>47225056</v>
      </c>
      <c r="O78" s="188">
        <v>59137174</v>
      </c>
      <c r="P78" s="187">
        <f>SUM(J78:O78)</f>
        <v>279301918</v>
      </c>
      <c r="Q78" s="191">
        <f>I78+P78</f>
        <v>326603590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0</v>
      </c>
      <c r="I79" s="189">
        <f>SUM(G79:H79)</f>
        <v>0</v>
      </c>
      <c r="J79" s="190">
        <v>0</v>
      </c>
      <c r="K79" s="224">
        <v>93625</v>
      </c>
      <c r="L79" s="187">
        <v>815875</v>
      </c>
      <c r="M79" s="187">
        <v>1842128</v>
      </c>
      <c r="N79" s="187">
        <v>2653599</v>
      </c>
      <c r="O79" s="188">
        <v>11264423</v>
      </c>
      <c r="P79" s="187">
        <f>SUM(J79:O79)</f>
        <v>16669650</v>
      </c>
      <c r="Q79" s="191">
        <f>I79+P79</f>
        <v>16669650</v>
      </c>
    </row>
    <row r="80" spans="3:17" ht="18" customHeight="1">
      <c r="C80" s="130"/>
      <c r="D80" s="133"/>
      <c r="E80" s="134" t="s">
        <v>94</v>
      </c>
      <c r="F80" s="135"/>
      <c r="G80" s="187">
        <v>2002826</v>
      </c>
      <c r="H80" s="188">
        <v>5761957</v>
      </c>
      <c r="I80" s="189">
        <f>SUM(G80:H80)</f>
        <v>7764783</v>
      </c>
      <c r="J80" s="190">
        <v>0</v>
      </c>
      <c r="K80" s="224">
        <v>12348865</v>
      </c>
      <c r="L80" s="187">
        <v>12321255</v>
      </c>
      <c r="M80" s="187">
        <v>15621421</v>
      </c>
      <c r="N80" s="187">
        <v>11293924</v>
      </c>
      <c r="O80" s="188">
        <v>20436173</v>
      </c>
      <c r="P80" s="187">
        <f>SUM(J80:O80)</f>
        <v>72021638</v>
      </c>
      <c r="Q80" s="191">
        <f>I80+P80</f>
        <v>79786421</v>
      </c>
    </row>
    <row r="81" spans="3:17" ht="18" customHeight="1">
      <c r="C81" s="130"/>
      <c r="D81" s="133"/>
      <c r="E81" s="134" t="s">
        <v>95</v>
      </c>
      <c r="F81" s="135"/>
      <c r="G81" s="187">
        <v>324031</v>
      </c>
      <c r="H81" s="188">
        <v>386905</v>
      </c>
      <c r="I81" s="189">
        <f>SUM(G81:H81)</f>
        <v>710936</v>
      </c>
      <c r="J81" s="190">
        <v>0</v>
      </c>
      <c r="K81" s="224">
        <v>944474</v>
      </c>
      <c r="L81" s="187">
        <v>1112992</v>
      </c>
      <c r="M81" s="187">
        <v>434829</v>
      </c>
      <c r="N81" s="187">
        <v>579369</v>
      </c>
      <c r="O81" s="188">
        <v>463600</v>
      </c>
      <c r="P81" s="187">
        <f>SUM(J81:O81)</f>
        <v>3535264</v>
      </c>
      <c r="Q81" s="191">
        <f>I81+P81</f>
        <v>4246200</v>
      </c>
    </row>
    <row r="82" spans="3:17" ht="18" customHeight="1">
      <c r="C82" s="130"/>
      <c r="D82" s="133"/>
      <c r="E82" s="298" t="s">
        <v>105</v>
      </c>
      <c r="F82" s="299"/>
      <c r="G82" s="187">
        <v>961300</v>
      </c>
      <c r="H82" s="188">
        <v>1072900</v>
      </c>
      <c r="I82" s="189">
        <f>SUM(G82:H82)</f>
        <v>2034200</v>
      </c>
      <c r="J82" s="190">
        <v>0</v>
      </c>
      <c r="K82" s="224">
        <v>3294700</v>
      </c>
      <c r="L82" s="187">
        <v>3744900</v>
      </c>
      <c r="M82" s="187">
        <v>3813050</v>
      </c>
      <c r="N82" s="187">
        <v>2512300</v>
      </c>
      <c r="O82" s="188">
        <v>3535000</v>
      </c>
      <c r="P82" s="187">
        <f>SUM(J82:O82)</f>
        <v>16899950</v>
      </c>
      <c r="Q82" s="191">
        <f>I82+P82</f>
        <v>18934150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17376393</v>
      </c>
      <c r="H83" s="188">
        <f t="shared" si="22"/>
        <v>30169815</v>
      </c>
      <c r="I83" s="189">
        <f t="shared" si="22"/>
        <v>47546208</v>
      </c>
      <c r="J83" s="190">
        <f t="shared" si="22"/>
        <v>0</v>
      </c>
      <c r="K83" s="224">
        <f t="shared" si="22"/>
        <v>66262963</v>
      </c>
      <c r="L83" s="187">
        <f t="shared" si="22"/>
        <v>66461363</v>
      </c>
      <c r="M83" s="187">
        <f t="shared" si="22"/>
        <v>55251953</v>
      </c>
      <c r="N83" s="187">
        <f t="shared" si="22"/>
        <v>35846324</v>
      </c>
      <c r="O83" s="188">
        <f t="shared" si="22"/>
        <v>21924050</v>
      </c>
      <c r="P83" s="187">
        <f t="shared" si="22"/>
        <v>245746653</v>
      </c>
      <c r="Q83" s="191">
        <f t="shared" si="22"/>
        <v>293292861</v>
      </c>
    </row>
    <row r="84" spans="3:17" ht="18" customHeight="1">
      <c r="C84" s="130"/>
      <c r="D84" s="133"/>
      <c r="E84" s="137" t="s">
        <v>97</v>
      </c>
      <c r="F84" s="137"/>
      <c r="G84" s="187">
        <v>13921556</v>
      </c>
      <c r="H84" s="188">
        <v>23530012</v>
      </c>
      <c r="I84" s="189">
        <f>SUM(G84:H84)</f>
        <v>37451568</v>
      </c>
      <c r="J84" s="190">
        <v>0</v>
      </c>
      <c r="K84" s="224">
        <v>55853632</v>
      </c>
      <c r="L84" s="187">
        <v>52212862</v>
      </c>
      <c r="M84" s="187">
        <v>44698688</v>
      </c>
      <c r="N84" s="187">
        <v>29818125</v>
      </c>
      <c r="O84" s="188">
        <v>19274227</v>
      </c>
      <c r="P84" s="187">
        <f>SUM(J84:O84)</f>
        <v>201857534</v>
      </c>
      <c r="Q84" s="191">
        <f>I84+P84</f>
        <v>239309102</v>
      </c>
    </row>
    <row r="85" spans="3:17" ht="18" customHeight="1">
      <c r="C85" s="130"/>
      <c r="D85" s="133"/>
      <c r="E85" s="137" t="s">
        <v>98</v>
      </c>
      <c r="F85" s="137"/>
      <c r="G85" s="187">
        <v>3454837</v>
      </c>
      <c r="H85" s="188">
        <v>6639803</v>
      </c>
      <c r="I85" s="189">
        <f>SUM(G85:H85)</f>
        <v>10094640</v>
      </c>
      <c r="J85" s="190">
        <v>0</v>
      </c>
      <c r="K85" s="224">
        <v>10409331</v>
      </c>
      <c r="L85" s="187">
        <v>14248501</v>
      </c>
      <c r="M85" s="187">
        <v>10553265</v>
      </c>
      <c r="N85" s="187">
        <v>6028199</v>
      </c>
      <c r="O85" s="188">
        <v>2649823</v>
      </c>
      <c r="P85" s="187">
        <f>SUM(J85:O85)</f>
        <v>43889119</v>
      </c>
      <c r="Q85" s="191">
        <f>I85+P85</f>
        <v>53983759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177929</v>
      </c>
      <c r="H86" s="188">
        <f t="shared" si="23"/>
        <v>981690</v>
      </c>
      <c r="I86" s="189">
        <f t="shared" si="23"/>
        <v>1159619</v>
      </c>
      <c r="J86" s="190">
        <f t="shared" si="23"/>
        <v>0</v>
      </c>
      <c r="K86" s="224">
        <f t="shared" si="23"/>
        <v>7328409</v>
      </c>
      <c r="L86" s="187">
        <f t="shared" si="23"/>
        <v>11245223</v>
      </c>
      <c r="M86" s="187">
        <f t="shared" si="23"/>
        <v>16327548</v>
      </c>
      <c r="N86" s="187">
        <f t="shared" si="23"/>
        <v>13900805</v>
      </c>
      <c r="O86" s="188">
        <f t="shared" si="23"/>
        <v>10693366</v>
      </c>
      <c r="P86" s="187">
        <f t="shared" si="23"/>
        <v>59495351</v>
      </c>
      <c r="Q86" s="191">
        <f t="shared" si="23"/>
        <v>60654970</v>
      </c>
    </row>
    <row r="87" spans="3:17" ht="18" customHeight="1">
      <c r="C87" s="130"/>
      <c r="D87" s="133"/>
      <c r="E87" s="134" t="s">
        <v>99</v>
      </c>
      <c r="F87" s="135"/>
      <c r="G87" s="187">
        <v>139589</v>
      </c>
      <c r="H87" s="188">
        <v>796446</v>
      </c>
      <c r="I87" s="189">
        <f>SUM(G87:H87)</f>
        <v>936035</v>
      </c>
      <c r="J87" s="190">
        <v>0</v>
      </c>
      <c r="K87" s="224">
        <v>6495391</v>
      </c>
      <c r="L87" s="187">
        <v>9112610</v>
      </c>
      <c r="M87" s="187">
        <v>13951138</v>
      </c>
      <c r="N87" s="187">
        <v>11744805</v>
      </c>
      <c r="O87" s="188">
        <v>8352642</v>
      </c>
      <c r="P87" s="187">
        <f>SUM(J87:O87)</f>
        <v>49656586</v>
      </c>
      <c r="Q87" s="191">
        <f>I87+P87</f>
        <v>50592621</v>
      </c>
    </row>
    <row r="88" spans="3:17" ht="18" customHeight="1">
      <c r="C88" s="130"/>
      <c r="D88" s="133"/>
      <c r="E88" s="287" t="s">
        <v>100</v>
      </c>
      <c r="F88" s="289"/>
      <c r="G88" s="187">
        <v>38340</v>
      </c>
      <c r="H88" s="188">
        <v>185244</v>
      </c>
      <c r="I88" s="189">
        <f>SUM(G88:H88)</f>
        <v>223584</v>
      </c>
      <c r="J88" s="190">
        <v>0</v>
      </c>
      <c r="K88" s="224">
        <v>833018</v>
      </c>
      <c r="L88" s="187">
        <v>2132613</v>
      </c>
      <c r="M88" s="187">
        <v>2376410</v>
      </c>
      <c r="N88" s="187">
        <v>2156000</v>
      </c>
      <c r="O88" s="188">
        <v>2340724</v>
      </c>
      <c r="P88" s="187">
        <f>SUM(J88:O88)</f>
        <v>9838765</v>
      </c>
      <c r="Q88" s="191">
        <f>I88+P88</f>
        <v>10062349</v>
      </c>
    </row>
    <row r="89" spans="3:17" ht="18" customHeight="1">
      <c r="C89" s="130"/>
      <c r="D89" s="137"/>
      <c r="E89" s="287" t="s">
        <v>101</v>
      </c>
      <c r="F89" s="289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8229870</v>
      </c>
      <c r="H90" s="188">
        <f t="shared" si="24"/>
        <v>7691282</v>
      </c>
      <c r="I90" s="189">
        <f t="shared" si="24"/>
        <v>15921152</v>
      </c>
      <c r="J90" s="190">
        <f t="shared" si="24"/>
        <v>0</v>
      </c>
      <c r="K90" s="188">
        <f t="shared" si="24"/>
        <v>15146681</v>
      </c>
      <c r="L90" s="187">
        <f t="shared" si="24"/>
        <v>17157253</v>
      </c>
      <c r="M90" s="187">
        <f t="shared" si="24"/>
        <v>15507450</v>
      </c>
      <c r="N90" s="187">
        <f t="shared" si="24"/>
        <v>11137877</v>
      </c>
      <c r="O90" s="188">
        <f t="shared" si="24"/>
        <v>13181022</v>
      </c>
      <c r="P90" s="187">
        <f t="shared" si="24"/>
        <v>72130283</v>
      </c>
      <c r="Q90" s="191">
        <f t="shared" si="24"/>
        <v>88051435</v>
      </c>
    </row>
    <row r="91" spans="3:17" ht="18" customHeight="1">
      <c r="C91" s="130"/>
      <c r="D91" s="133"/>
      <c r="E91" s="139" t="s">
        <v>102</v>
      </c>
      <c r="F91" s="135"/>
      <c r="G91" s="187">
        <v>3372740</v>
      </c>
      <c r="H91" s="188">
        <v>5527450</v>
      </c>
      <c r="I91" s="189">
        <f>SUM(G91:H91)</f>
        <v>8900190</v>
      </c>
      <c r="J91" s="190">
        <v>0</v>
      </c>
      <c r="K91" s="188">
        <v>10120320</v>
      </c>
      <c r="L91" s="187">
        <v>13201290</v>
      </c>
      <c r="M91" s="187">
        <v>13043020</v>
      </c>
      <c r="N91" s="187">
        <v>9706030</v>
      </c>
      <c r="O91" s="188">
        <v>12427990</v>
      </c>
      <c r="P91" s="187">
        <f>SUM(J91:O91)</f>
        <v>58498650</v>
      </c>
      <c r="Q91" s="191">
        <f>I91+P91</f>
        <v>67398840</v>
      </c>
    </row>
    <row r="92" spans="3:17" ht="18" customHeight="1">
      <c r="C92" s="130"/>
      <c r="D92" s="140"/>
      <c r="E92" s="137" t="s">
        <v>74</v>
      </c>
      <c r="F92" s="141"/>
      <c r="G92" s="187">
        <v>1159700</v>
      </c>
      <c r="H92" s="188">
        <v>644440</v>
      </c>
      <c r="I92" s="189">
        <f>SUM(G92:H92)</f>
        <v>1804140</v>
      </c>
      <c r="J92" s="190">
        <v>0</v>
      </c>
      <c r="K92" s="188">
        <v>1726028</v>
      </c>
      <c r="L92" s="187">
        <v>1212305</v>
      </c>
      <c r="M92" s="187">
        <v>636980</v>
      </c>
      <c r="N92" s="187">
        <v>1024337</v>
      </c>
      <c r="O92" s="188">
        <v>483942</v>
      </c>
      <c r="P92" s="187">
        <f>SUM(J92:O92)</f>
        <v>5083592</v>
      </c>
      <c r="Q92" s="191">
        <f>I92+P92</f>
        <v>6887732</v>
      </c>
    </row>
    <row r="93" spans="3:17" ht="18" customHeight="1">
      <c r="C93" s="130"/>
      <c r="D93" s="142"/>
      <c r="E93" s="134" t="s">
        <v>75</v>
      </c>
      <c r="F93" s="143"/>
      <c r="G93" s="187">
        <v>3697430</v>
      </c>
      <c r="H93" s="188">
        <v>1519392</v>
      </c>
      <c r="I93" s="189">
        <f>SUM(G93:H93)</f>
        <v>5216822</v>
      </c>
      <c r="J93" s="190">
        <v>0</v>
      </c>
      <c r="K93" s="188">
        <v>3300333</v>
      </c>
      <c r="L93" s="187">
        <v>2743658</v>
      </c>
      <c r="M93" s="187">
        <v>1827450</v>
      </c>
      <c r="N93" s="187">
        <v>407510</v>
      </c>
      <c r="O93" s="188">
        <v>269090</v>
      </c>
      <c r="P93" s="187">
        <f>SUM(J93:O93)</f>
        <v>8548041</v>
      </c>
      <c r="Q93" s="191">
        <f>I93+P93</f>
        <v>13764863</v>
      </c>
    </row>
    <row r="94" spans="3:17" ht="18" customHeight="1">
      <c r="C94" s="130"/>
      <c r="D94" s="133" t="s">
        <v>76</v>
      </c>
      <c r="E94" s="144"/>
      <c r="F94" s="144"/>
      <c r="G94" s="187">
        <v>4727921</v>
      </c>
      <c r="H94" s="188">
        <v>9439924</v>
      </c>
      <c r="I94" s="189">
        <f>SUM(G94:H94)</f>
        <v>14167845</v>
      </c>
      <c r="J94" s="190">
        <v>0</v>
      </c>
      <c r="K94" s="188">
        <v>22349114</v>
      </c>
      <c r="L94" s="187">
        <v>21071509</v>
      </c>
      <c r="M94" s="187">
        <v>25727577</v>
      </c>
      <c r="N94" s="187">
        <v>20514269</v>
      </c>
      <c r="O94" s="188">
        <v>23000471</v>
      </c>
      <c r="P94" s="187">
        <f>SUM(J94:O94)</f>
        <v>112662940</v>
      </c>
      <c r="Q94" s="191">
        <f>I94+P94</f>
        <v>126830785</v>
      </c>
    </row>
    <row r="95" spans="3:17" ht="18" customHeight="1">
      <c r="C95" s="145"/>
      <c r="D95" s="146" t="s">
        <v>103</v>
      </c>
      <c r="E95" s="147"/>
      <c r="F95" s="147"/>
      <c r="G95" s="192">
        <v>9175140</v>
      </c>
      <c r="H95" s="193">
        <v>6142156</v>
      </c>
      <c r="I95" s="194">
        <f>SUM(G95:H95)</f>
        <v>15317296</v>
      </c>
      <c r="J95" s="195">
        <v>0</v>
      </c>
      <c r="K95" s="193">
        <v>26187005</v>
      </c>
      <c r="L95" s="192">
        <v>19181737</v>
      </c>
      <c r="M95" s="192">
        <v>17287430</v>
      </c>
      <c r="N95" s="192">
        <v>10252864</v>
      </c>
      <c r="O95" s="193">
        <v>9914490</v>
      </c>
      <c r="P95" s="194">
        <f>SUM(J95:O95)</f>
        <v>82823526</v>
      </c>
      <c r="Q95" s="196">
        <f>I95+P95</f>
        <v>98140822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101680</v>
      </c>
      <c r="H96" s="183">
        <f t="shared" si="25"/>
        <v>2266698</v>
      </c>
      <c r="I96" s="184">
        <f t="shared" si="25"/>
        <v>2368378</v>
      </c>
      <c r="J96" s="185">
        <f t="shared" si="25"/>
        <v>0</v>
      </c>
      <c r="K96" s="223">
        <f t="shared" si="25"/>
        <v>25303613</v>
      </c>
      <c r="L96" s="182">
        <f t="shared" si="25"/>
        <v>27386690</v>
      </c>
      <c r="M96" s="182">
        <f t="shared" si="25"/>
        <v>31261937</v>
      </c>
      <c r="N96" s="182">
        <f t="shared" si="25"/>
        <v>21082932</v>
      </c>
      <c r="O96" s="183">
        <f t="shared" si="25"/>
        <v>15999072</v>
      </c>
      <c r="P96" s="182">
        <f t="shared" si="25"/>
        <v>121034244</v>
      </c>
      <c r="Q96" s="186">
        <f>SUM(Q97:Q102)</f>
        <v>123402622</v>
      </c>
    </row>
    <row r="97" spans="3:17" ht="18" customHeight="1">
      <c r="C97" s="130"/>
      <c r="D97" s="287" t="s">
        <v>78</v>
      </c>
      <c r="E97" s="288"/>
      <c r="F97" s="289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7" t="s">
        <v>79</v>
      </c>
      <c r="E98" s="288"/>
      <c r="F98" s="289"/>
      <c r="G98" s="187">
        <v>0</v>
      </c>
      <c r="H98" s="188">
        <v>0</v>
      </c>
      <c r="I98" s="189">
        <f>SUM(G98:H98)</f>
        <v>0</v>
      </c>
      <c r="J98" s="190">
        <v>0</v>
      </c>
      <c r="K98" s="224">
        <v>2170609</v>
      </c>
      <c r="L98" s="187">
        <v>2313663</v>
      </c>
      <c r="M98" s="187">
        <v>3177763</v>
      </c>
      <c r="N98" s="187">
        <v>2367866</v>
      </c>
      <c r="O98" s="188">
        <v>4038410</v>
      </c>
      <c r="P98" s="187">
        <f t="shared" si="26"/>
        <v>14068311</v>
      </c>
      <c r="Q98" s="191">
        <f>I98+P98</f>
        <v>14068311</v>
      </c>
    </row>
    <row r="99" spans="3:17" ht="18" customHeight="1">
      <c r="C99" s="130"/>
      <c r="D99" s="287" t="s">
        <v>80</v>
      </c>
      <c r="E99" s="288"/>
      <c r="F99" s="289"/>
      <c r="G99" s="187">
        <v>101680</v>
      </c>
      <c r="H99" s="188">
        <v>686347</v>
      </c>
      <c r="I99" s="189">
        <f>SUM(G99:H99)</f>
        <v>788027</v>
      </c>
      <c r="J99" s="190">
        <v>0</v>
      </c>
      <c r="K99" s="224">
        <v>2746031</v>
      </c>
      <c r="L99" s="187">
        <v>4362814</v>
      </c>
      <c r="M99" s="187">
        <v>6352754</v>
      </c>
      <c r="N99" s="187">
        <v>3826057</v>
      </c>
      <c r="O99" s="188">
        <v>2823600</v>
      </c>
      <c r="P99" s="187">
        <f>SUM(J99:O99)</f>
        <v>20111256</v>
      </c>
      <c r="Q99" s="191">
        <f t="shared" si="27"/>
        <v>20899283</v>
      </c>
    </row>
    <row r="100" spans="3:17" ht="18" customHeight="1">
      <c r="C100" s="130"/>
      <c r="D100" s="287" t="s">
        <v>81</v>
      </c>
      <c r="E100" s="288"/>
      <c r="F100" s="289"/>
      <c r="G100" s="198"/>
      <c r="H100" s="188">
        <v>1580351</v>
      </c>
      <c r="I100" s="189">
        <f>SUM(G100:H100)</f>
        <v>1580351</v>
      </c>
      <c r="J100" s="200"/>
      <c r="K100" s="224">
        <v>20386973</v>
      </c>
      <c r="L100" s="187">
        <v>20710213</v>
      </c>
      <c r="M100" s="187">
        <v>21731420</v>
      </c>
      <c r="N100" s="187">
        <v>14722980</v>
      </c>
      <c r="O100" s="188">
        <v>9137062</v>
      </c>
      <c r="P100" s="187">
        <f t="shared" si="26"/>
        <v>86688648</v>
      </c>
      <c r="Q100" s="191">
        <f t="shared" si="27"/>
        <v>88268999</v>
      </c>
    </row>
    <row r="101" spans="3:17" ht="18" customHeight="1">
      <c r="C101" s="130"/>
      <c r="D101" s="287" t="s">
        <v>82</v>
      </c>
      <c r="E101" s="288"/>
      <c r="F101" s="289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4" t="s">
        <v>83</v>
      </c>
      <c r="E102" s="305"/>
      <c r="F102" s="306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166029</v>
      </c>
      <c r="O102" s="193">
        <v>0</v>
      </c>
      <c r="P102" s="192">
        <f t="shared" si="26"/>
        <v>166029</v>
      </c>
      <c r="Q102" s="196">
        <f t="shared" si="27"/>
        <v>166029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46648968</v>
      </c>
      <c r="L103" s="182">
        <f t="shared" si="28"/>
        <v>82600683</v>
      </c>
      <c r="M103" s="182">
        <f t="shared" si="28"/>
        <v>163494233</v>
      </c>
      <c r="N103" s="182">
        <f t="shared" si="28"/>
        <v>156210421</v>
      </c>
      <c r="O103" s="183">
        <f t="shared" si="28"/>
        <v>224615745</v>
      </c>
      <c r="P103" s="182">
        <f t="shared" si="28"/>
        <v>673570050</v>
      </c>
      <c r="Q103" s="186">
        <f>SUM(Q104:Q106)</f>
        <v>673570050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10389190</v>
      </c>
      <c r="L104" s="187">
        <v>34002957</v>
      </c>
      <c r="M104" s="187">
        <v>78287911</v>
      </c>
      <c r="N104" s="187">
        <v>86613803</v>
      </c>
      <c r="O104" s="188">
        <v>125659646</v>
      </c>
      <c r="P104" s="187">
        <f>SUM(J104:O104)</f>
        <v>334953507</v>
      </c>
      <c r="Q104" s="191">
        <f>I104+P104</f>
        <v>334953507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35738142</v>
      </c>
      <c r="L105" s="187">
        <v>47569418</v>
      </c>
      <c r="M105" s="187">
        <v>80858570</v>
      </c>
      <c r="N105" s="187">
        <v>59196509</v>
      </c>
      <c r="O105" s="188">
        <v>51208677</v>
      </c>
      <c r="P105" s="187">
        <f>SUM(J105:O105)</f>
        <v>274571316</v>
      </c>
      <c r="Q105" s="191">
        <f>I105+P105</f>
        <v>274571316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521636</v>
      </c>
      <c r="L106" s="209">
        <v>1028308</v>
      </c>
      <c r="M106" s="209">
        <v>4347752</v>
      </c>
      <c r="N106" s="209">
        <v>10400109</v>
      </c>
      <c r="O106" s="208">
        <v>47747422</v>
      </c>
      <c r="P106" s="209">
        <f>SUM(J106:O106)</f>
        <v>64045227</v>
      </c>
      <c r="Q106" s="210">
        <f>I106+P106</f>
        <v>64045227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69279579</v>
      </c>
      <c r="H107" s="212">
        <f t="shared" si="29"/>
        <v>85012510</v>
      </c>
      <c r="I107" s="213">
        <f t="shared" si="29"/>
        <v>154292089</v>
      </c>
      <c r="J107" s="214">
        <f t="shared" si="29"/>
        <v>0</v>
      </c>
      <c r="K107" s="227">
        <f t="shared" si="29"/>
        <v>284788555</v>
      </c>
      <c r="L107" s="211">
        <f t="shared" si="29"/>
        <v>317953291</v>
      </c>
      <c r="M107" s="211">
        <f t="shared" si="29"/>
        <v>405775295</v>
      </c>
      <c r="N107" s="211">
        <f t="shared" si="29"/>
        <v>333209740</v>
      </c>
      <c r="O107" s="212">
        <f t="shared" si="29"/>
        <v>414164586</v>
      </c>
      <c r="P107" s="211">
        <f t="shared" si="29"/>
        <v>1755891467</v>
      </c>
      <c r="Q107" s="215">
        <f>Q76+Q96+Q103</f>
        <v>1910183556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63176472</v>
      </c>
      <c r="H109" s="183">
        <f t="shared" si="30"/>
        <v>75084730</v>
      </c>
      <c r="I109" s="184">
        <f t="shared" si="30"/>
        <v>138261202</v>
      </c>
      <c r="J109" s="185">
        <f t="shared" si="30"/>
        <v>0</v>
      </c>
      <c r="K109" s="223">
        <f t="shared" si="30"/>
        <v>194170929</v>
      </c>
      <c r="L109" s="182">
        <f t="shared" si="30"/>
        <v>189109270</v>
      </c>
      <c r="M109" s="182">
        <f t="shared" si="30"/>
        <v>191645063</v>
      </c>
      <c r="N109" s="182">
        <f t="shared" si="30"/>
        <v>141349459</v>
      </c>
      <c r="O109" s="183">
        <f t="shared" si="30"/>
        <v>157185636</v>
      </c>
      <c r="P109" s="182">
        <f t="shared" si="30"/>
        <v>873460357</v>
      </c>
      <c r="Q109" s="186">
        <f t="shared" si="30"/>
        <v>1011721559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26540812</v>
      </c>
      <c r="H110" s="188">
        <f t="shared" si="31"/>
        <v>25488453</v>
      </c>
      <c r="I110" s="189">
        <f t="shared" si="31"/>
        <v>52029265</v>
      </c>
      <c r="J110" s="190">
        <f t="shared" si="31"/>
        <v>0</v>
      </c>
      <c r="K110" s="224">
        <f t="shared" si="31"/>
        <v>68004911</v>
      </c>
      <c r="L110" s="187">
        <f t="shared" si="31"/>
        <v>65563462</v>
      </c>
      <c r="M110" s="187">
        <f t="shared" si="31"/>
        <v>72825015</v>
      </c>
      <c r="N110" s="187">
        <f t="shared" si="31"/>
        <v>57837550</v>
      </c>
      <c r="O110" s="188">
        <f t="shared" si="31"/>
        <v>85352318</v>
      </c>
      <c r="P110" s="187">
        <f t="shared" si="31"/>
        <v>349583256</v>
      </c>
      <c r="Q110" s="191">
        <f t="shared" si="31"/>
        <v>401612521</v>
      </c>
    </row>
    <row r="111" spans="3:17" ht="18" customHeight="1">
      <c r="C111" s="130"/>
      <c r="D111" s="133"/>
      <c r="E111" s="134" t="s">
        <v>92</v>
      </c>
      <c r="F111" s="135"/>
      <c r="G111" s="187">
        <v>23581501</v>
      </c>
      <c r="H111" s="188">
        <v>18988925</v>
      </c>
      <c r="I111" s="189">
        <f>SUM(G111:H111)</f>
        <v>42570426</v>
      </c>
      <c r="J111" s="190">
        <v>0</v>
      </c>
      <c r="K111" s="224">
        <v>52991524</v>
      </c>
      <c r="L111" s="187">
        <v>49368060</v>
      </c>
      <c r="M111" s="187">
        <v>53284867</v>
      </c>
      <c r="N111" s="187">
        <v>42502371</v>
      </c>
      <c r="O111" s="188">
        <v>53223221</v>
      </c>
      <c r="P111" s="187">
        <f>SUM(J111:O111)</f>
        <v>251370043</v>
      </c>
      <c r="Q111" s="191">
        <f>I111+P111</f>
        <v>293940469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0</v>
      </c>
      <c r="I112" s="189">
        <f>SUM(G112:H112)</f>
        <v>0</v>
      </c>
      <c r="J112" s="190">
        <v>0</v>
      </c>
      <c r="K112" s="224">
        <v>84262</v>
      </c>
      <c r="L112" s="187">
        <v>734285</v>
      </c>
      <c r="M112" s="187">
        <v>1657904</v>
      </c>
      <c r="N112" s="187">
        <v>2388229</v>
      </c>
      <c r="O112" s="188">
        <v>10137942</v>
      </c>
      <c r="P112" s="187">
        <f>SUM(J112:O112)</f>
        <v>15002622</v>
      </c>
      <c r="Q112" s="191">
        <f>I112+P112</f>
        <v>15002622</v>
      </c>
    </row>
    <row r="113" spans="3:17" ht="18" customHeight="1">
      <c r="C113" s="130"/>
      <c r="D113" s="133"/>
      <c r="E113" s="134" t="s">
        <v>94</v>
      </c>
      <c r="F113" s="135"/>
      <c r="G113" s="187">
        <v>1802519</v>
      </c>
      <c r="H113" s="188">
        <v>5185709</v>
      </c>
      <c r="I113" s="189">
        <f>SUM(G113:H113)</f>
        <v>6988228</v>
      </c>
      <c r="J113" s="190">
        <v>0</v>
      </c>
      <c r="K113" s="224">
        <v>11113881</v>
      </c>
      <c r="L113" s="187">
        <v>11089030</v>
      </c>
      <c r="M113" s="187">
        <v>14059159</v>
      </c>
      <c r="N113" s="187">
        <v>10164454</v>
      </c>
      <c r="O113" s="188">
        <v>18392422</v>
      </c>
      <c r="P113" s="187">
        <f>SUM(J113:O113)</f>
        <v>64818946</v>
      </c>
      <c r="Q113" s="191">
        <f>I113+P113</f>
        <v>71807174</v>
      </c>
    </row>
    <row r="114" spans="3:17" ht="18" customHeight="1">
      <c r="C114" s="130"/>
      <c r="D114" s="133"/>
      <c r="E114" s="134" t="s">
        <v>95</v>
      </c>
      <c r="F114" s="135"/>
      <c r="G114" s="187">
        <v>291622</v>
      </c>
      <c r="H114" s="188">
        <v>348209</v>
      </c>
      <c r="I114" s="189">
        <f>SUM(G114:H114)</f>
        <v>639831</v>
      </c>
      <c r="J114" s="190">
        <v>0</v>
      </c>
      <c r="K114" s="224">
        <v>850014</v>
      </c>
      <c r="L114" s="187">
        <v>1001677</v>
      </c>
      <c r="M114" s="187">
        <v>391340</v>
      </c>
      <c r="N114" s="187">
        <v>521426</v>
      </c>
      <c r="O114" s="188">
        <v>417233</v>
      </c>
      <c r="P114" s="187">
        <f>SUM(J114:O114)</f>
        <v>3181690</v>
      </c>
      <c r="Q114" s="191">
        <f>I114+P114</f>
        <v>3821521</v>
      </c>
    </row>
    <row r="115" spans="3:17" ht="18" customHeight="1">
      <c r="C115" s="130"/>
      <c r="D115" s="133"/>
      <c r="E115" s="298" t="s">
        <v>105</v>
      </c>
      <c r="F115" s="299"/>
      <c r="G115" s="187">
        <v>865170</v>
      </c>
      <c r="H115" s="188">
        <v>965610</v>
      </c>
      <c r="I115" s="189">
        <f>SUM(G115:H115)</f>
        <v>1830780</v>
      </c>
      <c r="J115" s="190">
        <v>0</v>
      </c>
      <c r="K115" s="224">
        <v>2965230</v>
      </c>
      <c r="L115" s="187">
        <v>3370410</v>
      </c>
      <c r="M115" s="187">
        <v>3431745</v>
      </c>
      <c r="N115" s="187">
        <v>2261070</v>
      </c>
      <c r="O115" s="188">
        <v>3181500</v>
      </c>
      <c r="P115" s="187">
        <f>SUM(J115:O115)</f>
        <v>15209955</v>
      </c>
      <c r="Q115" s="191">
        <f>I115+P115</f>
        <v>17040735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15638398</v>
      </c>
      <c r="H116" s="188">
        <f t="shared" si="32"/>
        <v>27152556</v>
      </c>
      <c r="I116" s="189">
        <f t="shared" si="32"/>
        <v>42790954</v>
      </c>
      <c r="J116" s="190">
        <f t="shared" si="32"/>
        <v>0</v>
      </c>
      <c r="K116" s="224">
        <f t="shared" si="32"/>
        <v>59636088</v>
      </c>
      <c r="L116" s="187">
        <f t="shared" si="32"/>
        <v>59835676</v>
      </c>
      <c r="M116" s="187">
        <f t="shared" si="32"/>
        <v>49726433</v>
      </c>
      <c r="N116" s="187">
        <f t="shared" si="32"/>
        <v>32261515</v>
      </c>
      <c r="O116" s="188">
        <f t="shared" si="32"/>
        <v>19731544</v>
      </c>
      <c r="P116" s="187">
        <f t="shared" si="32"/>
        <v>221191256</v>
      </c>
      <c r="Q116" s="191">
        <f t="shared" si="32"/>
        <v>263982210</v>
      </c>
    </row>
    <row r="117" spans="3:17" ht="18" customHeight="1">
      <c r="C117" s="130"/>
      <c r="D117" s="133"/>
      <c r="E117" s="137" t="s">
        <v>97</v>
      </c>
      <c r="F117" s="137"/>
      <c r="G117" s="187">
        <v>12529089</v>
      </c>
      <c r="H117" s="188">
        <v>21176775</v>
      </c>
      <c r="I117" s="189">
        <f>SUM(G117:H117)</f>
        <v>33705864</v>
      </c>
      <c r="J117" s="190">
        <v>0</v>
      </c>
      <c r="K117" s="224">
        <v>50267797</v>
      </c>
      <c r="L117" s="187">
        <v>47002180</v>
      </c>
      <c r="M117" s="187">
        <v>40228565</v>
      </c>
      <c r="N117" s="187">
        <v>26836166</v>
      </c>
      <c r="O117" s="188">
        <v>17346719</v>
      </c>
      <c r="P117" s="187">
        <f>SUM(J117:O117)</f>
        <v>181681427</v>
      </c>
      <c r="Q117" s="191">
        <f>I117+P117</f>
        <v>215387291</v>
      </c>
    </row>
    <row r="118" spans="3:17" ht="18" customHeight="1">
      <c r="C118" s="130"/>
      <c r="D118" s="133"/>
      <c r="E118" s="137" t="s">
        <v>98</v>
      </c>
      <c r="F118" s="137"/>
      <c r="G118" s="187">
        <v>3109309</v>
      </c>
      <c r="H118" s="188">
        <v>5975781</v>
      </c>
      <c r="I118" s="189">
        <f>SUM(G118:H118)</f>
        <v>9085090</v>
      </c>
      <c r="J118" s="190">
        <v>0</v>
      </c>
      <c r="K118" s="224">
        <v>9368291</v>
      </c>
      <c r="L118" s="187">
        <v>12833496</v>
      </c>
      <c r="M118" s="187">
        <v>9497868</v>
      </c>
      <c r="N118" s="187">
        <v>5425349</v>
      </c>
      <c r="O118" s="188">
        <v>2384825</v>
      </c>
      <c r="P118" s="187">
        <f>SUM(J118:O118)</f>
        <v>39509829</v>
      </c>
      <c r="Q118" s="191">
        <f>I118+P118</f>
        <v>48594919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160132</v>
      </c>
      <c r="H119" s="188">
        <f t="shared" si="33"/>
        <v>883510</v>
      </c>
      <c r="I119" s="189">
        <f t="shared" si="33"/>
        <v>1043642</v>
      </c>
      <c r="J119" s="190">
        <f t="shared" si="33"/>
        <v>0</v>
      </c>
      <c r="K119" s="224">
        <f t="shared" si="33"/>
        <v>6595502</v>
      </c>
      <c r="L119" s="187">
        <f t="shared" si="33"/>
        <v>10120613</v>
      </c>
      <c r="M119" s="187">
        <f t="shared" si="33"/>
        <v>14694699</v>
      </c>
      <c r="N119" s="187">
        <f t="shared" si="33"/>
        <v>12510660</v>
      </c>
      <c r="O119" s="188">
        <f t="shared" si="33"/>
        <v>9623970</v>
      </c>
      <c r="P119" s="187">
        <f t="shared" si="33"/>
        <v>53545444</v>
      </c>
      <c r="Q119" s="191">
        <f t="shared" si="33"/>
        <v>54589086</v>
      </c>
    </row>
    <row r="120" spans="3:17" ht="18" customHeight="1">
      <c r="C120" s="130"/>
      <c r="D120" s="133"/>
      <c r="E120" s="134" t="s">
        <v>99</v>
      </c>
      <c r="F120" s="135"/>
      <c r="G120" s="187">
        <v>125627</v>
      </c>
      <c r="H120" s="188">
        <v>716793</v>
      </c>
      <c r="I120" s="189">
        <f>SUM(G120:H120)</f>
        <v>842420</v>
      </c>
      <c r="J120" s="190">
        <v>0</v>
      </c>
      <c r="K120" s="224">
        <v>5845795</v>
      </c>
      <c r="L120" s="187">
        <v>8201280</v>
      </c>
      <c r="M120" s="187">
        <v>12555941</v>
      </c>
      <c r="N120" s="187">
        <v>10570273</v>
      </c>
      <c r="O120" s="188">
        <v>7517333</v>
      </c>
      <c r="P120" s="187">
        <f>SUM(J120:O120)</f>
        <v>44690622</v>
      </c>
      <c r="Q120" s="191">
        <f>I120+P120</f>
        <v>45533042</v>
      </c>
    </row>
    <row r="121" spans="3:17" ht="18" customHeight="1">
      <c r="C121" s="130"/>
      <c r="D121" s="133"/>
      <c r="E121" s="287" t="s">
        <v>100</v>
      </c>
      <c r="F121" s="289"/>
      <c r="G121" s="187">
        <v>34505</v>
      </c>
      <c r="H121" s="188">
        <v>166717</v>
      </c>
      <c r="I121" s="189">
        <f>SUM(G121:H121)</f>
        <v>201222</v>
      </c>
      <c r="J121" s="190">
        <v>0</v>
      </c>
      <c r="K121" s="224">
        <v>749707</v>
      </c>
      <c r="L121" s="187">
        <v>1919333</v>
      </c>
      <c r="M121" s="187">
        <v>2138758</v>
      </c>
      <c r="N121" s="187">
        <v>1940387</v>
      </c>
      <c r="O121" s="188">
        <v>2106637</v>
      </c>
      <c r="P121" s="187">
        <f>SUM(J121:O121)</f>
        <v>8854822</v>
      </c>
      <c r="Q121" s="191">
        <f>I121+P121</f>
        <v>9056044</v>
      </c>
    </row>
    <row r="122" spans="3:17" ht="18" customHeight="1">
      <c r="C122" s="130"/>
      <c r="D122" s="137"/>
      <c r="E122" s="287" t="s">
        <v>101</v>
      </c>
      <c r="F122" s="289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7406881</v>
      </c>
      <c r="H123" s="188">
        <f t="shared" si="34"/>
        <v>6922151</v>
      </c>
      <c r="I123" s="189">
        <f t="shared" si="34"/>
        <v>14329032</v>
      </c>
      <c r="J123" s="190">
        <f t="shared" si="34"/>
        <v>0</v>
      </c>
      <c r="K123" s="188">
        <f t="shared" si="34"/>
        <v>13633259</v>
      </c>
      <c r="L123" s="187">
        <f t="shared" si="34"/>
        <v>15443475</v>
      </c>
      <c r="M123" s="187">
        <f t="shared" si="34"/>
        <v>13956701</v>
      </c>
      <c r="N123" s="187">
        <f t="shared" si="34"/>
        <v>10024089</v>
      </c>
      <c r="O123" s="188">
        <f t="shared" si="34"/>
        <v>11862919</v>
      </c>
      <c r="P123" s="187">
        <f t="shared" si="34"/>
        <v>64920443</v>
      </c>
      <c r="Q123" s="191">
        <f t="shared" si="34"/>
        <v>79249475</v>
      </c>
    </row>
    <row r="124" spans="3:17" ht="18" customHeight="1">
      <c r="C124" s="130"/>
      <c r="D124" s="133"/>
      <c r="E124" s="139" t="s">
        <v>102</v>
      </c>
      <c r="F124" s="135"/>
      <c r="G124" s="187">
        <v>3035466</v>
      </c>
      <c r="H124" s="188">
        <v>4974705</v>
      </c>
      <c r="I124" s="189">
        <f>SUM(G124:H124)</f>
        <v>8010171</v>
      </c>
      <c r="J124" s="190">
        <v>0</v>
      </c>
      <c r="K124" s="188">
        <v>9109538</v>
      </c>
      <c r="L124" s="187">
        <v>11883111</v>
      </c>
      <c r="M124" s="187">
        <v>11738718</v>
      </c>
      <c r="N124" s="187">
        <v>8735427</v>
      </c>
      <c r="O124" s="188">
        <v>11185191</v>
      </c>
      <c r="P124" s="187">
        <f>SUM(J124:O124)</f>
        <v>52651985</v>
      </c>
      <c r="Q124" s="191">
        <f>I124+P124</f>
        <v>60662156</v>
      </c>
    </row>
    <row r="125" spans="3:17" ht="18" customHeight="1">
      <c r="C125" s="130"/>
      <c r="D125" s="140"/>
      <c r="E125" s="137" t="s">
        <v>74</v>
      </c>
      <c r="F125" s="141"/>
      <c r="G125" s="187">
        <v>1043730</v>
      </c>
      <c r="H125" s="188">
        <v>579996</v>
      </c>
      <c r="I125" s="189">
        <f>SUM(G125:H125)</f>
        <v>1623726</v>
      </c>
      <c r="J125" s="190">
        <v>0</v>
      </c>
      <c r="K125" s="188">
        <v>1553424</v>
      </c>
      <c r="L125" s="187">
        <v>1091074</v>
      </c>
      <c r="M125" s="187">
        <v>573282</v>
      </c>
      <c r="N125" s="187">
        <v>921903</v>
      </c>
      <c r="O125" s="188">
        <v>435547</v>
      </c>
      <c r="P125" s="187">
        <f>SUM(J125:O125)</f>
        <v>4575230</v>
      </c>
      <c r="Q125" s="191">
        <f>I125+P125</f>
        <v>6198956</v>
      </c>
    </row>
    <row r="126" spans="3:17" ht="18" customHeight="1">
      <c r="C126" s="130"/>
      <c r="D126" s="142"/>
      <c r="E126" s="134" t="s">
        <v>75</v>
      </c>
      <c r="F126" s="143"/>
      <c r="G126" s="187">
        <v>3327685</v>
      </c>
      <c r="H126" s="188">
        <v>1367450</v>
      </c>
      <c r="I126" s="189">
        <f>SUM(G126:H126)</f>
        <v>4695135</v>
      </c>
      <c r="J126" s="190">
        <v>0</v>
      </c>
      <c r="K126" s="188">
        <v>2970297</v>
      </c>
      <c r="L126" s="187">
        <v>2469290</v>
      </c>
      <c r="M126" s="187">
        <v>1644701</v>
      </c>
      <c r="N126" s="187">
        <v>366759</v>
      </c>
      <c r="O126" s="188">
        <v>242181</v>
      </c>
      <c r="P126" s="187">
        <f>SUM(J126:O126)</f>
        <v>7693228</v>
      </c>
      <c r="Q126" s="191">
        <f>I126+P126</f>
        <v>12388363</v>
      </c>
    </row>
    <row r="127" spans="3:17" ht="18" customHeight="1">
      <c r="C127" s="130"/>
      <c r="D127" s="133" t="s">
        <v>76</v>
      </c>
      <c r="E127" s="144"/>
      <c r="F127" s="144"/>
      <c r="G127" s="187">
        <v>4255109</v>
      </c>
      <c r="H127" s="188">
        <v>8495904</v>
      </c>
      <c r="I127" s="189">
        <f>SUM(G127:H127)</f>
        <v>12751013</v>
      </c>
      <c r="J127" s="190">
        <v>0</v>
      </c>
      <c r="K127" s="188">
        <v>20114164</v>
      </c>
      <c r="L127" s="187">
        <v>18964307</v>
      </c>
      <c r="M127" s="187">
        <v>23154785</v>
      </c>
      <c r="N127" s="187">
        <v>18462781</v>
      </c>
      <c r="O127" s="188">
        <v>20700395</v>
      </c>
      <c r="P127" s="187">
        <f>SUM(J127:O127)</f>
        <v>101396432</v>
      </c>
      <c r="Q127" s="191">
        <f>I127+P127</f>
        <v>114147445</v>
      </c>
    </row>
    <row r="128" spans="3:17" ht="18" customHeight="1">
      <c r="C128" s="145"/>
      <c r="D128" s="146" t="s">
        <v>103</v>
      </c>
      <c r="E128" s="147"/>
      <c r="F128" s="147"/>
      <c r="G128" s="192">
        <v>9175140</v>
      </c>
      <c r="H128" s="193">
        <v>6142156</v>
      </c>
      <c r="I128" s="194">
        <f>SUM(G128:H128)</f>
        <v>15317296</v>
      </c>
      <c r="J128" s="195">
        <v>0</v>
      </c>
      <c r="K128" s="193">
        <v>26187005</v>
      </c>
      <c r="L128" s="192">
        <v>19181737</v>
      </c>
      <c r="M128" s="192">
        <v>17287430</v>
      </c>
      <c r="N128" s="192">
        <v>10252864</v>
      </c>
      <c r="O128" s="193">
        <v>9914490</v>
      </c>
      <c r="P128" s="194">
        <f>SUM(J128:O128)</f>
        <v>82823526</v>
      </c>
      <c r="Q128" s="196">
        <f>I128+P128</f>
        <v>98140822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91512</v>
      </c>
      <c r="H129" s="183">
        <f t="shared" si="35"/>
        <v>2040024</v>
      </c>
      <c r="I129" s="184">
        <f t="shared" si="35"/>
        <v>2131536</v>
      </c>
      <c r="J129" s="185">
        <f t="shared" si="35"/>
        <v>0</v>
      </c>
      <c r="K129" s="223">
        <f t="shared" si="35"/>
        <v>22773200</v>
      </c>
      <c r="L129" s="182">
        <f t="shared" si="35"/>
        <v>24647964</v>
      </c>
      <c r="M129" s="182">
        <f t="shared" si="35"/>
        <v>28135681</v>
      </c>
      <c r="N129" s="182">
        <f t="shared" si="35"/>
        <v>18974594</v>
      </c>
      <c r="O129" s="183">
        <f t="shared" si="35"/>
        <v>14399133</v>
      </c>
      <c r="P129" s="182">
        <f t="shared" si="35"/>
        <v>108930572</v>
      </c>
      <c r="Q129" s="186">
        <f t="shared" si="35"/>
        <v>111062108</v>
      </c>
    </row>
    <row r="130" spans="3:17" ht="18" customHeight="1">
      <c r="C130" s="130"/>
      <c r="D130" s="287" t="s">
        <v>78</v>
      </c>
      <c r="E130" s="288"/>
      <c r="F130" s="289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7" t="s">
        <v>79</v>
      </c>
      <c r="E131" s="288"/>
      <c r="F131" s="289"/>
      <c r="G131" s="187">
        <v>0</v>
      </c>
      <c r="H131" s="188">
        <v>0</v>
      </c>
      <c r="I131" s="189">
        <f>SUM(G131:H131)</f>
        <v>0</v>
      </c>
      <c r="J131" s="190">
        <v>0</v>
      </c>
      <c r="K131" s="224">
        <v>1953536</v>
      </c>
      <c r="L131" s="187">
        <v>2082287</v>
      </c>
      <c r="M131" s="187">
        <v>2859972</v>
      </c>
      <c r="N131" s="187">
        <v>2131069</v>
      </c>
      <c r="O131" s="188">
        <v>3634555</v>
      </c>
      <c r="P131" s="187">
        <f t="shared" si="36"/>
        <v>12661419</v>
      </c>
      <c r="Q131" s="191">
        <f t="shared" si="37"/>
        <v>12661419</v>
      </c>
    </row>
    <row r="132" spans="3:17" ht="18" customHeight="1">
      <c r="C132" s="130"/>
      <c r="D132" s="287" t="s">
        <v>80</v>
      </c>
      <c r="E132" s="288"/>
      <c r="F132" s="289"/>
      <c r="G132" s="187">
        <v>91512</v>
      </c>
      <c r="H132" s="188">
        <v>617709</v>
      </c>
      <c r="I132" s="189">
        <f>SUM(G132:H132)</f>
        <v>709221</v>
      </c>
      <c r="J132" s="190">
        <v>0</v>
      </c>
      <c r="K132" s="224">
        <v>2471418</v>
      </c>
      <c r="L132" s="187">
        <v>3926521</v>
      </c>
      <c r="M132" s="187">
        <v>5717471</v>
      </c>
      <c r="N132" s="187">
        <v>3443446</v>
      </c>
      <c r="O132" s="188">
        <v>2541236</v>
      </c>
      <c r="P132" s="187">
        <f t="shared" si="36"/>
        <v>18100092</v>
      </c>
      <c r="Q132" s="191">
        <f t="shared" si="37"/>
        <v>18809313</v>
      </c>
    </row>
    <row r="133" spans="3:17" ht="18" customHeight="1">
      <c r="C133" s="130"/>
      <c r="D133" s="287" t="s">
        <v>81</v>
      </c>
      <c r="E133" s="288"/>
      <c r="F133" s="289"/>
      <c r="G133" s="198"/>
      <c r="H133" s="188">
        <v>1422315</v>
      </c>
      <c r="I133" s="189">
        <f>SUM(G133:H133)</f>
        <v>1422315</v>
      </c>
      <c r="J133" s="200"/>
      <c r="K133" s="224">
        <v>18348246</v>
      </c>
      <c r="L133" s="187">
        <v>18639156</v>
      </c>
      <c r="M133" s="187">
        <v>19558238</v>
      </c>
      <c r="N133" s="187">
        <v>13250653</v>
      </c>
      <c r="O133" s="188">
        <v>8223342</v>
      </c>
      <c r="P133" s="187">
        <f t="shared" si="36"/>
        <v>78019635</v>
      </c>
      <c r="Q133" s="191">
        <f t="shared" si="37"/>
        <v>79441950</v>
      </c>
    </row>
    <row r="134" spans="3:17" ht="18" customHeight="1">
      <c r="C134" s="130"/>
      <c r="D134" s="287" t="s">
        <v>82</v>
      </c>
      <c r="E134" s="288"/>
      <c r="F134" s="289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4" t="s">
        <v>83</v>
      </c>
      <c r="E135" s="305"/>
      <c r="F135" s="306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149426</v>
      </c>
      <c r="O135" s="193">
        <v>0</v>
      </c>
      <c r="P135" s="192">
        <f t="shared" si="36"/>
        <v>149426</v>
      </c>
      <c r="Q135" s="196">
        <f t="shared" si="37"/>
        <v>149426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42023105</v>
      </c>
      <c r="L136" s="182">
        <f t="shared" si="38"/>
        <v>74367480</v>
      </c>
      <c r="M136" s="182">
        <f t="shared" si="38"/>
        <v>147215487</v>
      </c>
      <c r="N136" s="182">
        <f t="shared" si="38"/>
        <v>140766825</v>
      </c>
      <c r="O136" s="183">
        <f t="shared" si="38"/>
        <v>202378470</v>
      </c>
      <c r="P136" s="182">
        <f t="shared" si="38"/>
        <v>606751367</v>
      </c>
      <c r="Q136" s="186">
        <f t="shared" si="38"/>
        <v>606751367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9389363</v>
      </c>
      <c r="L137" s="187">
        <v>30629629</v>
      </c>
      <c r="M137" s="187">
        <v>70529910</v>
      </c>
      <c r="N137" s="187">
        <v>78129954</v>
      </c>
      <c r="O137" s="188">
        <v>113318113</v>
      </c>
      <c r="P137" s="187">
        <f>SUM(J137:O137)</f>
        <v>301996969</v>
      </c>
      <c r="Q137" s="191">
        <f>I137+P137</f>
        <v>301996969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32164270</v>
      </c>
      <c r="L138" s="187">
        <v>42812375</v>
      </c>
      <c r="M138" s="187">
        <v>72772605</v>
      </c>
      <c r="N138" s="187">
        <v>53276779</v>
      </c>
      <c r="O138" s="188">
        <v>46087718</v>
      </c>
      <c r="P138" s="187">
        <f>SUM(J138:O138)</f>
        <v>247113747</v>
      </c>
      <c r="Q138" s="191">
        <f>I138+P138</f>
        <v>247113747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469472</v>
      </c>
      <c r="L139" s="209">
        <v>925476</v>
      </c>
      <c r="M139" s="209">
        <v>3912972</v>
      </c>
      <c r="N139" s="209">
        <v>9360092</v>
      </c>
      <c r="O139" s="208">
        <v>42972639</v>
      </c>
      <c r="P139" s="209">
        <f>SUM(J139:O139)</f>
        <v>57640651</v>
      </c>
      <c r="Q139" s="210">
        <f>I139+P139</f>
        <v>57640651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63267984</v>
      </c>
      <c r="H140" s="212">
        <f t="shared" si="39"/>
        <v>77124754</v>
      </c>
      <c r="I140" s="213">
        <f t="shared" si="39"/>
        <v>140392738</v>
      </c>
      <c r="J140" s="214">
        <f t="shared" si="39"/>
        <v>0</v>
      </c>
      <c r="K140" s="227">
        <f t="shared" si="39"/>
        <v>258967234</v>
      </c>
      <c r="L140" s="211">
        <f t="shared" si="39"/>
        <v>288124714</v>
      </c>
      <c r="M140" s="211">
        <f t="shared" si="39"/>
        <v>366996231</v>
      </c>
      <c r="N140" s="211">
        <f t="shared" si="39"/>
        <v>301090878</v>
      </c>
      <c r="O140" s="212">
        <f t="shared" si="39"/>
        <v>373963239</v>
      </c>
      <c r="P140" s="211">
        <f t="shared" si="39"/>
        <v>1589142296</v>
      </c>
      <c r="Q140" s="215">
        <f t="shared" si="39"/>
        <v>1729535034</v>
      </c>
    </row>
  </sheetData>
  <sheetProtection password="C7C4" sheet="1" objects="1" scenarios="1"/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G1" sqref="G1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平成２３年６月月報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92" t="s">
        <v>108</v>
      </c>
      <c r="D8" s="293"/>
      <c r="E8" s="293"/>
      <c r="F8" s="294"/>
      <c r="G8" s="307" t="s">
        <v>49</v>
      </c>
      <c r="H8" s="308"/>
      <c r="I8" s="309"/>
      <c r="J8" s="310" t="s">
        <v>50</v>
      </c>
      <c r="K8" s="308"/>
      <c r="L8" s="308"/>
      <c r="M8" s="308"/>
      <c r="N8" s="308"/>
      <c r="O8" s="308"/>
      <c r="P8" s="308"/>
      <c r="Q8" s="311" t="s">
        <v>47</v>
      </c>
    </row>
    <row r="9" spans="3:17" ht="24.75" customHeight="1">
      <c r="C9" s="295"/>
      <c r="D9" s="296"/>
      <c r="E9" s="296"/>
      <c r="F9" s="297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12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3</v>
      </c>
      <c r="H11" s="221">
        <f t="shared" si="0"/>
        <v>12</v>
      </c>
      <c r="I11" s="184">
        <f t="shared" si="0"/>
        <v>15</v>
      </c>
      <c r="J11" s="185">
        <f t="shared" si="0"/>
        <v>0</v>
      </c>
      <c r="K11" s="228">
        <f t="shared" si="0"/>
        <v>198</v>
      </c>
      <c r="L11" s="221">
        <f t="shared" si="0"/>
        <v>326</v>
      </c>
      <c r="M11" s="221">
        <f t="shared" si="0"/>
        <v>511</v>
      </c>
      <c r="N11" s="221">
        <f t="shared" si="0"/>
        <v>476</v>
      </c>
      <c r="O11" s="221">
        <f t="shared" si="0"/>
        <v>510</v>
      </c>
      <c r="P11" s="184">
        <f t="shared" si="0"/>
        <v>2021</v>
      </c>
      <c r="Q11" s="186">
        <f t="shared" si="0"/>
        <v>2036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37</v>
      </c>
      <c r="L12" s="221">
        <v>107</v>
      </c>
      <c r="M12" s="221">
        <v>242</v>
      </c>
      <c r="N12" s="221">
        <v>254</v>
      </c>
      <c r="O12" s="221">
        <v>295</v>
      </c>
      <c r="P12" s="219">
        <f aca="true" t="shared" si="2" ref="P12:P18">SUM(J12:O12)</f>
        <v>935</v>
      </c>
      <c r="Q12" s="222">
        <f aca="true" t="shared" si="3" ref="Q12:Q18">I12+P12</f>
        <v>935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89</v>
      </c>
      <c r="L13" s="221">
        <v>125</v>
      </c>
      <c r="M13" s="221">
        <v>170</v>
      </c>
      <c r="N13" s="221">
        <v>127</v>
      </c>
      <c r="O13" s="221">
        <v>96</v>
      </c>
      <c r="P13" s="219">
        <f t="shared" si="2"/>
        <v>607</v>
      </c>
      <c r="Q13" s="222">
        <f t="shared" si="3"/>
        <v>607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2</v>
      </c>
      <c r="L14" s="221">
        <v>4</v>
      </c>
      <c r="M14" s="221">
        <v>8</v>
      </c>
      <c r="N14" s="221">
        <v>15</v>
      </c>
      <c r="O14" s="221">
        <v>68</v>
      </c>
      <c r="P14" s="219">
        <f t="shared" si="2"/>
        <v>97</v>
      </c>
      <c r="Q14" s="222">
        <f t="shared" si="3"/>
        <v>97</v>
      </c>
    </row>
    <row r="15" spans="3:17" ht="14.25" customHeight="1">
      <c r="C15" s="130"/>
      <c r="D15" s="155"/>
      <c r="E15" s="287" t="s">
        <v>109</v>
      </c>
      <c r="F15" s="289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2</v>
      </c>
      <c r="H16" s="221">
        <v>10</v>
      </c>
      <c r="I16" s="219">
        <f t="shared" si="1"/>
        <v>12</v>
      </c>
      <c r="J16" s="220">
        <v>0</v>
      </c>
      <c r="K16" s="229">
        <v>65</v>
      </c>
      <c r="L16" s="221">
        <v>74</v>
      </c>
      <c r="M16" s="221">
        <v>81</v>
      </c>
      <c r="N16" s="221">
        <v>67</v>
      </c>
      <c r="O16" s="221">
        <v>43</v>
      </c>
      <c r="P16" s="219">
        <f t="shared" si="2"/>
        <v>330</v>
      </c>
      <c r="Q16" s="222">
        <f t="shared" si="3"/>
        <v>342</v>
      </c>
    </row>
    <row r="17" spans="3:17" ht="14.25" customHeight="1">
      <c r="C17" s="130"/>
      <c r="D17" s="155"/>
      <c r="E17" s="287" t="s">
        <v>110</v>
      </c>
      <c r="F17" s="289"/>
      <c r="G17" s="230">
        <v>1</v>
      </c>
      <c r="H17" s="230">
        <v>2</v>
      </c>
      <c r="I17" s="231">
        <f t="shared" si="1"/>
        <v>3</v>
      </c>
      <c r="J17" s="232">
        <v>0</v>
      </c>
      <c r="K17" s="233">
        <v>5</v>
      </c>
      <c r="L17" s="230">
        <v>16</v>
      </c>
      <c r="M17" s="230">
        <v>10</v>
      </c>
      <c r="N17" s="230">
        <v>13</v>
      </c>
      <c r="O17" s="230">
        <v>8</v>
      </c>
      <c r="P17" s="231">
        <f t="shared" si="2"/>
        <v>52</v>
      </c>
      <c r="Q17" s="234">
        <f t="shared" si="3"/>
        <v>55</v>
      </c>
    </row>
    <row r="18" spans="3:17" ht="14.25" customHeight="1">
      <c r="C18" s="130"/>
      <c r="D18" s="154"/>
      <c r="E18" s="304" t="s">
        <v>111</v>
      </c>
      <c r="F18" s="306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3</v>
      </c>
      <c r="H19" s="187">
        <f t="shared" si="4"/>
        <v>9</v>
      </c>
      <c r="I19" s="189">
        <f t="shared" si="4"/>
        <v>12</v>
      </c>
      <c r="J19" s="190">
        <f t="shared" si="4"/>
        <v>0</v>
      </c>
      <c r="K19" s="228">
        <f t="shared" si="4"/>
        <v>94</v>
      </c>
      <c r="L19" s="187">
        <f t="shared" si="4"/>
        <v>137</v>
      </c>
      <c r="M19" s="187">
        <f t="shared" si="4"/>
        <v>215</v>
      </c>
      <c r="N19" s="187">
        <f t="shared" si="4"/>
        <v>174</v>
      </c>
      <c r="O19" s="187">
        <f t="shared" si="4"/>
        <v>161</v>
      </c>
      <c r="P19" s="189">
        <f t="shared" si="4"/>
        <v>781</v>
      </c>
      <c r="Q19" s="191">
        <f t="shared" si="4"/>
        <v>793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20</v>
      </c>
      <c r="L20" s="221">
        <v>59</v>
      </c>
      <c r="M20" s="221">
        <v>125</v>
      </c>
      <c r="N20" s="221">
        <v>100</v>
      </c>
      <c r="O20" s="221">
        <v>97</v>
      </c>
      <c r="P20" s="219">
        <f aca="true" t="shared" si="6" ref="P20:P26">SUM(J20:O20)</f>
        <v>401</v>
      </c>
      <c r="Q20" s="222">
        <f aca="true" t="shared" si="7" ref="Q20:Q26">I20+P20</f>
        <v>401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21</v>
      </c>
      <c r="L21" s="221">
        <v>23</v>
      </c>
      <c r="M21" s="221">
        <v>27</v>
      </c>
      <c r="N21" s="221">
        <v>21</v>
      </c>
      <c r="O21" s="221">
        <v>16</v>
      </c>
      <c r="P21" s="219">
        <f t="shared" si="6"/>
        <v>108</v>
      </c>
      <c r="Q21" s="222">
        <f t="shared" si="7"/>
        <v>108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1</v>
      </c>
      <c r="L22" s="221">
        <v>2</v>
      </c>
      <c r="M22" s="221">
        <v>1</v>
      </c>
      <c r="N22" s="221">
        <v>2</v>
      </c>
      <c r="O22" s="221">
        <v>11</v>
      </c>
      <c r="P22" s="219">
        <f t="shared" si="6"/>
        <v>17</v>
      </c>
      <c r="Q22" s="222">
        <f t="shared" si="7"/>
        <v>17</v>
      </c>
    </row>
    <row r="23" spans="3:17" ht="14.25" customHeight="1">
      <c r="C23" s="130"/>
      <c r="D23" s="155"/>
      <c r="E23" s="287" t="s">
        <v>109</v>
      </c>
      <c r="F23" s="289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2</v>
      </c>
      <c r="H24" s="221">
        <v>8</v>
      </c>
      <c r="I24" s="219">
        <f t="shared" si="5"/>
        <v>10</v>
      </c>
      <c r="J24" s="220">
        <v>0</v>
      </c>
      <c r="K24" s="229">
        <v>51</v>
      </c>
      <c r="L24" s="221">
        <v>51</v>
      </c>
      <c r="M24" s="221">
        <v>61</v>
      </c>
      <c r="N24" s="221">
        <v>50</v>
      </c>
      <c r="O24" s="221">
        <v>35</v>
      </c>
      <c r="P24" s="219">
        <f t="shared" si="6"/>
        <v>248</v>
      </c>
      <c r="Q24" s="222">
        <f t="shared" si="7"/>
        <v>258</v>
      </c>
    </row>
    <row r="25" spans="3:17" ht="14.25" customHeight="1">
      <c r="C25" s="130"/>
      <c r="D25" s="155"/>
      <c r="E25" s="287" t="s">
        <v>110</v>
      </c>
      <c r="F25" s="289"/>
      <c r="G25" s="230">
        <v>1</v>
      </c>
      <c r="H25" s="230">
        <v>1</v>
      </c>
      <c r="I25" s="231">
        <f t="shared" si="5"/>
        <v>2</v>
      </c>
      <c r="J25" s="232">
        <v>0</v>
      </c>
      <c r="K25" s="233">
        <v>1</v>
      </c>
      <c r="L25" s="230">
        <v>2</v>
      </c>
      <c r="M25" s="230">
        <v>1</v>
      </c>
      <c r="N25" s="230">
        <v>1</v>
      </c>
      <c r="O25" s="230">
        <v>2</v>
      </c>
      <c r="P25" s="231">
        <f t="shared" si="6"/>
        <v>7</v>
      </c>
      <c r="Q25" s="234">
        <f t="shared" si="7"/>
        <v>9</v>
      </c>
    </row>
    <row r="26" spans="3:17" ht="14.25" customHeight="1" thickBot="1">
      <c r="C26" s="167"/>
      <c r="D26" s="168"/>
      <c r="E26" s="313" t="s">
        <v>111</v>
      </c>
      <c r="F26" s="314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8600</v>
      </c>
      <c r="H28" s="221">
        <f t="shared" si="8"/>
        <v>53170</v>
      </c>
      <c r="I28" s="184">
        <f t="shared" si="8"/>
        <v>61770</v>
      </c>
      <c r="J28" s="185">
        <f t="shared" si="8"/>
        <v>0</v>
      </c>
      <c r="K28" s="228">
        <f t="shared" si="8"/>
        <v>3821270</v>
      </c>
      <c r="L28" s="221">
        <f t="shared" si="8"/>
        <v>6777750</v>
      </c>
      <c r="M28" s="221">
        <f t="shared" si="8"/>
        <v>12108230</v>
      </c>
      <c r="N28" s="221">
        <f t="shared" si="8"/>
        <v>11356520</v>
      </c>
      <c r="O28" s="221">
        <f t="shared" si="8"/>
        <v>13022610</v>
      </c>
      <c r="P28" s="184">
        <f t="shared" si="8"/>
        <v>47086380</v>
      </c>
      <c r="Q28" s="186">
        <f>SUM(Q29:Q35)</f>
        <v>47148150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985840</v>
      </c>
      <c r="L29" s="221">
        <v>2948030</v>
      </c>
      <c r="M29" s="221">
        <v>6646640</v>
      </c>
      <c r="N29" s="221">
        <v>7017860</v>
      </c>
      <c r="O29" s="221">
        <v>8110850</v>
      </c>
      <c r="P29" s="219">
        <f aca="true" t="shared" si="10" ref="P29:P35">SUM(J29:O29)</f>
        <v>25709220</v>
      </c>
      <c r="Q29" s="222">
        <f aca="true" t="shared" si="11" ref="Q29:Q35">I29+P29</f>
        <v>25709220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2391900</v>
      </c>
      <c r="L30" s="221">
        <v>3133430</v>
      </c>
      <c r="M30" s="221">
        <v>4459430</v>
      </c>
      <c r="N30" s="221">
        <v>3217280</v>
      </c>
      <c r="O30" s="221">
        <v>2676860</v>
      </c>
      <c r="P30" s="219">
        <f t="shared" si="10"/>
        <v>15878900</v>
      </c>
      <c r="Q30" s="222">
        <f t="shared" si="11"/>
        <v>15878900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59400</v>
      </c>
      <c r="L31" s="221">
        <v>92250</v>
      </c>
      <c r="M31" s="221">
        <v>206040</v>
      </c>
      <c r="N31" s="221">
        <v>377520</v>
      </c>
      <c r="O31" s="221">
        <v>1807190</v>
      </c>
      <c r="P31" s="219">
        <f t="shared" si="10"/>
        <v>2542400</v>
      </c>
      <c r="Q31" s="222">
        <f>I31+P31</f>
        <v>2542400</v>
      </c>
    </row>
    <row r="32" spans="3:17" ht="14.25" customHeight="1">
      <c r="C32" s="130"/>
      <c r="D32" s="155"/>
      <c r="E32" s="287" t="s">
        <v>109</v>
      </c>
      <c r="F32" s="289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5630</v>
      </c>
      <c r="H33" s="221">
        <v>48010</v>
      </c>
      <c r="I33" s="219">
        <f t="shared" si="9"/>
        <v>53640</v>
      </c>
      <c r="J33" s="220">
        <v>0</v>
      </c>
      <c r="K33" s="229">
        <v>360860</v>
      </c>
      <c r="L33" s="221">
        <v>532340</v>
      </c>
      <c r="M33" s="221">
        <v>705510</v>
      </c>
      <c r="N33" s="221">
        <v>667380</v>
      </c>
      <c r="O33" s="221">
        <v>397030</v>
      </c>
      <c r="P33" s="219">
        <f t="shared" si="10"/>
        <v>2663120</v>
      </c>
      <c r="Q33" s="222">
        <f t="shared" si="11"/>
        <v>2716760</v>
      </c>
    </row>
    <row r="34" spans="3:17" ht="14.25" customHeight="1">
      <c r="C34" s="130"/>
      <c r="D34" s="155"/>
      <c r="E34" s="287" t="s">
        <v>110</v>
      </c>
      <c r="F34" s="289"/>
      <c r="G34" s="230">
        <v>2970</v>
      </c>
      <c r="H34" s="230">
        <v>5160</v>
      </c>
      <c r="I34" s="231">
        <f t="shared" si="9"/>
        <v>8130</v>
      </c>
      <c r="J34" s="232">
        <v>0</v>
      </c>
      <c r="K34" s="233">
        <v>23270</v>
      </c>
      <c r="L34" s="230">
        <v>71700</v>
      </c>
      <c r="M34" s="230">
        <v>90610</v>
      </c>
      <c r="N34" s="230">
        <v>76480</v>
      </c>
      <c r="O34" s="230">
        <v>30680</v>
      </c>
      <c r="P34" s="231">
        <f t="shared" si="10"/>
        <v>292740</v>
      </c>
      <c r="Q34" s="234">
        <f t="shared" si="11"/>
        <v>300870</v>
      </c>
    </row>
    <row r="35" spans="3:17" ht="14.25" customHeight="1">
      <c r="C35" s="130"/>
      <c r="D35" s="154"/>
      <c r="E35" s="304" t="s">
        <v>111</v>
      </c>
      <c r="F35" s="306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6560</v>
      </c>
      <c r="H36" s="187">
        <f t="shared" si="12"/>
        <v>30970</v>
      </c>
      <c r="I36" s="189">
        <f t="shared" si="12"/>
        <v>37530</v>
      </c>
      <c r="J36" s="190">
        <f t="shared" si="12"/>
        <v>0</v>
      </c>
      <c r="K36" s="228">
        <f t="shared" si="12"/>
        <v>1098380</v>
      </c>
      <c r="L36" s="187">
        <f t="shared" si="12"/>
        <v>2232300</v>
      </c>
      <c r="M36" s="187">
        <f t="shared" si="12"/>
        <v>3929000</v>
      </c>
      <c r="N36" s="187">
        <f t="shared" si="12"/>
        <v>3047130</v>
      </c>
      <c r="O36" s="187">
        <f t="shared" si="12"/>
        <v>2966540</v>
      </c>
      <c r="P36" s="189">
        <f t="shared" si="12"/>
        <v>13273350</v>
      </c>
      <c r="Q36" s="191">
        <f>SUM(Q37:Q43)</f>
        <v>13310880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413280</v>
      </c>
      <c r="L37" s="221">
        <v>1417150</v>
      </c>
      <c r="M37" s="221">
        <v>2962730</v>
      </c>
      <c r="N37" s="221">
        <v>2323180</v>
      </c>
      <c r="O37" s="221">
        <v>2211070</v>
      </c>
      <c r="P37" s="219">
        <f aca="true" t="shared" si="14" ref="P37:P43">SUM(J37:O37)</f>
        <v>9327410</v>
      </c>
      <c r="Q37" s="222">
        <f aca="true" t="shared" si="15" ref="Q37:Q43">I37+P37</f>
        <v>9327410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428920</v>
      </c>
      <c r="L38" s="221">
        <v>495820</v>
      </c>
      <c r="M38" s="221">
        <v>477150</v>
      </c>
      <c r="N38" s="221">
        <v>302710</v>
      </c>
      <c r="O38" s="221">
        <v>345730</v>
      </c>
      <c r="P38" s="219">
        <f t="shared" si="14"/>
        <v>2050330</v>
      </c>
      <c r="Q38" s="222">
        <f t="shared" si="15"/>
        <v>2050330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34500</v>
      </c>
      <c r="L39" s="221">
        <v>39450</v>
      </c>
      <c r="M39" s="221">
        <v>31050</v>
      </c>
      <c r="N39" s="221">
        <v>44400</v>
      </c>
      <c r="O39" s="221">
        <v>142890</v>
      </c>
      <c r="P39" s="219">
        <f t="shared" si="14"/>
        <v>292290</v>
      </c>
      <c r="Q39" s="222">
        <f>I39+P39</f>
        <v>292290</v>
      </c>
    </row>
    <row r="40" spans="3:17" ht="14.25" customHeight="1">
      <c r="C40" s="130"/>
      <c r="D40" s="155"/>
      <c r="E40" s="287" t="s">
        <v>109</v>
      </c>
      <c r="F40" s="289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3110</v>
      </c>
      <c r="H41" s="221">
        <v>26370</v>
      </c>
      <c r="I41" s="219">
        <f t="shared" si="13"/>
        <v>29480</v>
      </c>
      <c r="J41" s="220">
        <v>0</v>
      </c>
      <c r="K41" s="229">
        <v>220030</v>
      </c>
      <c r="L41" s="221">
        <v>268380</v>
      </c>
      <c r="M41" s="221">
        <v>439670</v>
      </c>
      <c r="N41" s="221">
        <v>372240</v>
      </c>
      <c r="O41" s="221">
        <v>265560</v>
      </c>
      <c r="P41" s="219">
        <f t="shared" si="14"/>
        <v>1565880</v>
      </c>
      <c r="Q41" s="222">
        <f t="shared" si="15"/>
        <v>1595360</v>
      </c>
    </row>
    <row r="42" spans="3:17" ht="14.25" customHeight="1">
      <c r="C42" s="130"/>
      <c r="D42" s="165"/>
      <c r="E42" s="287" t="s">
        <v>110</v>
      </c>
      <c r="F42" s="289"/>
      <c r="G42" s="221">
        <v>3450</v>
      </c>
      <c r="H42" s="221">
        <v>4600</v>
      </c>
      <c r="I42" s="219">
        <f t="shared" si="13"/>
        <v>8050</v>
      </c>
      <c r="J42" s="220">
        <v>0</v>
      </c>
      <c r="K42" s="229">
        <v>1650</v>
      </c>
      <c r="L42" s="221">
        <v>11500</v>
      </c>
      <c r="M42" s="221">
        <v>18400</v>
      </c>
      <c r="N42" s="221">
        <v>4600</v>
      </c>
      <c r="O42" s="221">
        <v>1290</v>
      </c>
      <c r="P42" s="219">
        <f t="shared" si="14"/>
        <v>37440</v>
      </c>
      <c r="Q42" s="222">
        <f t="shared" si="15"/>
        <v>45490</v>
      </c>
    </row>
    <row r="43" spans="3:17" ht="14.25" customHeight="1">
      <c r="C43" s="151"/>
      <c r="D43" s="170"/>
      <c r="E43" s="304" t="s">
        <v>111</v>
      </c>
      <c r="F43" s="306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15160</v>
      </c>
      <c r="H44" s="211">
        <f t="shared" si="16"/>
        <v>84140</v>
      </c>
      <c r="I44" s="213">
        <f t="shared" si="16"/>
        <v>99300</v>
      </c>
      <c r="J44" s="214">
        <f t="shared" si="16"/>
        <v>0</v>
      </c>
      <c r="K44" s="243">
        <f t="shared" si="16"/>
        <v>4919650</v>
      </c>
      <c r="L44" s="211">
        <f t="shared" si="16"/>
        <v>9010050</v>
      </c>
      <c r="M44" s="211">
        <f t="shared" si="16"/>
        <v>16037230</v>
      </c>
      <c r="N44" s="211">
        <f t="shared" si="16"/>
        <v>14403650</v>
      </c>
      <c r="O44" s="211">
        <f>O28+O36</f>
        <v>15989150</v>
      </c>
      <c r="P44" s="213">
        <f t="shared" si="16"/>
        <v>60359730</v>
      </c>
      <c r="Q44" s="215">
        <f>Q28+Q36</f>
        <v>60459030</v>
      </c>
    </row>
  </sheetData>
  <sheetProtection password="C7C4" sheet="1" objects="1" scenarios="1"/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9" t="s">
        <v>16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2" s="2" customFormat="1" ht="24" customHeight="1">
      <c r="A4" s="319" t="str">
        <f>'様式１'!A5</f>
        <v>平成２３年６月月報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215</v>
      </c>
      <c r="H14" s="254">
        <v>339</v>
      </c>
      <c r="I14" s="315">
        <f>SUM(G14:H14)</f>
        <v>554</v>
      </c>
      <c r="J14" s="316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1208687</v>
      </c>
      <c r="H15" s="255">
        <v>3282192</v>
      </c>
      <c r="I15" s="317">
        <f>SUM(G15:H15)</f>
        <v>4490879</v>
      </c>
      <c r="J15" s="318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85</v>
      </c>
      <c r="H19" s="254">
        <v>460</v>
      </c>
      <c r="I19" s="315">
        <f>SUM(G19:H19)</f>
        <v>545</v>
      </c>
      <c r="J19" s="316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654931</v>
      </c>
      <c r="H20" s="255">
        <v>2923992</v>
      </c>
      <c r="I20" s="317">
        <f>SUM(G20:H20)</f>
        <v>3578923</v>
      </c>
      <c r="J20" s="318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73</v>
      </c>
      <c r="H24" s="254">
        <v>2261</v>
      </c>
      <c r="I24" s="315">
        <f>SUM(G24:H24)</f>
        <v>2334</v>
      </c>
      <c r="J24" s="316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726972</v>
      </c>
      <c r="H25" s="256">
        <v>27984796</v>
      </c>
      <c r="I25" s="317">
        <f>SUM(G25:H25)</f>
        <v>28711768</v>
      </c>
      <c r="J25" s="318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0</v>
      </c>
      <c r="H29" s="254">
        <v>18</v>
      </c>
      <c r="I29" s="315">
        <f>SUM(G29:H29)</f>
        <v>18</v>
      </c>
      <c r="J29" s="316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0</v>
      </c>
      <c r="H30" s="255">
        <v>200209</v>
      </c>
      <c r="I30" s="317">
        <f>SUM(G30:H30)</f>
        <v>200209</v>
      </c>
      <c r="J30" s="318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373</v>
      </c>
      <c r="H34" s="254">
        <f>H14+H19+H24+H29</f>
        <v>3078</v>
      </c>
      <c r="I34" s="315">
        <f>SUM(G34:H34)</f>
        <v>3451</v>
      </c>
      <c r="J34" s="316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2590590</v>
      </c>
      <c r="H35" s="255">
        <f>H15+H20+H25+H30</f>
        <v>34391189</v>
      </c>
      <c r="I35" s="317">
        <f>SUM(G35:H35)</f>
        <v>36981779</v>
      </c>
      <c r="J35" s="318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sheetProtection password="C7C4" sheet="1" objects="1" scenarios="1"/>
  <mergeCells count="12"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2011-07-27T06:43:22Z</cp:lastPrinted>
  <dcterms:created xsi:type="dcterms:W3CDTF">2006-12-27T00:16:47Z</dcterms:created>
  <dcterms:modified xsi:type="dcterms:W3CDTF">2011-07-27T07:06:21Z</dcterms:modified>
  <cp:category/>
  <cp:version/>
  <cp:contentType/>
  <cp:contentStatus/>
</cp:coreProperties>
</file>