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①" sheetId="4" r:id="rId4"/>
    <sheet name="様式２の５" sheetId="5" r:id="rId5"/>
    <sheet name="様式２の５①" sheetId="6" r:id="rId6"/>
    <sheet name="様式３" sheetId="7" r:id="rId7"/>
  </sheets>
  <definedNames>
    <definedName name="_xlnm.Print_Area" localSheetId="2">'様式２'!$A$1:$M$133</definedName>
    <definedName name="_xlnm.Print_Area" localSheetId="3">'様式２①'!$A$1:$M$40</definedName>
    <definedName name="_xlnm.Print_Area" localSheetId="6">'様式３'!$A$1:$I$32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<sst xmlns="http://schemas.openxmlformats.org/spreadsheetml/2006/main" count="375" uniqueCount="148">
  <si>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</si>
  <si>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</si>
  <si>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</si>
  <si>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</si>
  <si>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</si>
  <si>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</si>
  <si>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</si>
  <si>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</si>
  <si>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</si>
  <si>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</si>
  <si>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</si>
  <si>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</si>
  <si>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</si>
  <si>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</si>
  <si>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</si>
  <si>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</si>
  <si>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</si>
  <si>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</si>
  <si>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</si>
  <si>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</si>
  <si>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</si>
  <si>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</si>
  <si>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</si>
  <si>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</si>
  <si>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</si>
  <si>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</si>
  <si>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</si>
  <si>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</si>
  <si>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</si>
  <si>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</si>
  <si>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</si>
  <si>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</si>
  <si>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</si>
  <si>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</si>
  <si>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</si>
  <si>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</si>
  <si>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</si>
  <si>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</si>
  <si>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</si>
  <si>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</si>
  <si>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</si>
  <si>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</si>
  <si>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</si>
  <si>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</si>
  <si>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</si>
  <si>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</si>
  <si>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</si>
  <si>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</si>
  <si>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</si>
  <si>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</si>
  <si>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</si>
  <si>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</si>
  <si>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</si>
  <si>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</si>
  <si>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</si>
  <si>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</si>
  <si>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</si>
  <si>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</si>
  <si>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</si>
  <si>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</si>
  <si>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</si>
  <si>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</si>
  <si>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</si>
  <si>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</si>
  <si>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</si>
  <si>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</si>
  <si>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</si>
  <si>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</si>
  <si>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</si>
  <si>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</si>
  <si>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</si>
  <si>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</si>
  <si>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</si>
  <si>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</si>
  <si>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</si>
  <si>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</si>
  <si>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</si>
  <si>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</si>
  <si>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</si>
  <si>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</si>
  <si>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</si>
  <si>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</si>
  <si>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</si>
  <si>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</si>
  <si>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</si>
  <si>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</si>
  <si>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</si>
  <si>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</si>
  <si>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</si>
  <si>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</si>
  <si>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</si>
  <si>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</si>
  <si>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</si>
  <si>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</si>
  <si>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</si>
  <si>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</si>
  <si>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</si>
  <si>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</si>
  <si>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</si>
  <si>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</si>
  <si>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</si>
  <si>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</si>
  <si>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</si>
  <si>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</si>
  <si>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</si>
  <si>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</si>
  <si>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</si>
  <si>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</si>
  <si>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</si>
  <si>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</si>
  <si>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</si>
  <si>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</si>
  <si>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</si>
  <si>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</si>
  <si>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</si>
  <si>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</si>
  <si>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</si>
  <si>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</si>
  <si>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</si>
  <si>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</si>
  <si>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</si>
  <si>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</si>
  <si>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</si>
  <si>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</si>
  <si>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</si>
  <si>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</si>
  <si>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</si>
  <si>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</si>
  <si>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</si>
  <si>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</si>
  <si>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</si>
  <si>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</si>
  <si>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</si>
  <si>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（様式２）①</t>
  </si>
  <si>
    <t>（１）特定入所者介護（支援）サービス費</t>
  </si>
  <si>
    <t>食費</t>
  </si>
  <si>
    <t>介護老人福祉施設</t>
  </si>
  <si>
    <t>介護療養型医療施設</t>
  </si>
  <si>
    <t>居住費（滞在費）</t>
  </si>
  <si>
    <t>イ　支給額</t>
  </si>
  <si>
    <t>平成１８年３月月報</t>
  </si>
  <si>
    <t>（様式２の５①）</t>
  </si>
  <si>
    <t>ア 利用者負担第四段階</t>
  </si>
  <si>
    <t xml:space="preserve">イ 利用者負担第三段階 </t>
  </si>
  <si>
    <t>ウ 利用者負担第二段階</t>
  </si>
  <si>
    <t>エ 老齢福祉年金受給者等</t>
  </si>
  <si>
    <t>オ 合計</t>
  </si>
  <si>
    <t>特定入所者介護サービス等費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</si>
</sst>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2" fillId="0" borderId="0" xfId="23" applyFont="1">
      <alignment/>
      <protection/>
    </xf>
    <xf numFmtId="0" fontId="0" fillId="0" borderId="0" xfId="23" applyFont="1" applyBorder="1" applyAlignment="1">
      <alignment vertical="center"/>
      <protection/>
    </xf>
    <xf numFmtId="0" fontId="2" fillId="0" borderId="0" xfId="23" applyFont="1" applyBorder="1">
      <alignment/>
      <protection/>
    </xf>
    <xf numFmtId="0" fontId="9" fillId="0" borderId="0" xfId="23" applyFont="1" applyBorder="1" applyAlignment="1">
      <alignment vertical="center"/>
      <protection/>
    </xf>
    <xf numFmtId="57" fontId="0" fillId="0" borderId="0" xfId="23" applyNumberFormat="1" applyFont="1" applyBorder="1" applyAlignment="1">
      <alignment horizontal="centerContinuous" vertical="center"/>
      <protection/>
    </xf>
    <xf numFmtId="0" fontId="0" fillId="0" borderId="0" xfId="23" applyFont="1" applyBorder="1" applyAlignment="1">
      <alignment horizontal="centerContinuous" vertical="center"/>
      <protection/>
    </xf>
    <xf numFmtId="0" fontId="10" fillId="0" borderId="0" xfId="23" applyFont="1" applyAlignment="1">
      <alignment horizontal="centerContinuous" vertical="center"/>
      <protection/>
    </xf>
    <xf numFmtId="0" fontId="11" fillId="0" borderId="0" xfId="23" applyFont="1" applyAlignment="1">
      <alignment horizontal="centerContinuous" vertical="center"/>
      <protection/>
    </xf>
    <xf numFmtId="0" fontId="9" fillId="0" borderId="0" xfId="23" applyFont="1" applyAlignment="1">
      <alignment horizontal="centerContinuous" vertical="center"/>
      <protection/>
    </xf>
    <xf numFmtId="0" fontId="0" fillId="0" borderId="0" xfId="23" applyFont="1" applyAlignment="1">
      <alignment horizontal="centerContinuous" vertical="center"/>
      <protection/>
    </xf>
    <xf numFmtId="0" fontId="0" fillId="0" borderId="0" xfId="23" applyFont="1" applyAlignment="1">
      <alignment vertical="center"/>
      <protection/>
    </xf>
    <xf numFmtId="0" fontId="0" fillId="0" borderId="1" xfId="23" applyFont="1" applyBorder="1" applyAlignment="1">
      <alignment vertical="center"/>
      <protection/>
    </xf>
    <xf numFmtId="0" fontId="0" fillId="0" borderId="2" xfId="23" applyFont="1" applyBorder="1" applyAlignment="1">
      <alignment horizontal="center" vertical="center"/>
      <protection/>
    </xf>
    <xf numFmtId="0" fontId="0" fillId="0" borderId="3" xfId="23" applyFont="1" applyBorder="1" applyAlignment="1">
      <alignment horizontal="centerContinuous" vertical="center"/>
      <protection/>
    </xf>
    <xf numFmtId="0" fontId="0" fillId="0" borderId="4" xfId="23" applyFont="1" applyBorder="1" applyAlignment="1">
      <alignment horizontal="centerContinuous" vertical="center"/>
      <protection/>
    </xf>
    <xf numFmtId="0" fontId="0" fillId="0" borderId="5" xfId="23" applyFont="1" applyBorder="1" applyAlignment="1">
      <alignment horizontal="centerContinuous" vertical="center"/>
      <protection/>
    </xf>
    <xf numFmtId="0" fontId="0" fillId="0" borderId="6" xfId="23" applyFont="1" applyBorder="1" applyAlignment="1">
      <alignment horizontal="center" vertical="center"/>
      <protection/>
    </xf>
    <xf numFmtId="0" fontId="0" fillId="0" borderId="7" xfId="23" applyFont="1" applyBorder="1" applyAlignment="1">
      <alignment horizontal="center" vertical="center"/>
      <protection/>
    </xf>
    <xf numFmtId="0" fontId="0" fillId="0" borderId="8" xfId="23" applyFont="1" applyBorder="1" applyAlignment="1">
      <alignment vertical="center"/>
      <protection/>
    </xf>
    <xf numFmtId="0" fontId="0" fillId="0" borderId="7" xfId="23" applyFont="1" applyBorder="1" applyAlignment="1">
      <alignment vertical="center"/>
      <protection/>
    </xf>
    <xf numFmtId="0" fontId="4" fillId="0" borderId="9" xfId="23" applyFont="1" applyBorder="1" applyAlignment="1">
      <alignment vertical="center"/>
      <protection/>
    </xf>
    <xf numFmtId="0" fontId="0" fillId="0" borderId="10" xfId="23" applyFont="1" applyBorder="1" applyAlignment="1">
      <alignment vertical="center"/>
      <protection/>
    </xf>
    <xf numFmtId="0" fontId="0" fillId="0" borderId="11" xfId="23" applyFont="1" applyBorder="1" applyAlignment="1">
      <alignment horizontal="centerContinuous" vertical="center"/>
      <protection/>
    </xf>
    <xf numFmtId="0" fontId="0" fillId="0" borderId="3" xfId="23" applyFont="1" applyBorder="1" applyAlignment="1">
      <alignment horizontal="center" vertical="center" wrapText="1"/>
      <protection/>
    </xf>
    <xf numFmtId="0" fontId="0" fillId="0" borderId="12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right" vertical="center"/>
      <protection/>
    </xf>
    <xf numFmtId="0" fontId="0" fillId="0" borderId="14" xfId="23" applyFont="1" applyBorder="1" applyAlignment="1">
      <alignment horizontal="centerContinuous" vertical="center"/>
      <protection/>
    </xf>
    <xf numFmtId="0" fontId="0" fillId="0" borderId="15" xfId="23" applyFont="1" applyBorder="1" applyAlignment="1">
      <alignment horizontal="centerContinuous" vertical="center"/>
      <protection/>
    </xf>
    <xf numFmtId="0" fontId="0" fillId="0" borderId="16" xfId="23" applyFont="1" applyBorder="1" applyAlignment="1">
      <alignment horizontal="centerContinuous" vertical="center"/>
      <protection/>
    </xf>
    <xf numFmtId="0" fontId="0" fillId="0" borderId="13" xfId="23" applyFont="1" applyBorder="1" applyAlignment="1">
      <alignment horizontal="center" vertical="center"/>
      <protection/>
    </xf>
    <xf numFmtId="176" fontId="0" fillId="0" borderId="17" xfId="23" applyNumberFormat="1" applyFont="1" applyBorder="1" applyAlignment="1">
      <alignment horizontal="right" vertical="center"/>
      <protection/>
    </xf>
    <xf numFmtId="0" fontId="3" fillId="0" borderId="0" xfId="23" applyFont="1" applyBorder="1" applyAlignment="1">
      <alignment vertical="center"/>
      <protection/>
    </xf>
    <xf numFmtId="0" fontId="2" fillId="0" borderId="3" xfId="23" applyFont="1" applyBorder="1" applyAlignment="1">
      <alignment horizontal="centerContinuous" vertical="center"/>
      <protection/>
    </xf>
    <xf numFmtId="0" fontId="2" fillId="0" borderId="0" xfId="23" applyFont="1" applyAlignment="1">
      <alignment horizontal="centerContinuous"/>
      <protection/>
    </xf>
    <xf numFmtId="0" fontId="2" fillId="0" borderId="0" xfId="23" applyFont="1" applyAlignment="1">
      <alignment vertical="center"/>
      <protection/>
    </xf>
    <xf numFmtId="0" fontId="2" fillId="0" borderId="2" xfId="23" applyFont="1" applyBorder="1" applyAlignment="1">
      <alignment horizontal="centerContinuous" vertical="center"/>
      <protection/>
    </xf>
    <xf numFmtId="0" fontId="2" fillId="0" borderId="4" xfId="23" applyFont="1" applyBorder="1" applyAlignment="1">
      <alignment horizontal="centerContinuous" vertical="center"/>
      <protection/>
    </xf>
    <xf numFmtId="0" fontId="2" fillId="0" borderId="3" xfId="23" applyFont="1" applyBorder="1" applyAlignment="1">
      <alignment horizontal="center" vertical="center"/>
      <protection/>
    </xf>
    <xf numFmtId="0" fontId="2" fillId="0" borderId="3" xfId="23" applyFont="1" applyBorder="1" applyAlignment="1">
      <alignment horizontal="distributed" vertical="center"/>
      <protection/>
    </xf>
    <xf numFmtId="0" fontId="2" fillId="0" borderId="12" xfId="23" applyFont="1" applyBorder="1" applyAlignment="1">
      <alignment horizontal="distributed" vertical="center"/>
      <protection/>
    </xf>
    <xf numFmtId="0" fontId="2" fillId="0" borderId="7" xfId="23" applyFont="1" applyBorder="1" applyAlignment="1">
      <alignment vertical="center"/>
      <protection/>
    </xf>
    <xf numFmtId="0" fontId="2" fillId="0" borderId="1" xfId="23" applyFont="1" applyBorder="1" applyAlignment="1">
      <alignment horizontal="centerContinuous" vertical="center"/>
      <protection/>
    </xf>
    <xf numFmtId="176" fontId="2" fillId="0" borderId="8" xfId="23" applyNumberFormat="1" applyFont="1" applyBorder="1" applyAlignment="1">
      <alignment horizontal="right" vertical="center"/>
      <protection/>
    </xf>
    <xf numFmtId="176" fontId="2" fillId="0" borderId="18" xfId="23" applyNumberFormat="1" applyFont="1" applyBorder="1" applyAlignment="1">
      <alignment horizontal="right" vertical="center"/>
      <protection/>
    </xf>
    <xf numFmtId="0" fontId="2" fillId="0" borderId="1" xfId="23" applyFont="1" applyBorder="1" applyAlignment="1">
      <alignment vertical="center"/>
      <protection/>
    </xf>
    <xf numFmtId="0" fontId="2" fillId="0" borderId="6" xfId="23" applyFont="1" applyBorder="1" applyAlignment="1">
      <alignment horizontal="centerContinuous" vertical="center"/>
      <protection/>
    </xf>
    <xf numFmtId="0" fontId="2" fillId="0" borderId="10" xfId="23" applyFont="1" applyBorder="1" applyAlignment="1">
      <alignment horizontal="centerContinuous" vertical="center"/>
      <protection/>
    </xf>
    <xf numFmtId="176" fontId="2" fillId="0" borderId="9" xfId="23" applyNumberFormat="1" applyFont="1" applyBorder="1" applyAlignment="1">
      <alignment horizontal="right" vertical="center"/>
      <protection/>
    </xf>
    <xf numFmtId="176" fontId="2" fillId="0" borderId="19" xfId="23" applyNumberFormat="1" applyFont="1" applyBorder="1" applyAlignment="1">
      <alignment horizontal="right" vertical="center"/>
      <protection/>
    </xf>
    <xf numFmtId="0" fontId="2" fillId="0" borderId="0" xfId="23" applyFont="1" applyBorder="1" applyAlignment="1">
      <alignment horizontal="centerContinuous" vertical="center"/>
      <protection/>
    </xf>
    <xf numFmtId="0" fontId="2" fillId="0" borderId="0" xfId="23" applyFont="1" applyBorder="1" applyAlignment="1">
      <alignment vertical="center"/>
      <protection/>
    </xf>
    <xf numFmtId="0" fontId="2" fillId="0" borderId="7" xfId="23" applyFont="1" applyBorder="1" applyAlignment="1">
      <alignment horizontal="centerContinuous" vertical="center"/>
      <protection/>
    </xf>
    <xf numFmtId="176" fontId="2" fillId="0" borderId="18" xfId="23" applyNumberFormat="1" applyFont="1" applyBorder="1" applyAlignment="1">
      <alignment vertical="center"/>
      <protection/>
    </xf>
    <xf numFmtId="176" fontId="2" fillId="0" borderId="19" xfId="23" applyNumberFormat="1" applyFont="1" applyBorder="1" applyAlignment="1">
      <alignment vertical="center"/>
      <protection/>
    </xf>
    <xf numFmtId="0" fontId="3" fillId="0" borderId="0" xfId="23" applyFont="1" applyAlignment="1">
      <alignment horizontal="centerContinuous" vertical="center"/>
      <protection/>
    </xf>
    <xf numFmtId="0" fontId="2" fillId="0" borderId="5" xfId="23" applyFont="1" applyBorder="1" applyAlignment="1">
      <alignment horizontal="centerContinuous" vertical="center"/>
      <protection/>
    </xf>
    <xf numFmtId="0" fontId="2" fillId="0" borderId="0" xfId="23" applyFont="1" applyBorder="1" applyAlignment="1">
      <alignment/>
      <protection/>
    </xf>
    <xf numFmtId="0" fontId="2" fillId="0" borderId="0" xfId="23" applyFont="1" applyBorder="1" applyAlignment="1">
      <alignment horizontal="centerContinuous"/>
      <protection/>
    </xf>
    <xf numFmtId="57" fontId="0" fillId="0" borderId="0" xfId="23" applyNumberFormat="1" applyFont="1" applyBorder="1" applyAlignment="1">
      <alignment vertical="center"/>
      <protection/>
    </xf>
    <xf numFmtId="0" fontId="9" fillId="0" borderId="0" xfId="23" applyFont="1" applyBorder="1" applyAlignment="1">
      <alignment horizontal="centerContinuous" vertical="center"/>
      <protection/>
    </xf>
    <xf numFmtId="0" fontId="0" fillId="0" borderId="0" xfId="23" applyFont="1" applyAlignment="1">
      <alignment horizontal="right" vertical="center"/>
      <protection/>
    </xf>
    <xf numFmtId="0" fontId="0" fillId="0" borderId="2" xfId="23" applyFont="1" applyBorder="1" applyAlignment="1">
      <alignment horizontal="centerContinuous" vertical="center"/>
      <protection/>
    </xf>
    <xf numFmtId="0" fontId="0" fillId="0" borderId="12" xfId="23" applyFont="1" applyBorder="1" applyAlignment="1">
      <alignment horizontal="center" vertical="center" wrapText="1"/>
      <protection/>
    </xf>
    <xf numFmtId="0" fontId="0" fillId="0" borderId="20" xfId="23" applyFont="1" applyBorder="1" applyAlignment="1">
      <alignment horizontal="distributed" vertical="center"/>
      <protection/>
    </xf>
    <xf numFmtId="0" fontId="0" fillId="0" borderId="8" xfId="23" applyFont="1" applyBorder="1" applyAlignment="1">
      <alignment horizontal="center" vertical="center"/>
      <protection/>
    </xf>
    <xf numFmtId="176" fontId="2" fillId="0" borderId="8" xfId="23" applyNumberFormat="1" applyFont="1" applyBorder="1" applyAlignment="1">
      <alignment vertical="center"/>
      <protection/>
    </xf>
    <xf numFmtId="0" fontId="0" fillId="0" borderId="7" xfId="23" applyFont="1" applyBorder="1" applyAlignment="1">
      <alignment horizontal="distributed" vertical="center"/>
      <protection/>
    </xf>
    <xf numFmtId="0" fontId="2" fillId="0" borderId="20" xfId="23" applyFont="1" applyBorder="1" applyAlignment="1">
      <alignment vertical="center"/>
      <protection/>
    </xf>
    <xf numFmtId="0" fontId="2" fillId="0" borderId="6" xfId="23" applyFont="1" applyBorder="1" applyAlignment="1">
      <alignment vertical="center"/>
      <protection/>
    </xf>
    <xf numFmtId="0" fontId="0" fillId="0" borderId="9" xfId="23" applyFont="1" applyBorder="1" applyAlignment="1">
      <alignment horizontal="center" vertical="center"/>
      <protection/>
    </xf>
    <xf numFmtId="176" fontId="2" fillId="0" borderId="9" xfId="23" applyNumberFormat="1" applyFont="1" applyBorder="1" applyAlignment="1">
      <alignment vertical="center"/>
      <protection/>
    </xf>
    <xf numFmtId="176" fontId="2" fillId="0" borderId="21" xfId="23" applyNumberFormat="1" applyFont="1" applyBorder="1" applyAlignment="1">
      <alignment vertical="center"/>
      <protection/>
    </xf>
    <xf numFmtId="176" fontId="2" fillId="0" borderId="22" xfId="23" applyNumberFormat="1" applyFont="1" applyBorder="1" applyAlignment="1">
      <alignment vertical="center"/>
      <protection/>
    </xf>
    <xf numFmtId="0" fontId="0" fillId="0" borderId="6" xfId="23" applyFont="1" applyBorder="1" applyAlignment="1">
      <alignment horizontal="centerContinuous" vertical="center"/>
      <protection/>
    </xf>
    <xf numFmtId="0" fontId="0" fillId="0" borderId="0" xfId="23" applyFont="1" applyBorder="1" applyAlignment="1">
      <alignment horizontal="distributed" vertical="center"/>
      <protection/>
    </xf>
    <xf numFmtId="0" fontId="3" fillId="0" borderId="0" xfId="23" applyFont="1" applyBorder="1" applyAlignment="1">
      <alignment horizontal="distributed" vertical="center"/>
      <protection/>
    </xf>
    <xf numFmtId="0" fontId="0" fillId="0" borderId="0" xfId="23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21" applyFont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12" fillId="0" borderId="0" xfId="21" applyFont="1" applyAlignment="1">
      <alignment horizontal="centerContinuous" vertical="center"/>
      <protection/>
    </xf>
    <xf numFmtId="0" fontId="14" fillId="0" borderId="0" xfId="21" applyFont="1" applyAlignment="1">
      <alignment horizontal="centerContinuous" vertical="center"/>
      <protection/>
    </xf>
    <xf numFmtId="0" fontId="13" fillId="0" borderId="0" xfId="21" applyFont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5" fillId="0" borderId="0" xfId="21" applyFont="1" applyAlignment="1">
      <alignment horizontal="centerContinuous" vertical="center"/>
      <protection/>
    </xf>
    <xf numFmtId="0" fontId="15" fillId="0" borderId="0" xfId="21" applyFont="1" applyAlignment="1">
      <alignment vertical="center"/>
      <protection/>
    </xf>
    <xf numFmtId="0" fontId="15" fillId="0" borderId="0" xfId="21" applyFont="1" applyBorder="1" applyAlignment="1">
      <alignment vertical="center"/>
      <protection/>
    </xf>
    <xf numFmtId="0" fontId="15" fillId="0" borderId="0" xfId="22" applyFont="1" applyBorder="1" applyAlignment="1" applyProtection="1">
      <alignment vertical="center"/>
      <protection locked="0"/>
    </xf>
    <xf numFmtId="0" fontId="6" fillId="0" borderId="0" xfId="21">
      <alignment/>
      <protection/>
    </xf>
    <xf numFmtId="0" fontId="6" fillId="0" borderId="0" xfId="21" applyBorder="1">
      <alignment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8" fillId="0" borderId="0" xfId="21" applyFont="1" applyAlignment="1">
      <alignment vertical="center"/>
      <protection/>
    </xf>
    <xf numFmtId="0" fontId="18" fillId="0" borderId="0" xfId="21" applyFont="1" applyBorder="1" applyAlignment="1">
      <alignment vertical="center"/>
      <protection/>
    </xf>
    <xf numFmtId="0" fontId="19" fillId="0" borderId="0" xfId="21" applyFont="1" applyAlignment="1">
      <alignment vertical="center"/>
      <protection/>
    </xf>
    <xf numFmtId="0" fontId="18" fillId="0" borderId="2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18" fillId="0" borderId="2" xfId="21" applyFont="1" applyBorder="1" applyAlignment="1">
      <alignment horizontal="centerContinuous" vertical="center"/>
      <protection/>
    </xf>
    <xf numFmtId="0" fontId="18" fillId="0" borderId="4" xfId="21" applyFont="1" applyBorder="1" applyAlignment="1">
      <alignment horizontal="centerContinuous" vertical="center"/>
      <protection/>
    </xf>
    <xf numFmtId="0" fontId="18" fillId="0" borderId="3" xfId="21" applyFont="1" applyBorder="1" applyAlignment="1">
      <alignment horizontal="centerContinuous" vertical="center"/>
      <protection/>
    </xf>
    <xf numFmtId="0" fontId="18" fillId="0" borderId="5" xfId="21" applyFont="1" applyBorder="1" applyAlignment="1">
      <alignment horizontal="centerContinuous" vertical="center"/>
      <protection/>
    </xf>
    <xf numFmtId="0" fontId="18" fillId="0" borderId="7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Continuous" vertical="center"/>
      <protection/>
    </xf>
    <xf numFmtId="0" fontId="18" fillId="0" borderId="6" xfId="21" applyFont="1" applyBorder="1" applyAlignment="1">
      <alignment horizontal="centerContinuous" vertical="center"/>
      <protection/>
    </xf>
    <xf numFmtId="0" fontId="18" fillId="0" borderId="10" xfId="21" applyFont="1" applyBorder="1" applyAlignment="1">
      <alignment horizontal="centerContinuous" vertical="center"/>
      <protection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1" xfId="21" applyFont="1" applyBorder="1" applyAlignment="1">
      <alignment horizontal="centerContinuous" vertical="center"/>
      <protection/>
    </xf>
    <xf numFmtId="0" fontId="18" fillId="0" borderId="49" xfId="21" applyFont="1" applyBorder="1" applyAlignment="1">
      <alignment horizontal="centerContinuous" vertical="center"/>
      <protection/>
    </xf>
    <xf numFmtId="0" fontId="18" fillId="0" borderId="50" xfId="21" applyFont="1" applyBorder="1" applyAlignment="1">
      <alignment horizontal="centerContinuous" vertical="center"/>
      <protection/>
    </xf>
    <xf numFmtId="0" fontId="18" fillId="0" borderId="51" xfId="21" applyFont="1" applyBorder="1" applyAlignment="1">
      <alignment vertical="center"/>
      <protection/>
    </xf>
    <xf numFmtId="0" fontId="18" fillId="0" borderId="10" xfId="21" applyFont="1" applyBorder="1" applyAlignment="1">
      <alignment vertical="center"/>
      <protection/>
    </xf>
    <xf numFmtId="0" fontId="3" fillId="0" borderId="52" xfId="23" applyFont="1" applyBorder="1" applyAlignment="1">
      <alignment horizontal="center" vertical="center"/>
      <protection/>
    </xf>
    <xf numFmtId="0" fontId="3" fillId="0" borderId="53" xfId="23" applyFont="1" applyBorder="1" applyAlignment="1">
      <alignment horizontal="center" vertical="center"/>
      <protection/>
    </xf>
    <xf numFmtId="0" fontId="3" fillId="0" borderId="54" xfId="23" applyFont="1" applyBorder="1" applyAlignment="1">
      <alignment horizontal="center" vertical="center"/>
      <protection/>
    </xf>
    <xf numFmtId="0" fontId="3" fillId="0" borderId="55" xfId="23" applyFont="1" applyBorder="1" applyAlignment="1">
      <alignment horizontal="center" vertical="center"/>
      <protection/>
    </xf>
    <xf numFmtId="0" fontId="0" fillId="0" borderId="3" xfId="23" applyFont="1" applyBorder="1" applyAlignment="1">
      <alignment horizontal="center" vertical="center" wrapText="1"/>
      <protection/>
    </xf>
    <xf numFmtId="0" fontId="0" fillId="0" borderId="4" xfId="23" applyFont="1" applyBorder="1" applyAlignment="1">
      <alignment horizontal="center" vertical="center" wrapText="1"/>
      <protection/>
    </xf>
    <xf numFmtId="0" fontId="0" fillId="0" borderId="11" xfId="23" applyFont="1" applyBorder="1" applyAlignment="1">
      <alignment horizontal="center" vertical="center" wrapText="1"/>
      <protection/>
    </xf>
    <xf numFmtId="0" fontId="0" fillId="0" borderId="14" xfId="23" applyFont="1" applyBorder="1" applyAlignment="1">
      <alignment horizontal="center" vertical="center" wrapText="1"/>
      <protection/>
    </xf>
    <xf numFmtId="0" fontId="0" fillId="0" borderId="15" xfId="23" applyFont="1" applyBorder="1" applyAlignment="1">
      <alignment horizontal="center" vertical="center"/>
      <protection/>
    </xf>
    <xf numFmtId="0" fontId="0" fillId="0" borderId="16" xfId="23" applyFont="1" applyBorder="1" applyAlignment="1">
      <alignment horizontal="center" vertical="center"/>
      <protection/>
    </xf>
    <xf numFmtId="176" fontId="0" fillId="0" borderId="56" xfId="23" applyNumberFormat="1" applyFont="1" applyBorder="1" applyAlignment="1">
      <alignment horizontal="right" vertical="center"/>
      <protection/>
    </xf>
    <xf numFmtId="176" fontId="0" fillId="0" borderId="57" xfId="23" applyNumberFormat="1" applyFont="1" applyBorder="1" applyAlignment="1">
      <alignment horizontal="right" vertical="center"/>
      <protection/>
    </xf>
    <xf numFmtId="176" fontId="0" fillId="0" borderId="58" xfId="23" applyNumberFormat="1" applyFont="1" applyBorder="1" applyAlignment="1">
      <alignment horizontal="right" vertical="center"/>
      <protection/>
    </xf>
    <xf numFmtId="0" fontId="0" fillId="0" borderId="57" xfId="23" applyFont="1" applyBorder="1" applyAlignment="1">
      <alignment horizontal="right" vertical="center"/>
      <protection/>
    </xf>
    <xf numFmtId="0" fontId="0" fillId="0" borderId="58" xfId="23" applyFont="1" applyBorder="1" applyAlignment="1">
      <alignment horizontal="right" vertical="center"/>
      <protection/>
    </xf>
    <xf numFmtId="176" fontId="0" fillId="0" borderId="59" xfId="23" applyNumberFormat="1" applyFont="1" applyBorder="1" applyAlignment="1">
      <alignment horizontal="right" vertical="center"/>
      <protection/>
    </xf>
    <xf numFmtId="176" fontId="0" fillId="0" borderId="14" xfId="23" applyNumberFormat="1" applyFont="1" applyBorder="1" applyAlignment="1">
      <alignment horizontal="right" vertical="center"/>
      <protection/>
    </xf>
    <xf numFmtId="176" fontId="0" fillId="0" borderId="15" xfId="23" applyNumberFormat="1" applyFont="1" applyBorder="1" applyAlignment="1">
      <alignment horizontal="right" vertical="center"/>
      <protection/>
    </xf>
    <xf numFmtId="176" fontId="0" fillId="0" borderId="16" xfId="23" applyNumberFormat="1" applyFont="1" applyBorder="1" applyAlignment="1">
      <alignment horizontal="right" vertical="center"/>
      <protection/>
    </xf>
    <xf numFmtId="176" fontId="0" fillId="0" borderId="60" xfId="23" applyNumberFormat="1" applyFont="1" applyBorder="1" applyAlignment="1">
      <alignment horizontal="right" vertical="center"/>
      <protection/>
    </xf>
    <xf numFmtId="176" fontId="2" fillId="0" borderId="14" xfId="23" applyNumberFormat="1" applyFont="1" applyBorder="1" applyAlignment="1">
      <alignment horizontal="right" vertical="center"/>
      <protection/>
    </xf>
    <xf numFmtId="176" fontId="2" fillId="0" borderId="16" xfId="23" applyNumberFormat="1" applyFont="1" applyBorder="1" applyAlignment="1">
      <alignment horizontal="right" vertical="center"/>
      <protection/>
    </xf>
    <xf numFmtId="176" fontId="2" fillId="0" borderId="56" xfId="23" applyNumberFormat="1" applyFont="1" applyBorder="1" applyAlignment="1">
      <alignment horizontal="right" vertical="center"/>
      <protection/>
    </xf>
    <xf numFmtId="176" fontId="2" fillId="0" borderId="58" xfId="23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38" fontId="18" fillId="0" borderId="56" xfId="17" applyFont="1" applyBorder="1" applyAlignment="1">
      <alignment horizontal="right" vertical="center"/>
    </xf>
    <xf numFmtId="38" fontId="18" fillId="0" borderId="58" xfId="17" applyFont="1" applyBorder="1" applyAlignment="1">
      <alignment horizontal="right" vertical="center"/>
    </xf>
    <xf numFmtId="38" fontId="18" fillId="0" borderId="59" xfId="17" applyFont="1" applyBorder="1" applyAlignment="1">
      <alignment horizontal="right" vertical="center"/>
    </xf>
    <xf numFmtId="38" fontId="18" fillId="0" borderId="14" xfId="17" applyFont="1" applyBorder="1" applyAlignment="1">
      <alignment horizontal="right" vertical="center"/>
    </xf>
    <xf numFmtId="38" fontId="18" fillId="0" borderId="16" xfId="17" applyFont="1" applyBorder="1" applyAlignment="1">
      <alignment horizontal="right" vertical="center"/>
    </xf>
    <xf numFmtId="38" fontId="18" fillId="0" borderId="60" xfId="17" applyFont="1" applyBorder="1" applyAlignment="1">
      <alignment horizontal="right" vertical="center"/>
    </xf>
    <xf numFmtId="0" fontId="18" fillId="0" borderId="0" xfId="21" applyFont="1" applyBorder="1" applyAlignment="1">
      <alignment horizontal="center" vertical="center"/>
      <protection/>
    </xf>
    <xf numFmtId="0" fontId="10" fillId="0" borderId="0" xfId="23" applyFont="1" applyAlignment="1">
      <alignment horizontal="center" vertical="center"/>
      <protection/>
    </xf>
    <xf numFmtId="0" fontId="0" fillId="0" borderId="49" xfId="23" applyFont="1" applyBorder="1" applyAlignment="1">
      <alignment horizontal="left" vertical="center" shrinkToFit="1"/>
      <protection/>
    </xf>
    <xf numFmtId="0" fontId="0" fillId="0" borderId="16" xfId="23" applyFont="1" applyBorder="1" applyAlignment="1">
      <alignment horizontal="left" vertical="center" shrinkToFit="1"/>
      <protection/>
    </xf>
    <xf numFmtId="0" fontId="2" fillId="0" borderId="0" xfId="23" applyFont="1" applyFill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7年度年報様式" xfId="21"/>
    <cellStyle name="標準_年報様式" xfId="22"/>
    <cellStyle name="標準_平成１２年度年報（西宮市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40</xdr:row>
      <xdr:rowOff>0</xdr:rowOff>
    </xdr:from>
    <xdr:to>
      <xdr:col>12</xdr:col>
      <xdr:colOff>1038225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9077325" y="11811000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304800</xdr:colOff>
      <xdr:row>40</xdr:row>
      <xdr:rowOff>0</xdr:rowOff>
    </xdr:from>
    <xdr:to>
      <xdr:col>12</xdr:col>
      <xdr:colOff>1038225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9067800" y="11811000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40</xdr:row>
      <xdr:rowOff>0</xdr:rowOff>
    </xdr:from>
    <xdr:to>
      <xdr:col>12</xdr:col>
      <xdr:colOff>1038225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077325" y="11811000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2450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62915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52450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63867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88">
        <v>57005</v>
      </c>
      <c r="E15" s="189"/>
      <c r="F15" s="189"/>
      <c r="G15" s="189"/>
      <c r="H15" s="190"/>
      <c r="I15" s="188">
        <v>397</v>
      </c>
      <c r="J15" s="189"/>
      <c r="K15" s="189"/>
      <c r="L15" s="189"/>
      <c r="M15" s="190"/>
      <c r="N15" s="188">
        <v>205</v>
      </c>
      <c r="O15" s="189"/>
      <c r="P15" s="189"/>
      <c r="Q15" s="189"/>
      <c r="R15" s="190"/>
      <c r="S15" s="188">
        <f>D15+I15-N15</f>
        <v>57197</v>
      </c>
      <c r="T15" s="193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94">
        <v>45106</v>
      </c>
      <c r="E20" s="195"/>
      <c r="F20" s="195"/>
      <c r="G20" s="195"/>
      <c r="H20" s="196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94">
        <v>45156</v>
      </c>
      <c r="T20" s="197"/>
    </row>
    <row r="21" spans="3:20" ht="21.75" customHeight="1">
      <c r="C21" s="20" t="s">
        <v>41</v>
      </c>
      <c r="D21" s="194">
        <v>33248</v>
      </c>
      <c r="E21" s="195"/>
      <c r="F21" s="195"/>
      <c r="G21" s="195"/>
      <c r="H21" s="196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94">
        <v>33513</v>
      </c>
      <c r="T21" s="197"/>
    </row>
    <row r="22" spans="3:20" ht="21.75" customHeight="1">
      <c r="C22" s="22" t="s">
        <v>42</v>
      </c>
      <c r="D22" s="194">
        <v>792</v>
      </c>
      <c r="E22" s="195"/>
      <c r="F22" s="195"/>
      <c r="G22" s="195"/>
      <c r="H22" s="196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94">
        <v>791</v>
      </c>
      <c r="T22" s="197"/>
    </row>
    <row r="23" spans="3:20" ht="21.75" customHeight="1">
      <c r="C23" s="22" t="s">
        <v>43</v>
      </c>
      <c r="D23" s="194">
        <v>81</v>
      </c>
      <c r="E23" s="195"/>
      <c r="F23" s="195"/>
      <c r="G23" s="195"/>
      <c r="H23" s="196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94">
        <v>80</v>
      </c>
      <c r="T23" s="197"/>
    </row>
    <row r="24" spans="3:20" ht="21.75" customHeight="1" thickBot="1">
      <c r="C24" s="19" t="s">
        <v>7</v>
      </c>
      <c r="D24" s="188">
        <f>D20+D21</f>
        <v>78354</v>
      </c>
      <c r="E24" s="189"/>
      <c r="F24" s="189"/>
      <c r="G24" s="189"/>
      <c r="H24" s="190"/>
      <c r="I24" s="23" t="s">
        <v>44</v>
      </c>
      <c r="J24" s="24"/>
      <c r="K24" s="189">
        <f>S29</f>
        <v>654</v>
      </c>
      <c r="L24" s="191"/>
      <c r="M24" s="192"/>
      <c r="N24" s="23" t="s">
        <v>45</v>
      </c>
      <c r="O24" s="24"/>
      <c r="P24" s="189">
        <f>S31</f>
        <v>339</v>
      </c>
      <c r="Q24" s="191"/>
      <c r="R24" s="192"/>
      <c r="S24" s="188">
        <f>S20+S21</f>
        <v>78669</v>
      </c>
      <c r="T24" s="193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78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82" t="s">
        <v>85</v>
      </c>
      <c r="N28" s="183"/>
      <c r="O28" s="184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79"/>
      <c r="D29" s="194">
        <v>123</v>
      </c>
      <c r="E29" s="195"/>
      <c r="F29" s="196"/>
      <c r="G29" s="194">
        <v>0</v>
      </c>
      <c r="H29" s="195"/>
      <c r="I29" s="196"/>
      <c r="J29" s="194">
        <v>531</v>
      </c>
      <c r="K29" s="195"/>
      <c r="L29" s="196"/>
      <c r="M29" s="194">
        <v>0</v>
      </c>
      <c r="N29" s="195"/>
      <c r="O29" s="196"/>
      <c r="P29" s="194">
        <v>0</v>
      </c>
      <c r="Q29" s="195"/>
      <c r="R29" s="196"/>
      <c r="S29" s="29">
        <f>SUM(D29:R29)</f>
        <v>654</v>
      </c>
      <c r="T29" s="4"/>
    </row>
    <row r="30" spans="3:20" ht="24.75" customHeight="1">
      <c r="C30" s="180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85" t="s">
        <v>86</v>
      </c>
      <c r="N30" s="186"/>
      <c r="O30" s="187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81"/>
      <c r="D31" s="188">
        <v>105</v>
      </c>
      <c r="E31" s="189"/>
      <c r="F31" s="190"/>
      <c r="G31" s="188">
        <v>0</v>
      </c>
      <c r="H31" s="189"/>
      <c r="I31" s="190"/>
      <c r="J31" s="188">
        <v>227</v>
      </c>
      <c r="K31" s="189"/>
      <c r="L31" s="190"/>
      <c r="M31" s="188">
        <v>0</v>
      </c>
      <c r="N31" s="189"/>
      <c r="O31" s="190"/>
      <c r="P31" s="188">
        <v>7</v>
      </c>
      <c r="Q31" s="189"/>
      <c r="R31" s="190"/>
      <c r="S31" s="34">
        <f>SUM(D31:R31)</f>
        <v>339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平成１８年３月月報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3245</v>
      </c>
      <c r="G14" s="46">
        <f t="shared" si="0"/>
        <v>3188</v>
      </c>
      <c r="H14" s="46">
        <f t="shared" si="0"/>
        <v>1682</v>
      </c>
      <c r="I14" s="46">
        <f t="shared" si="0"/>
        <v>1357</v>
      </c>
      <c r="J14" s="46">
        <f t="shared" si="0"/>
        <v>1101</v>
      </c>
      <c r="K14" s="46">
        <f t="shared" si="0"/>
        <v>1161</v>
      </c>
      <c r="L14" s="47">
        <f>SUM(F14:K14)</f>
        <v>11734</v>
      </c>
      <c r="M14" s="3"/>
    </row>
    <row r="15" spans="3:13" ht="22.5" customHeight="1">
      <c r="C15" s="44"/>
      <c r="D15" s="48" t="s">
        <v>40</v>
      </c>
      <c r="E15" s="48"/>
      <c r="F15" s="46">
        <v>634</v>
      </c>
      <c r="G15" s="46">
        <v>516</v>
      </c>
      <c r="H15" s="46">
        <v>259</v>
      </c>
      <c r="I15" s="46">
        <v>182</v>
      </c>
      <c r="J15" s="46">
        <v>149</v>
      </c>
      <c r="K15" s="46">
        <v>180</v>
      </c>
      <c r="L15" s="47">
        <f>SUM(F15:K15)</f>
        <v>1920</v>
      </c>
      <c r="M15" s="3"/>
    </row>
    <row r="16" spans="3:13" ht="22.5" customHeight="1">
      <c r="C16" s="44"/>
      <c r="D16" s="48" t="s">
        <v>51</v>
      </c>
      <c r="E16" s="48"/>
      <c r="F16" s="46">
        <v>2611</v>
      </c>
      <c r="G16" s="46">
        <v>2672</v>
      </c>
      <c r="H16" s="46">
        <v>1423</v>
      </c>
      <c r="I16" s="46">
        <v>1175</v>
      </c>
      <c r="J16" s="46">
        <v>952</v>
      </c>
      <c r="K16" s="46">
        <v>981</v>
      </c>
      <c r="L16" s="47">
        <f>SUM(F16:K16)</f>
        <v>9814</v>
      </c>
      <c r="M16" s="3"/>
    </row>
    <row r="17" spans="3:13" ht="22.5" customHeight="1">
      <c r="C17" s="44" t="s">
        <v>52</v>
      </c>
      <c r="D17" s="45"/>
      <c r="E17" s="45"/>
      <c r="F17" s="46">
        <v>100</v>
      </c>
      <c r="G17" s="46">
        <v>141</v>
      </c>
      <c r="H17" s="46">
        <v>64</v>
      </c>
      <c r="I17" s="46">
        <v>55</v>
      </c>
      <c r="J17" s="46">
        <v>34</v>
      </c>
      <c r="K17" s="46">
        <v>47</v>
      </c>
      <c r="L17" s="47">
        <f>SUM(F17:K17)</f>
        <v>441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3345</v>
      </c>
      <c r="G18" s="51">
        <f t="shared" si="1"/>
        <v>3329</v>
      </c>
      <c r="H18" s="51">
        <f t="shared" si="1"/>
        <v>1746</v>
      </c>
      <c r="I18" s="51">
        <f t="shared" si="1"/>
        <v>1412</v>
      </c>
      <c r="J18" s="51">
        <f t="shared" si="1"/>
        <v>1135</v>
      </c>
      <c r="K18" s="51">
        <f t="shared" si="1"/>
        <v>1208</v>
      </c>
      <c r="L18" s="52">
        <f>SUM(F18:K18)</f>
        <v>12175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2261</v>
      </c>
      <c r="G23" s="46">
        <v>2354</v>
      </c>
      <c r="H23" s="46">
        <v>1114</v>
      </c>
      <c r="I23" s="46">
        <v>734</v>
      </c>
      <c r="J23" s="46">
        <v>461</v>
      </c>
      <c r="K23" s="46">
        <v>393</v>
      </c>
      <c r="L23" s="47">
        <f>SUM(F23:K23)</f>
        <v>7317</v>
      </c>
      <c r="M23" s="3"/>
    </row>
    <row r="24" spans="3:13" ht="22.5" customHeight="1">
      <c r="C24" s="55" t="s">
        <v>55</v>
      </c>
      <c r="D24" s="45"/>
      <c r="E24" s="45"/>
      <c r="F24" s="46">
        <v>63</v>
      </c>
      <c r="G24" s="46">
        <v>101</v>
      </c>
      <c r="H24" s="46">
        <v>51</v>
      </c>
      <c r="I24" s="46">
        <v>44</v>
      </c>
      <c r="J24" s="46">
        <v>22</v>
      </c>
      <c r="K24" s="46">
        <v>23</v>
      </c>
      <c r="L24" s="47">
        <f>SUM(F24:K24)</f>
        <v>304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2324</v>
      </c>
      <c r="G25" s="51">
        <f t="shared" si="2"/>
        <v>2455</v>
      </c>
      <c r="H25" s="51">
        <f t="shared" si="2"/>
        <v>1165</v>
      </c>
      <c r="I25" s="51">
        <f t="shared" si="2"/>
        <v>778</v>
      </c>
      <c r="J25" s="51">
        <f t="shared" si="2"/>
        <v>483</v>
      </c>
      <c r="K25" s="51">
        <f t="shared" si="2"/>
        <v>416</v>
      </c>
      <c r="L25" s="52">
        <f>SUM(F25:K25)</f>
        <v>7621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98">
        <v>882</v>
      </c>
      <c r="G30" s="199"/>
      <c r="H30" s="198">
        <v>805</v>
      </c>
      <c r="I30" s="199"/>
      <c r="J30" s="198">
        <v>355</v>
      </c>
      <c r="K30" s="199"/>
      <c r="L30" s="56">
        <f>SUM(F30:K30)</f>
        <v>2042</v>
      </c>
      <c r="M30" s="3"/>
    </row>
    <row r="31" spans="3:13" ht="22.5" customHeight="1">
      <c r="C31" s="55" t="s">
        <v>55</v>
      </c>
      <c r="D31" s="45"/>
      <c r="E31" s="45"/>
      <c r="F31" s="198">
        <v>10</v>
      </c>
      <c r="G31" s="199"/>
      <c r="H31" s="198">
        <v>9</v>
      </c>
      <c r="I31" s="199"/>
      <c r="J31" s="198">
        <v>5</v>
      </c>
      <c r="K31" s="199"/>
      <c r="L31" s="56">
        <f>SUM(F31:K31)</f>
        <v>24</v>
      </c>
      <c r="M31" s="3"/>
    </row>
    <row r="32" spans="3:13" ht="22.5" customHeight="1" thickBot="1">
      <c r="C32" s="49" t="s">
        <v>53</v>
      </c>
      <c r="D32" s="50"/>
      <c r="E32" s="50"/>
      <c r="F32" s="200">
        <f>F30+F31</f>
        <v>892</v>
      </c>
      <c r="G32" s="201"/>
      <c r="H32" s="200">
        <f>H30+H31</f>
        <v>814</v>
      </c>
      <c r="I32" s="201"/>
      <c r="J32" s="200">
        <f>J30+J31</f>
        <v>360</v>
      </c>
      <c r="K32" s="201"/>
      <c r="L32" s="57">
        <f>SUM(F32:K32)</f>
        <v>2066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5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平成１８年３月月報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202" t="s">
        <v>106</v>
      </c>
      <c r="B8" s="203"/>
      <c r="C8" s="203"/>
      <c r="D8" s="203"/>
      <c r="E8" s="204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5591</v>
      </c>
      <c r="H10" s="107">
        <f t="shared" si="0"/>
        <v>7143</v>
      </c>
      <c r="I10" s="107">
        <f t="shared" si="0"/>
        <v>3696</v>
      </c>
      <c r="J10" s="107">
        <f t="shared" si="0"/>
        <v>2801</v>
      </c>
      <c r="K10" s="107">
        <f t="shared" si="0"/>
        <v>1878</v>
      </c>
      <c r="L10" s="107">
        <f t="shared" si="0"/>
        <v>1950</v>
      </c>
      <c r="M10" s="108">
        <f>SUM(F10:L10)</f>
        <v>23059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3079</v>
      </c>
      <c r="H11" s="107">
        <f t="shared" si="1"/>
        <v>4256</v>
      </c>
      <c r="I11" s="107">
        <f t="shared" si="1"/>
        <v>2173</v>
      </c>
      <c r="J11" s="107">
        <f t="shared" si="1"/>
        <v>1736</v>
      </c>
      <c r="K11" s="107">
        <f t="shared" si="1"/>
        <v>1164</v>
      </c>
      <c r="L11" s="107">
        <f t="shared" si="1"/>
        <v>1247</v>
      </c>
      <c r="M11" s="108">
        <f>SUM(F11:L11)</f>
        <v>13655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1752</v>
      </c>
      <c r="H12" s="116">
        <v>1655</v>
      </c>
      <c r="I12" s="116">
        <v>693</v>
      </c>
      <c r="J12" s="116">
        <v>464</v>
      </c>
      <c r="K12" s="116">
        <v>301</v>
      </c>
      <c r="L12" s="116">
        <v>321</v>
      </c>
      <c r="M12" s="117">
        <f aca="true" t="shared" si="2" ref="M12:M67">SUM(F12:L12)</f>
        <v>5186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0</v>
      </c>
      <c r="H13" s="116">
        <v>11</v>
      </c>
      <c r="I13" s="116">
        <v>10</v>
      </c>
      <c r="J13" s="116">
        <v>22</v>
      </c>
      <c r="K13" s="116">
        <v>50</v>
      </c>
      <c r="L13" s="116">
        <v>143</v>
      </c>
      <c r="M13" s="117">
        <f t="shared" si="2"/>
        <v>236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86</v>
      </c>
      <c r="H14" s="116">
        <v>263</v>
      </c>
      <c r="I14" s="116">
        <v>190</v>
      </c>
      <c r="J14" s="116">
        <v>194</v>
      </c>
      <c r="K14" s="116">
        <v>161</v>
      </c>
      <c r="L14" s="116">
        <v>214</v>
      </c>
      <c r="M14" s="117">
        <f t="shared" si="2"/>
        <v>1108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4</v>
      </c>
      <c r="H15" s="116">
        <v>15</v>
      </c>
      <c r="I15" s="116">
        <v>15</v>
      </c>
      <c r="J15" s="116">
        <v>16</v>
      </c>
      <c r="K15" s="116">
        <v>8</v>
      </c>
      <c r="L15" s="116">
        <v>18</v>
      </c>
      <c r="M15" s="117">
        <f t="shared" si="2"/>
        <v>76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517</v>
      </c>
      <c r="H16" s="116">
        <v>949</v>
      </c>
      <c r="I16" s="116">
        <v>505</v>
      </c>
      <c r="J16" s="116">
        <v>384</v>
      </c>
      <c r="K16" s="116">
        <v>211</v>
      </c>
      <c r="L16" s="116">
        <v>126</v>
      </c>
      <c r="M16" s="117">
        <f t="shared" si="2"/>
        <v>2692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70</v>
      </c>
      <c r="H17" s="116">
        <v>188</v>
      </c>
      <c r="I17" s="116">
        <v>133</v>
      </c>
      <c r="J17" s="116">
        <v>112</v>
      </c>
      <c r="K17" s="116">
        <v>50</v>
      </c>
      <c r="L17" s="116">
        <v>24</v>
      </c>
      <c r="M17" s="117">
        <f t="shared" si="2"/>
        <v>577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650</v>
      </c>
      <c r="H18" s="116">
        <v>1175</v>
      </c>
      <c r="I18" s="116">
        <v>627</v>
      </c>
      <c r="J18" s="116">
        <v>544</v>
      </c>
      <c r="K18" s="116">
        <v>383</v>
      </c>
      <c r="L18" s="116">
        <v>401</v>
      </c>
      <c r="M18" s="117">
        <f t="shared" si="2"/>
        <v>3780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13</v>
      </c>
      <c r="H19" s="107">
        <f t="shared" si="3"/>
        <v>125</v>
      </c>
      <c r="I19" s="107">
        <f t="shared" si="3"/>
        <v>139</v>
      </c>
      <c r="J19" s="107">
        <f t="shared" si="3"/>
        <v>131</v>
      </c>
      <c r="K19" s="107">
        <f t="shared" si="3"/>
        <v>107</v>
      </c>
      <c r="L19" s="107">
        <f t="shared" si="3"/>
        <v>90</v>
      </c>
      <c r="M19" s="108">
        <f t="shared" si="2"/>
        <v>605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8</v>
      </c>
      <c r="H20" s="116">
        <v>101</v>
      </c>
      <c r="I20" s="116">
        <v>105</v>
      </c>
      <c r="J20" s="116">
        <v>94</v>
      </c>
      <c r="K20" s="116">
        <v>82</v>
      </c>
      <c r="L20" s="116">
        <v>71</v>
      </c>
      <c r="M20" s="117">
        <f t="shared" si="2"/>
        <v>461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5</v>
      </c>
      <c r="H21" s="116">
        <v>24</v>
      </c>
      <c r="I21" s="116">
        <v>34</v>
      </c>
      <c r="J21" s="116">
        <v>37</v>
      </c>
      <c r="K21" s="116">
        <v>23</v>
      </c>
      <c r="L21" s="116">
        <v>19</v>
      </c>
      <c r="M21" s="117">
        <f>SUM(F21:L21)</f>
        <v>142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0</v>
      </c>
      <c r="K22" s="116">
        <v>2</v>
      </c>
      <c r="L22" s="116">
        <v>0</v>
      </c>
      <c r="M22" s="117">
        <f t="shared" si="2"/>
        <v>2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2409</v>
      </c>
      <c r="H23" s="107">
        <f t="shared" si="4"/>
        <v>2692</v>
      </c>
      <c r="I23" s="107">
        <f t="shared" si="4"/>
        <v>1354</v>
      </c>
      <c r="J23" s="107">
        <f t="shared" si="4"/>
        <v>910</v>
      </c>
      <c r="K23" s="107">
        <f t="shared" si="4"/>
        <v>593</v>
      </c>
      <c r="L23" s="107">
        <f t="shared" si="4"/>
        <v>604</v>
      </c>
      <c r="M23" s="108">
        <f t="shared" si="2"/>
        <v>8562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82</v>
      </c>
      <c r="H24" s="116">
        <v>215</v>
      </c>
      <c r="I24" s="116">
        <v>162</v>
      </c>
      <c r="J24" s="116">
        <v>126</v>
      </c>
      <c r="K24" s="116">
        <v>109</v>
      </c>
      <c r="L24" s="116">
        <v>182</v>
      </c>
      <c r="M24" s="117">
        <f t="shared" si="2"/>
        <v>876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67</v>
      </c>
      <c r="I25" s="116">
        <v>104</v>
      </c>
      <c r="J25" s="116">
        <v>52</v>
      </c>
      <c r="K25" s="116">
        <v>36</v>
      </c>
      <c r="L25" s="116">
        <v>15</v>
      </c>
      <c r="M25" s="117">
        <f t="shared" si="2"/>
        <v>274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34</v>
      </c>
      <c r="H26" s="116">
        <v>69</v>
      </c>
      <c r="I26" s="116">
        <v>37</v>
      </c>
      <c r="J26" s="116">
        <v>32</v>
      </c>
      <c r="K26" s="116">
        <v>29</v>
      </c>
      <c r="L26" s="116">
        <v>12</v>
      </c>
      <c r="M26" s="117">
        <f t="shared" si="2"/>
        <v>213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2293</v>
      </c>
      <c r="H27" s="116">
        <v>2341</v>
      </c>
      <c r="I27" s="116">
        <v>1051</v>
      </c>
      <c r="J27" s="116">
        <v>700</v>
      </c>
      <c r="K27" s="116">
        <v>419</v>
      </c>
      <c r="L27" s="116">
        <v>395</v>
      </c>
      <c r="M27" s="117">
        <f>SUM(F27:L27)</f>
        <v>7199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41</v>
      </c>
      <c r="H28" s="116">
        <v>38</v>
      </c>
      <c r="I28" s="116">
        <v>17</v>
      </c>
      <c r="J28" s="116">
        <v>11</v>
      </c>
      <c r="K28" s="116">
        <v>9</v>
      </c>
      <c r="L28" s="116">
        <v>4</v>
      </c>
      <c r="M28" s="117">
        <f t="shared" si="2"/>
        <v>120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49</v>
      </c>
      <c r="H29" s="116">
        <v>32</v>
      </c>
      <c r="I29" s="116">
        <v>13</v>
      </c>
      <c r="J29" s="116">
        <v>13</v>
      </c>
      <c r="K29" s="116">
        <v>5</v>
      </c>
      <c r="L29" s="116">
        <v>5</v>
      </c>
      <c r="M29" s="117">
        <f t="shared" si="2"/>
        <v>117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0</v>
      </c>
      <c r="H30" s="128">
        <f t="shared" si="5"/>
        <v>262</v>
      </c>
      <c r="I30" s="128">
        <f t="shared" si="5"/>
        <v>323</v>
      </c>
      <c r="J30" s="128">
        <f t="shared" si="5"/>
        <v>421</v>
      </c>
      <c r="K30" s="128">
        <f t="shared" si="5"/>
        <v>494</v>
      </c>
      <c r="L30" s="128">
        <f t="shared" si="5"/>
        <v>606</v>
      </c>
      <c r="M30" s="117">
        <f t="shared" si="2"/>
        <v>2106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0</v>
      </c>
      <c r="H31" s="116">
        <v>76</v>
      </c>
      <c r="I31" s="116">
        <v>133</v>
      </c>
      <c r="J31" s="116">
        <v>180</v>
      </c>
      <c r="K31" s="116">
        <v>239</v>
      </c>
      <c r="L31" s="116">
        <v>274</v>
      </c>
      <c r="M31" s="117">
        <f t="shared" si="2"/>
        <v>902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177</v>
      </c>
      <c r="I32" s="116">
        <v>182</v>
      </c>
      <c r="J32" s="116">
        <v>203</v>
      </c>
      <c r="K32" s="116">
        <v>162</v>
      </c>
      <c r="L32" s="116">
        <v>108</v>
      </c>
      <c r="M32" s="117">
        <f t="shared" si="2"/>
        <v>832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9</v>
      </c>
      <c r="I33" s="116">
        <v>8</v>
      </c>
      <c r="J33" s="116">
        <v>38</v>
      </c>
      <c r="K33" s="116">
        <v>93</v>
      </c>
      <c r="L33" s="116">
        <v>224</v>
      </c>
      <c r="M33" s="117">
        <f t="shared" si="2"/>
        <v>372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0</v>
      </c>
      <c r="H34" s="128">
        <f t="shared" si="6"/>
        <v>-1</v>
      </c>
      <c r="I34" s="128">
        <f t="shared" si="6"/>
        <v>0</v>
      </c>
      <c r="J34" s="128">
        <f t="shared" si="6"/>
        <v>-1</v>
      </c>
      <c r="K34" s="128">
        <f t="shared" si="6"/>
        <v>0</v>
      </c>
      <c r="L34" s="128">
        <f t="shared" si="6"/>
        <v>2</v>
      </c>
      <c r="M34" s="117">
        <f t="shared" si="2"/>
        <v>0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0</v>
      </c>
      <c r="H35" s="116">
        <v>0</v>
      </c>
      <c r="I35" s="116">
        <v>0</v>
      </c>
      <c r="J35" s="116">
        <v>-1</v>
      </c>
      <c r="K35" s="116">
        <v>0</v>
      </c>
      <c r="L35" s="116">
        <v>2</v>
      </c>
      <c r="M35" s="117">
        <f t="shared" si="2"/>
        <v>1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-1</v>
      </c>
      <c r="I36" s="116">
        <v>0</v>
      </c>
      <c r="J36" s="116">
        <v>0</v>
      </c>
      <c r="K36" s="116">
        <v>0</v>
      </c>
      <c r="L36" s="116">
        <v>0</v>
      </c>
      <c r="M36" s="117">
        <f t="shared" si="2"/>
        <v>-1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7">
        <f>SUM(F37:L37)</f>
        <v>0</v>
      </c>
    </row>
    <row r="38" spans="1:13" ht="28.5" customHeight="1">
      <c r="A38" s="205" t="s">
        <v>126</v>
      </c>
      <c r="B38" s="206"/>
      <c r="C38" s="206"/>
      <c r="D38" s="206"/>
      <c r="E38" s="207"/>
      <c r="F38" s="131">
        <f aca="true" t="shared" si="7" ref="F38:L38">F10+F30</f>
        <v>0</v>
      </c>
      <c r="G38" s="131">
        <f t="shared" si="7"/>
        <v>5591</v>
      </c>
      <c r="H38" s="131">
        <f t="shared" si="7"/>
        <v>7405</v>
      </c>
      <c r="I38" s="131">
        <f t="shared" si="7"/>
        <v>4019</v>
      </c>
      <c r="J38" s="131">
        <f t="shared" si="7"/>
        <v>3222</v>
      </c>
      <c r="K38" s="131">
        <f t="shared" si="7"/>
        <v>2372</v>
      </c>
      <c r="L38" s="131">
        <f t="shared" si="7"/>
        <v>2556</v>
      </c>
      <c r="M38" s="132">
        <f>SUM(F38:L38)</f>
        <v>25165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202" t="s">
        <v>106</v>
      </c>
      <c r="B40" s="203"/>
      <c r="C40" s="203"/>
      <c r="D40" s="203"/>
      <c r="E40" s="204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8777128</v>
      </c>
      <c r="H42" s="107">
        <f t="shared" si="8"/>
        <v>20438203</v>
      </c>
      <c r="I42" s="107">
        <f t="shared" si="8"/>
        <v>14505161</v>
      </c>
      <c r="J42" s="107">
        <f t="shared" si="8"/>
        <v>12660714</v>
      </c>
      <c r="K42" s="107">
        <f t="shared" si="8"/>
        <v>9376277</v>
      </c>
      <c r="L42" s="107">
        <f t="shared" si="8"/>
        <v>9444786</v>
      </c>
      <c r="M42" s="108">
        <f>SUM(F42:L42)</f>
        <v>75202269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6494377</v>
      </c>
      <c r="H43" s="107">
        <f t="shared" si="9"/>
        <v>14806193</v>
      </c>
      <c r="I43" s="107">
        <f t="shared" si="9"/>
        <v>9296753</v>
      </c>
      <c r="J43" s="107">
        <f t="shared" si="9"/>
        <v>8975464</v>
      </c>
      <c r="K43" s="107">
        <f t="shared" si="9"/>
        <v>6339536</v>
      </c>
      <c r="L43" s="107">
        <f t="shared" si="9"/>
        <v>7449754</v>
      </c>
      <c r="M43" s="108">
        <f t="shared" si="2"/>
        <v>53362077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3916167</v>
      </c>
      <c r="H44" s="116">
        <v>6880815</v>
      </c>
      <c r="I44" s="116">
        <v>3989976</v>
      </c>
      <c r="J44" s="116">
        <v>3589416</v>
      </c>
      <c r="K44" s="116">
        <v>2651723</v>
      </c>
      <c r="L44" s="116">
        <v>3603961</v>
      </c>
      <c r="M44" s="117">
        <f>SUM(F44:L44)</f>
        <v>24632058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0</v>
      </c>
      <c r="H45" s="116">
        <v>48600</v>
      </c>
      <c r="I45" s="116">
        <v>49700</v>
      </c>
      <c r="J45" s="116">
        <v>118272</v>
      </c>
      <c r="K45" s="116">
        <v>272998</v>
      </c>
      <c r="L45" s="116">
        <v>767690</v>
      </c>
      <c r="M45" s="117">
        <f t="shared" si="2"/>
        <v>1257260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203492</v>
      </c>
      <c r="H46" s="116">
        <v>969225</v>
      </c>
      <c r="I46" s="116">
        <v>758703</v>
      </c>
      <c r="J46" s="116">
        <v>854401</v>
      </c>
      <c r="K46" s="116">
        <v>765834</v>
      </c>
      <c r="L46" s="116">
        <v>1238981</v>
      </c>
      <c r="M46" s="117">
        <f t="shared" si="2"/>
        <v>4790636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7800</v>
      </c>
      <c r="H47" s="116">
        <v>30250</v>
      </c>
      <c r="I47" s="116">
        <v>22800</v>
      </c>
      <c r="J47" s="116">
        <v>30450</v>
      </c>
      <c r="K47" s="116">
        <v>12650</v>
      </c>
      <c r="L47" s="116">
        <v>39350</v>
      </c>
      <c r="M47" s="117">
        <f t="shared" si="2"/>
        <v>143300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1432585</v>
      </c>
      <c r="H48" s="116">
        <v>4553286</v>
      </c>
      <c r="I48" s="116">
        <v>2899507</v>
      </c>
      <c r="J48" s="116">
        <v>2865666</v>
      </c>
      <c r="K48" s="116">
        <v>1624599</v>
      </c>
      <c r="L48" s="116">
        <v>921607</v>
      </c>
      <c r="M48" s="117">
        <f t="shared" si="2"/>
        <v>14297250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208365</v>
      </c>
      <c r="H49" s="116">
        <v>882034</v>
      </c>
      <c r="I49" s="116">
        <v>731999</v>
      </c>
      <c r="J49" s="116">
        <v>710518</v>
      </c>
      <c r="K49" s="116">
        <v>362380</v>
      </c>
      <c r="L49" s="116">
        <v>150011</v>
      </c>
      <c r="M49" s="117">
        <f t="shared" si="2"/>
        <v>3045307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725968</v>
      </c>
      <c r="H50" s="116">
        <v>1441983</v>
      </c>
      <c r="I50" s="116">
        <v>844068</v>
      </c>
      <c r="J50" s="116">
        <v>806741</v>
      </c>
      <c r="K50" s="116">
        <v>649352</v>
      </c>
      <c r="L50" s="116">
        <v>728154</v>
      </c>
      <c r="M50" s="117">
        <f t="shared" si="2"/>
        <v>5196266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31043</v>
      </c>
      <c r="H51" s="107">
        <f t="shared" si="10"/>
        <v>634743</v>
      </c>
      <c r="I51" s="107">
        <f t="shared" si="10"/>
        <v>833550</v>
      </c>
      <c r="J51" s="107">
        <f t="shared" si="10"/>
        <v>1006857</v>
      </c>
      <c r="K51" s="107">
        <f t="shared" si="10"/>
        <v>968218</v>
      </c>
      <c r="L51" s="107">
        <f t="shared" si="10"/>
        <v>816494</v>
      </c>
      <c r="M51" s="108">
        <f t="shared" si="2"/>
        <v>4290905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20169</v>
      </c>
      <c r="H52" s="116">
        <v>468177</v>
      </c>
      <c r="I52" s="116">
        <v>578093</v>
      </c>
      <c r="J52" s="116">
        <v>719625</v>
      </c>
      <c r="K52" s="116">
        <v>752748</v>
      </c>
      <c r="L52" s="116">
        <v>711378</v>
      </c>
      <c r="M52" s="117">
        <f t="shared" si="2"/>
        <v>3250190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10874</v>
      </c>
      <c r="H53" s="116">
        <v>166566</v>
      </c>
      <c r="I53" s="116">
        <v>255457</v>
      </c>
      <c r="J53" s="116">
        <v>287232</v>
      </c>
      <c r="K53" s="116">
        <v>191293</v>
      </c>
      <c r="L53" s="116">
        <v>105116</v>
      </c>
      <c r="M53" s="117">
        <f t="shared" si="2"/>
        <v>1016538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0</v>
      </c>
      <c r="K54" s="116">
        <v>24177</v>
      </c>
      <c r="L54" s="116">
        <v>0</v>
      </c>
      <c r="M54" s="117">
        <f t="shared" si="2"/>
        <v>24177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2251708</v>
      </c>
      <c r="H55" s="107">
        <f t="shared" si="11"/>
        <v>4997267</v>
      </c>
      <c r="I55" s="107">
        <f t="shared" si="11"/>
        <v>4374858</v>
      </c>
      <c r="J55" s="107">
        <f t="shared" si="11"/>
        <v>2678393</v>
      </c>
      <c r="K55" s="107">
        <f t="shared" si="11"/>
        <v>2068523</v>
      </c>
      <c r="L55" s="107">
        <f t="shared" si="11"/>
        <v>1178538</v>
      </c>
      <c r="M55" s="108">
        <f t="shared" si="2"/>
        <v>17549287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74800</v>
      </c>
      <c r="H56" s="116">
        <v>180530</v>
      </c>
      <c r="I56" s="116">
        <v>125450</v>
      </c>
      <c r="J56" s="116">
        <v>102670</v>
      </c>
      <c r="K56" s="116">
        <v>96090</v>
      </c>
      <c r="L56" s="116">
        <v>154590</v>
      </c>
      <c r="M56" s="117">
        <f t="shared" si="2"/>
        <v>734130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1690777</v>
      </c>
      <c r="I57" s="116">
        <v>2682971</v>
      </c>
      <c r="J57" s="116">
        <v>1315570</v>
      </c>
      <c r="K57" s="116">
        <v>938173</v>
      </c>
      <c r="L57" s="116">
        <v>379911</v>
      </c>
      <c r="M57" s="117">
        <f t="shared" si="2"/>
        <v>7007402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229388</v>
      </c>
      <c r="H58" s="116">
        <v>1134960</v>
      </c>
      <c r="I58" s="116">
        <v>668152</v>
      </c>
      <c r="J58" s="116">
        <v>655863</v>
      </c>
      <c r="K58" s="116">
        <v>669675</v>
      </c>
      <c r="L58" s="116">
        <v>296042</v>
      </c>
      <c r="M58" s="117">
        <f t="shared" si="2"/>
        <v>3654080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1947520</v>
      </c>
      <c r="H59" s="116">
        <v>1991000</v>
      </c>
      <c r="I59" s="116">
        <v>898285</v>
      </c>
      <c r="J59" s="116">
        <v>604290</v>
      </c>
      <c r="K59" s="116">
        <v>364585</v>
      </c>
      <c r="L59" s="116">
        <v>347995</v>
      </c>
      <c r="M59" s="117">
        <f t="shared" si="2"/>
        <v>6153675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0</v>
      </c>
      <c r="H60" s="128">
        <f t="shared" si="12"/>
        <v>6097832</v>
      </c>
      <c r="I60" s="128">
        <f t="shared" si="12"/>
        <v>7959932</v>
      </c>
      <c r="J60" s="128">
        <f t="shared" si="12"/>
        <v>11291363</v>
      </c>
      <c r="K60" s="128">
        <f t="shared" si="12"/>
        <v>14771396</v>
      </c>
      <c r="L60" s="128">
        <f t="shared" si="12"/>
        <v>20321013</v>
      </c>
      <c r="M60" s="117">
        <f t="shared" si="2"/>
        <v>60441536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0</v>
      </c>
      <c r="H61" s="116">
        <v>1614845</v>
      </c>
      <c r="I61" s="116">
        <v>3073230</v>
      </c>
      <c r="J61" s="116">
        <v>4521760</v>
      </c>
      <c r="K61" s="116">
        <v>6556216</v>
      </c>
      <c r="L61" s="116">
        <v>7878200</v>
      </c>
      <c r="M61" s="117">
        <f>SUM(F61:L61)</f>
        <v>23644251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4242517</v>
      </c>
      <c r="I62" s="116">
        <v>4662812</v>
      </c>
      <c r="J62" s="116">
        <v>5489566</v>
      </c>
      <c r="K62" s="116">
        <v>4734630</v>
      </c>
      <c r="L62" s="116">
        <v>3219197</v>
      </c>
      <c r="M62" s="117">
        <f>SUM(F62:L62)</f>
        <v>22348722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240470</v>
      </c>
      <c r="I63" s="116">
        <v>223890</v>
      </c>
      <c r="J63" s="116">
        <v>1280037</v>
      </c>
      <c r="K63" s="116">
        <v>3480550</v>
      </c>
      <c r="L63" s="116">
        <v>9223616</v>
      </c>
      <c r="M63" s="117">
        <f t="shared" si="2"/>
        <v>14448563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0</v>
      </c>
      <c r="H64" s="128">
        <f t="shared" si="13"/>
        <v>-30</v>
      </c>
      <c r="I64" s="128">
        <f t="shared" si="13"/>
        <v>0</v>
      </c>
      <c r="J64" s="128">
        <f t="shared" si="13"/>
        <v>-21</v>
      </c>
      <c r="K64" s="128">
        <f t="shared" si="13"/>
        <v>0</v>
      </c>
      <c r="L64" s="128">
        <f t="shared" si="13"/>
        <v>59</v>
      </c>
      <c r="M64" s="117">
        <f t="shared" si="2"/>
        <v>8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0</v>
      </c>
      <c r="H65" s="116">
        <v>0</v>
      </c>
      <c r="I65" s="116">
        <v>0</v>
      </c>
      <c r="J65" s="116">
        <v>-21</v>
      </c>
      <c r="K65" s="116">
        <v>0</v>
      </c>
      <c r="L65" s="116">
        <v>59</v>
      </c>
      <c r="M65" s="117">
        <f>SUM(F65:L65)</f>
        <v>38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-30</v>
      </c>
      <c r="I66" s="116">
        <v>0</v>
      </c>
      <c r="J66" s="116">
        <v>0</v>
      </c>
      <c r="K66" s="116">
        <v>0</v>
      </c>
      <c r="L66" s="116">
        <v>0</v>
      </c>
      <c r="M66" s="117">
        <f>SUM(F66:L66)</f>
        <v>-30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0</v>
      </c>
      <c r="I67" s="116">
        <v>0</v>
      </c>
      <c r="J67" s="116">
        <v>0</v>
      </c>
      <c r="K67" s="116">
        <v>0</v>
      </c>
      <c r="L67" s="116">
        <v>0</v>
      </c>
      <c r="M67" s="117">
        <f t="shared" si="2"/>
        <v>0</v>
      </c>
    </row>
    <row r="68" spans="1:13" ht="28.5" customHeight="1">
      <c r="A68" s="205" t="s">
        <v>126</v>
      </c>
      <c r="B68" s="206"/>
      <c r="C68" s="206"/>
      <c r="D68" s="206"/>
      <c r="E68" s="207"/>
      <c r="F68" s="131">
        <f>F42+F60</f>
        <v>0</v>
      </c>
      <c r="G68" s="131">
        <f aca="true" t="shared" si="14" ref="G68:L68">G42+G60</f>
        <v>8777128</v>
      </c>
      <c r="H68" s="131">
        <f t="shared" si="14"/>
        <v>26536035</v>
      </c>
      <c r="I68" s="131">
        <f t="shared" si="14"/>
        <v>22465093</v>
      </c>
      <c r="J68" s="131">
        <f>J42+J60</f>
        <v>23952077</v>
      </c>
      <c r="K68" s="131">
        <f t="shared" si="14"/>
        <v>24147673</v>
      </c>
      <c r="L68" s="131">
        <f t="shared" si="14"/>
        <v>29765799</v>
      </c>
      <c r="M68" s="132">
        <f>SUM(F68:L68)</f>
        <v>135643805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202" t="s">
        <v>106</v>
      </c>
      <c r="B70" s="203"/>
      <c r="C70" s="203"/>
      <c r="D70" s="203"/>
      <c r="E70" s="204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100589649</v>
      </c>
      <c r="H72" s="107">
        <f t="shared" si="15"/>
        <v>220437724</v>
      </c>
      <c r="I72" s="107">
        <f t="shared" si="15"/>
        <v>154701344</v>
      </c>
      <c r="J72" s="107">
        <f t="shared" si="15"/>
        <v>135099327</v>
      </c>
      <c r="K72" s="107">
        <f t="shared" si="15"/>
        <v>99258986</v>
      </c>
      <c r="L72" s="107">
        <f t="shared" si="15"/>
        <v>100179273</v>
      </c>
      <c r="M72" s="108">
        <f>SUM(F72:L72)</f>
        <v>810266303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68302680</v>
      </c>
      <c r="H73" s="107">
        <f t="shared" si="16"/>
        <v>155638513</v>
      </c>
      <c r="I73" s="107">
        <f t="shared" si="16"/>
        <v>97707446</v>
      </c>
      <c r="J73" s="107">
        <f t="shared" si="16"/>
        <v>94287162</v>
      </c>
      <c r="K73" s="107">
        <f t="shared" si="16"/>
        <v>66578969</v>
      </c>
      <c r="L73" s="107">
        <f t="shared" si="16"/>
        <v>78207125</v>
      </c>
      <c r="M73" s="108">
        <f>SUM(F73:L73)</f>
        <v>560721895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41500272</v>
      </c>
      <c r="H74" s="116">
        <v>72907936</v>
      </c>
      <c r="I74" s="116">
        <v>42292200</v>
      </c>
      <c r="J74" s="116">
        <v>38020070</v>
      </c>
      <c r="K74" s="116">
        <v>28107129</v>
      </c>
      <c r="L74" s="116">
        <v>38176448</v>
      </c>
      <c r="M74" s="117">
        <f aca="true" t="shared" si="17" ref="M74:M82">SUM(F74:L74)</f>
        <v>261004055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0</v>
      </c>
      <c r="H75" s="116">
        <v>515160</v>
      </c>
      <c r="I75" s="116">
        <v>526820</v>
      </c>
      <c r="J75" s="116">
        <v>1252632</v>
      </c>
      <c r="K75" s="116">
        <v>2893778</v>
      </c>
      <c r="L75" s="116">
        <v>8134363</v>
      </c>
      <c r="M75" s="117">
        <f t="shared" si="17"/>
        <v>13322753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2113563</v>
      </c>
      <c r="H76" s="116">
        <v>10073764</v>
      </c>
      <c r="I76" s="116">
        <v>7885842</v>
      </c>
      <c r="J76" s="116">
        <v>8885750</v>
      </c>
      <c r="K76" s="116">
        <v>7964659</v>
      </c>
      <c r="L76" s="116">
        <v>12884311</v>
      </c>
      <c r="M76" s="117">
        <f t="shared" si="17"/>
        <v>49807889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81120</v>
      </c>
      <c r="H77" s="116">
        <v>314600</v>
      </c>
      <c r="I77" s="116">
        <v>237120</v>
      </c>
      <c r="J77" s="116">
        <v>316218</v>
      </c>
      <c r="K77" s="116">
        <v>131560</v>
      </c>
      <c r="L77" s="116">
        <v>409240</v>
      </c>
      <c r="M77" s="117">
        <f t="shared" si="17"/>
        <v>1489858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15181213</v>
      </c>
      <c r="H78" s="116">
        <v>48236411</v>
      </c>
      <c r="I78" s="116">
        <v>30713306</v>
      </c>
      <c r="J78" s="116">
        <v>30356462</v>
      </c>
      <c r="K78" s="116">
        <v>17220665</v>
      </c>
      <c r="L78" s="116">
        <v>9761116</v>
      </c>
      <c r="M78" s="117">
        <f t="shared" si="17"/>
        <v>151469173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2166832</v>
      </c>
      <c r="H79" s="116">
        <v>9170812</v>
      </c>
      <c r="I79" s="116">
        <v>7611478</v>
      </c>
      <c r="J79" s="116">
        <v>7388620</v>
      </c>
      <c r="K79" s="116">
        <v>3767658</v>
      </c>
      <c r="L79" s="116">
        <v>1560107</v>
      </c>
      <c r="M79" s="117">
        <f t="shared" si="17"/>
        <v>31665507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7259680</v>
      </c>
      <c r="H80" s="116">
        <v>14419830</v>
      </c>
      <c r="I80" s="116">
        <v>8440680</v>
      </c>
      <c r="J80" s="116">
        <v>8067410</v>
      </c>
      <c r="K80" s="116">
        <v>6493520</v>
      </c>
      <c r="L80" s="116">
        <v>7281540</v>
      </c>
      <c r="M80" s="117">
        <f t="shared" si="17"/>
        <v>51962660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322298</v>
      </c>
      <c r="H81" s="107">
        <f t="shared" si="18"/>
        <v>6599527</v>
      </c>
      <c r="I81" s="107">
        <f t="shared" si="18"/>
        <v>8664351</v>
      </c>
      <c r="J81" s="107">
        <f t="shared" si="18"/>
        <v>10451376</v>
      </c>
      <c r="K81" s="107">
        <f t="shared" si="18"/>
        <v>10060570</v>
      </c>
      <c r="L81" s="107">
        <f t="shared" si="18"/>
        <v>8491499</v>
      </c>
      <c r="M81" s="108">
        <f t="shared" si="17"/>
        <v>44589621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209211</v>
      </c>
      <c r="H82" s="116">
        <v>4867249</v>
      </c>
      <c r="I82" s="116">
        <v>6008681</v>
      </c>
      <c r="J82" s="116">
        <v>7464173</v>
      </c>
      <c r="K82" s="116">
        <v>7823068</v>
      </c>
      <c r="L82" s="116">
        <v>7398300</v>
      </c>
      <c r="M82" s="117">
        <f t="shared" si="17"/>
        <v>33770682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113087</v>
      </c>
      <c r="H83" s="116">
        <v>1732278</v>
      </c>
      <c r="I83" s="116">
        <v>2655670</v>
      </c>
      <c r="J83" s="116">
        <v>2987203</v>
      </c>
      <c r="K83" s="116">
        <v>1986610</v>
      </c>
      <c r="L83" s="116">
        <v>1093199</v>
      </c>
      <c r="M83" s="117">
        <f aca="true" t="shared" si="19" ref="M83:M89">SUM(F83:L83)</f>
        <v>10568047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0</v>
      </c>
      <c r="K84" s="116">
        <v>250892</v>
      </c>
      <c r="L84" s="116">
        <v>0</v>
      </c>
      <c r="M84" s="117">
        <f t="shared" si="19"/>
        <v>250892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23810315</v>
      </c>
      <c r="H85" s="107">
        <f t="shared" si="20"/>
        <v>52796350</v>
      </c>
      <c r="I85" s="107">
        <f t="shared" si="20"/>
        <v>46166683</v>
      </c>
      <c r="J85" s="107">
        <f t="shared" si="20"/>
        <v>28254121</v>
      </c>
      <c r="K85" s="107">
        <f t="shared" si="20"/>
        <v>21800782</v>
      </c>
      <c r="L85" s="107">
        <f t="shared" si="20"/>
        <v>12376189</v>
      </c>
      <c r="M85" s="108">
        <f t="shared" si="19"/>
        <v>185204440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748000</v>
      </c>
      <c r="H86" s="116">
        <v>1805300</v>
      </c>
      <c r="I86" s="116">
        <v>1254500</v>
      </c>
      <c r="J86" s="116">
        <v>1026700</v>
      </c>
      <c r="K86" s="116">
        <v>960900</v>
      </c>
      <c r="L86" s="116">
        <v>1545900</v>
      </c>
      <c r="M86" s="117">
        <f t="shared" si="19"/>
        <v>7341300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17888554</v>
      </c>
      <c r="I87" s="116">
        <v>28311738</v>
      </c>
      <c r="J87" s="116">
        <v>13893179</v>
      </c>
      <c r="K87" s="116">
        <v>9900922</v>
      </c>
      <c r="L87" s="116">
        <v>4027052</v>
      </c>
      <c r="M87" s="117">
        <f t="shared" si="19"/>
        <v>74021445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2428395</v>
      </c>
      <c r="H88" s="116">
        <v>12010187</v>
      </c>
      <c r="I88" s="116">
        <v>7083928</v>
      </c>
      <c r="J88" s="116">
        <v>6934345</v>
      </c>
      <c r="K88" s="116">
        <v>7079024</v>
      </c>
      <c r="L88" s="116">
        <v>3116581</v>
      </c>
      <c r="M88" s="117">
        <f t="shared" si="19"/>
        <v>38652460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20633920</v>
      </c>
      <c r="H89" s="116">
        <v>21092309</v>
      </c>
      <c r="I89" s="116">
        <v>9516517</v>
      </c>
      <c r="J89" s="116">
        <v>6399897</v>
      </c>
      <c r="K89" s="116">
        <v>3859936</v>
      </c>
      <c r="L89" s="116">
        <v>3686656</v>
      </c>
      <c r="M89" s="117">
        <f t="shared" si="19"/>
        <v>65189235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1245139</v>
      </c>
      <c r="H90" s="116">
        <v>1273593</v>
      </c>
      <c r="I90" s="116">
        <v>658676</v>
      </c>
      <c r="J90" s="116">
        <v>396125</v>
      </c>
      <c r="K90" s="116">
        <v>409845</v>
      </c>
      <c r="L90" s="116">
        <v>263000</v>
      </c>
      <c r="M90" s="117">
        <f aca="true" t="shared" si="21" ref="M90:M98">SUM(F90:L90)</f>
        <v>4246378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6909217</v>
      </c>
      <c r="H91" s="116">
        <v>4129741</v>
      </c>
      <c r="I91" s="116">
        <v>1504188</v>
      </c>
      <c r="J91" s="116">
        <v>1710543</v>
      </c>
      <c r="K91" s="116">
        <v>408820</v>
      </c>
      <c r="L91" s="116">
        <v>841460</v>
      </c>
      <c r="M91" s="117">
        <f t="shared" si="21"/>
        <v>15503969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0</v>
      </c>
      <c r="H92" s="128">
        <f t="shared" si="22"/>
        <v>63143952</v>
      </c>
      <c r="I92" s="128">
        <f t="shared" si="22"/>
        <v>82603518</v>
      </c>
      <c r="J92" s="128">
        <f t="shared" si="22"/>
        <v>117010667</v>
      </c>
      <c r="K92" s="128">
        <f t="shared" si="22"/>
        <v>152987854</v>
      </c>
      <c r="L92" s="128">
        <f t="shared" si="22"/>
        <v>210449968</v>
      </c>
      <c r="M92" s="117">
        <f t="shared" si="21"/>
        <v>626195959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0</v>
      </c>
      <c r="H93" s="116">
        <v>16755182</v>
      </c>
      <c r="I93" s="116">
        <v>31912469</v>
      </c>
      <c r="J93" s="116">
        <v>46800646</v>
      </c>
      <c r="K93" s="116">
        <v>68010835</v>
      </c>
      <c r="L93" s="116">
        <v>81864260</v>
      </c>
      <c r="M93" s="117">
        <f t="shared" si="21"/>
        <v>245343392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43914585</v>
      </c>
      <c r="I94" s="116">
        <v>48369062</v>
      </c>
      <c r="J94" s="116">
        <v>57048453</v>
      </c>
      <c r="K94" s="116">
        <v>49144253</v>
      </c>
      <c r="L94" s="116">
        <v>33351594</v>
      </c>
      <c r="M94" s="117">
        <f t="shared" si="21"/>
        <v>231827947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2474185</v>
      </c>
      <c r="I95" s="116">
        <v>2321987</v>
      </c>
      <c r="J95" s="116">
        <v>13161568</v>
      </c>
      <c r="K95" s="116">
        <v>35832766</v>
      </c>
      <c r="L95" s="116">
        <v>95234114</v>
      </c>
      <c r="M95" s="117">
        <f t="shared" si="21"/>
        <v>149024620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0</v>
      </c>
      <c r="H96" s="128">
        <f t="shared" si="23"/>
        <v>-74100</v>
      </c>
      <c r="I96" s="128">
        <f t="shared" si="23"/>
        <v>0</v>
      </c>
      <c r="J96" s="128">
        <f t="shared" si="23"/>
        <v>-44520</v>
      </c>
      <c r="K96" s="128">
        <f t="shared" si="23"/>
        <v>0</v>
      </c>
      <c r="L96" s="128">
        <f t="shared" si="23"/>
        <v>125080</v>
      </c>
      <c r="M96" s="117">
        <f t="shared" si="21"/>
        <v>6460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0</v>
      </c>
      <c r="H97" s="116">
        <v>0</v>
      </c>
      <c r="I97" s="116">
        <v>0</v>
      </c>
      <c r="J97" s="116">
        <v>-44520</v>
      </c>
      <c r="K97" s="116">
        <v>0</v>
      </c>
      <c r="L97" s="116">
        <v>125080</v>
      </c>
      <c r="M97" s="117">
        <f t="shared" si="21"/>
        <v>80560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-74100</v>
      </c>
      <c r="I98" s="116">
        <v>0</v>
      </c>
      <c r="J98" s="116">
        <v>0</v>
      </c>
      <c r="K98" s="116">
        <v>0</v>
      </c>
      <c r="L98" s="116">
        <v>0</v>
      </c>
      <c r="M98" s="117">
        <f t="shared" si="21"/>
        <v>-74100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0</v>
      </c>
      <c r="I99" s="116">
        <v>0</v>
      </c>
      <c r="J99" s="116">
        <v>0</v>
      </c>
      <c r="K99" s="116">
        <v>0</v>
      </c>
      <c r="L99" s="116">
        <v>0</v>
      </c>
      <c r="M99" s="117">
        <f>SUM(F99:L99)</f>
        <v>0</v>
      </c>
    </row>
    <row r="100" spans="1:13" ht="28.5" customHeight="1">
      <c r="A100" s="205" t="s">
        <v>126</v>
      </c>
      <c r="B100" s="206"/>
      <c r="C100" s="206"/>
      <c r="D100" s="206"/>
      <c r="E100" s="207"/>
      <c r="F100" s="131">
        <f aca="true" t="shared" si="24" ref="F100:L100">F72+F92</f>
        <v>0</v>
      </c>
      <c r="G100" s="131">
        <f t="shared" si="24"/>
        <v>100589649</v>
      </c>
      <c r="H100" s="131">
        <f t="shared" si="24"/>
        <v>283581676</v>
      </c>
      <c r="I100" s="131">
        <f t="shared" si="24"/>
        <v>237304862</v>
      </c>
      <c r="J100" s="131">
        <f t="shared" si="24"/>
        <v>252109994</v>
      </c>
      <c r="K100" s="131">
        <f t="shared" si="24"/>
        <v>252246840</v>
      </c>
      <c r="L100" s="131">
        <f t="shared" si="24"/>
        <v>310629241</v>
      </c>
      <c r="M100" s="132">
        <f>SUM(F100:L100)</f>
        <v>1436462262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202" t="s">
        <v>106</v>
      </c>
      <c r="B102" s="203"/>
      <c r="C102" s="203"/>
      <c r="D102" s="203"/>
      <c r="E102" s="204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92593029</v>
      </c>
      <c r="H104" s="107">
        <f t="shared" si="25"/>
        <v>200497781</v>
      </c>
      <c r="I104" s="107">
        <f t="shared" si="25"/>
        <v>140182078</v>
      </c>
      <c r="J104" s="107">
        <f t="shared" si="25"/>
        <v>122228793</v>
      </c>
      <c r="K104" s="107">
        <f t="shared" si="25"/>
        <v>89718721</v>
      </c>
      <c r="L104" s="107">
        <f t="shared" si="25"/>
        <v>90529662</v>
      </c>
      <c r="M104" s="108">
        <f>SUM(F104:L104)</f>
        <v>735750064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61471392</v>
      </c>
      <c r="H105" s="107">
        <f t="shared" si="26"/>
        <v>140069410</v>
      </c>
      <c r="I105" s="107">
        <f t="shared" si="26"/>
        <v>87936056</v>
      </c>
      <c r="J105" s="107">
        <f t="shared" si="26"/>
        <v>84857960</v>
      </c>
      <c r="K105" s="107">
        <f t="shared" si="26"/>
        <v>59920769</v>
      </c>
      <c r="L105" s="107">
        <f t="shared" si="26"/>
        <v>70386119</v>
      </c>
      <c r="M105" s="108">
        <f>SUM(F105:L105)</f>
        <v>504641706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37349530</v>
      </c>
      <c r="H106" s="116">
        <v>65612472</v>
      </c>
      <c r="I106" s="116">
        <v>38062682</v>
      </c>
      <c r="J106" s="116">
        <v>34217864</v>
      </c>
      <c r="K106" s="116">
        <v>25296284</v>
      </c>
      <c r="L106" s="116">
        <v>34358667</v>
      </c>
      <c r="M106" s="117">
        <f aca="true" t="shared" si="27" ref="M106:M114">SUM(F106:L106)</f>
        <v>234897499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0</v>
      </c>
      <c r="H107" s="116">
        <v>463644</v>
      </c>
      <c r="I107" s="116">
        <v>474138</v>
      </c>
      <c r="J107" s="116">
        <v>1127366</v>
      </c>
      <c r="K107" s="116">
        <v>2604400</v>
      </c>
      <c r="L107" s="116">
        <v>7320922</v>
      </c>
      <c r="M107" s="117">
        <f t="shared" si="27"/>
        <v>11990470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1902182</v>
      </c>
      <c r="H108" s="116">
        <v>9066296</v>
      </c>
      <c r="I108" s="116">
        <v>7097183</v>
      </c>
      <c r="J108" s="116">
        <v>7997095</v>
      </c>
      <c r="K108" s="116">
        <v>7168133</v>
      </c>
      <c r="L108" s="116">
        <v>11595796</v>
      </c>
      <c r="M108" s="117">
        <f t="shared" si="27"/>
        <v>44826685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73008</v>
      </c>
      <c r="H109" s="116">
        <v>283140</v>
      </c>
      <c r="I109" s="116">
        <v>213408</v>
      </c>
      <c r="J109" s="116">
        <v>284596</v>
      </c>
      <c r="K109" s="116">
        <v>118404</v>
      </c>
      <c r="L109" s="116">
        <v>368316</v>
      </c>
      <c r="M109" s="117">
        <f t="shared" si="27"/>
        <v>1340872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13662852</v>
      </c>
      <c r="H110" s="116">
        <v>43412356</v>
      </c>
      <c r="I110" s="116">
        <v>27641755</v>
      </c>
      <c r="J110" s="116">
        <v>27320661</v>
      </c>
      <c r="K110" s="116">
        <v>15498508</v>
      </c>
      <c r="L110" s="116">
        <v>8784945</v>
      </c>
      <c r="M110" s="117">
        <f t="shared" si="27"/>
        <v>136321077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1950108</v>
      </c>
      <c r="H111" s="116">
        <v>8253655</v>
      </c>
      <c r="I111" s="116">
        <v>6850278</v>
      </c>
      <c r="J111" s="116">
        <v>6649709</v>
      </c>
      <c r="K111" s="116">
        <v>3390872</v>
      </c>
      <c r="L111" s="116">
        <v>1404087</v>
      </c>
      <c r="M111" s="117">
        <f t="shared" si="27"/>
        <v>28498709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6533712</v>
      </c>
      <c r="H112" s="116">
        <v>12977847</v>
      </c>
      <c r="I112" s="116">
        <v>7596612</v>
      </c>
      <c r="J112" s="116">
        <v>7260669</v>
      </c>
      <c r="K112" s="116">
        <v>5844168</v>
      </c>
      <c r="L112" s="116">
        <v>6553386</v>
      </c>
      <c r="M112" s="117">
        <f t="shared" si="27"/>
        <v>46766394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290064</v>
      </c>
      <c r="H113" s="107">
        <f t="shared" si="28"/>
        <v>5939516</v>
      </c>
      <c r="I113" s="107">
        <f t="shared" si="28"/>
        <v>7797855</v>
      </c>
      <c r="J113" s="107">
        <f t="shared" si="28"/>
        <v>9406183</v>
      </c>
      <c r="K113" s="107">
        <f t="shared" si="28"/>
        <v>9054466</v>
      </c>
      <c r="L113" s="107">
        <f t="shared" si="28"/>
        <v>7642308</v>
      </c>
      <c r="M113" s="108">
        <f t="shared" si="27"/>
        <v>40130392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188287</v>
      </c>
      <c r="H114" s="116">
        <v>4380480</v>
      </c>
      <c r="I114" s="116">
        <v>5407768</v>
      </c>
      <c r="J114" s="116">
        <v>6717711</v>
      </c>
      <c r="K114" s="116">
        <v>7040728</v>
      </c>
      <c r="L114" s="116">
        <v>6658439</v>
      </c>
      <c r="M114" s="117">
        <f t="shared" si="27"/>
        <v>30393413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101777</v>
      </c>
      <c r="H115" s="116">
        <v>1559036</v>
      </c>
      <c r="I115" s="116">
        <v>2390087</v>
      </c>
      <c r="J115" s="116">
        <v>2688472</v>
      </c>
      <c r="K115" s="116">
        <v>1787936</v>
      </c>
      <c r="L115" s="116">
        <v>983869</v>
      </c>
      <c r="M115" s="117">
        <f aca="true" t="shared" si="29" ref="M115:M121">SUM(F115:L115)</f>
        <v>9511177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0</v>
      </c>
      <c r="K116" s="116">
        <v>225802</v>
      </c>
      <c r="L116" s="116">
        <v>0</v>
      </c>
      <c r="M116" s="117">
        <f t="shared" si="29"/>
        <v>225802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23492664</v>
      </c>
      <c r="H117" s="107">
        <f t="shared" si="30"/>
        <v>49625863</v>
      </c>
      <c r="I117" s="107">
        <f t="shared" si="30"/>
        <v>42501592</v>
      </c>
      <c r="J117" s="107">
        <f t="shared" si="30"/>
        <v>26068651</v>
      </c>
      <c r="K117" s="107">
        <f t="shared" si="30"/>
        <v>20006688</v>
      </c>
      <c r="L117" s="107">
        <f t="shared" si="30"/>
        <v>11507221</v>
      </c>
      <c r="M117" s="108">
        <f t="shared" si="29"/>
        <v>173202679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673200</v>
      </c>
      <c r="H118" s="116">
        <v>1624770</v>
      </c>
      <c r="I118" s="116">
        <v>1129050</v>
      </c>
      <c r="J118" s="116">
        <v>924030</v>
      </c>
      <c r="K118" s="116">
        <v>864810</v>
      </c>
      <c r="L118" s="116">
        <v>1391310</v>
      </c>
      <c r="M118" s="117">
        <f t="shared" si="29"/>
        <v>6607170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16099671</v>
      </c>
      <c r="I119" s="116">
        <v>25480499</v>
      </c>
      <c r="J119" s="116">
        <v>12503833</v>
      </c>
      <c r="K119" s="116">
        <v>8910823</v>
      </c>
      <c r="L119" s="116">
        <v>3624339</v>
      </c>
      <c r="M119" s="117">
        <f t="shared" si="29"/>
        <v>66619165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2185544</v>
      </c>
      <c r="H120" s="116">
        <v>10809113</v>
      </c>
      <c r="I120" s="116">
        <v>6375526</v>
      </c>
      <c r="J120" s="116">
        <v>6240891</v>
      </c>
      <c r="K120" s="116">
        <v>6371119</v>
      </c>
      <c r="L120" s="116">
        <v>2804916</v>
      </c>
      <c r="M120" s="117">
        <f t="shared" si="29"/>
        <v>34787109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20633920</v>
      </c>
      <c r="H121" s="116">
        <v>21092309</v>
      </c>
      <c r="I121" s="116">
        <v>9516517</v>
      </c>
      <c r="J121" s="116">
        <v>6399897</v>
      </c>
      <c r="K121" s="116">
        <v>3859936</v>
      </c>
      <c r="L121" s="116">
        <v>3686656</v>
      </c>
      <c r="M121" s="117">
        <f t="shared" si="29"/>
        <v>65189235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1120622</v>
      </c>
      <c r="H122" s="116">
        <v>1146229</v>
      </c>
      <c r="I122" s="116">
        <v>592807</v>
      </c>
      <c r="J122" s="116">
        <v>356512</v>
      </c>
      <c r="K122" s="116">
        <v>368860</v>
      </c>
      <c r="L122" s="116">
        <v>236700</v>
      </c>
      <c r="M122" s="117">
        <f aca="true" t="shared" si="31" ref="M122:M130">SUM(F122:L122)</f>
        <v>3821730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6218287</v>
      </c>
      <c r="H123" s="116">
        <v>3716763</v>
      </c>
      <c r="I123" s="116">
        <v>1353768</v>
      </c>
      <c r="J123" s="116">
        <v>1539487</v>
      </c>
      <c r="K123" s="116">
        <v>367938</v>
      </c>
      <c r="L123" s="116">
        <v>757314</v>
      </c>
      <c r="M123" s="117">
        <f t="shared" si="31"/>
        <v>13953557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0</v>
      </c>
      <c r="H124" s="128">
        <f t="shared" si="32"/>
        <v>56971845</v>
      </c>
      <c r="I124" s="128">
        <f t="shared" si="32"/>
        <v>74502332</v>
      </c>
      <c r="J124" s="128">
        <f t="shared" si="32"/>
        <v>105603442</v>
      </c>
      <c r="K124" s="128">
        <f t="shared" si="32"/>
        <v>138174495</v>
      </c>
      <c r="L124" s="128">
        <f t="shared" si="32"/>
        <v>190296967</v>
      </c>
      <c r="M124" s="117">
        <f>SUM(F124:L124)</f>
        <v>565549081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0</v>
      </c>
      <c r="H125" s="116">
        <v>15206062</v>
      </c>
      <c r="I125" s="116">
        <v>28872071</v>
      </c>
      <c r="J125" s="116">
        <v>42388763</v>
      </c>
      <c r="K125" s="116">
        <v>61686873</v>
      </c>
      <c r="L125" s="116">
        <v>74569973</v>
      </c>
      <c r="M125" s="117">
        <f t="shared" si="31"/>
        <v>222723742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39539019</v>
      </c>
      <c r="I126" s="116">
        <v>43540477</v>
      </c>
      <c r="J126" s="116">
        <v>51369284</v>
      </c>
      <c r="K126" s="116">
        <v>44238162</v>
      </c>
      <c r="L126" s="116">
        <v>30016379</v>
      </c>
      <c r="M126" s="117">
        <f t="shared" si="31"/>
        <v>208703321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2226764</v>
      </c>
      <c r="I127" s="116">
        <v>2089784</v>
      </c>
      <c r="J127" s="116">
        <v>11845395</v>
      </c>
      <c r="K127" s="116">
        <v>32249460</v>
      </c>
      <c r="L127" s="116">
        <v>85710615</v>
      </c>
      <c r="M127" s="117">
        <f t="shared" si="31"/>
        <v>134122018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0</v>
      </c>
      <c r="H128" s="128">
        <f t="shared" si="33"/>
        <v>-50700</v>
      </c>
      <c r="I128" s="128">
        <f t="shared" si="33"/>
        <v>9520</v>
      </c>
      <c r="J128" s="128">
        <f t="shared" si="33"/>
        <v>-2380</v>
      </c>
      <c r="K128" s="128">
        <f t="shared" si="33"/>
        <v>8400</v>
      </c>
      <c r="L128" s="128">
        <f t="shared" si="33"/>
        <v>95580</v>
      </c>
      <c r="M128" s="117">
        <f t="shared" si="31"/>
        <v>60420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0</v>
      </c>
      <c r="H129" s="116">
        <v>0</v>
      </c>
      <c r="I129" s="116">
        <v>1120</v>
      </c>
      <c r="J129" s="116">
        <v>-28140</v>
      </c>
      <c r="K129" s="116">
        <v>0</v>
      </c>
      <c r="L129" s="116">
        <v>95580</v>
      </c>
      <c r="M129" s="117">
        <f t="shared" si="31"/>
        <v>68560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-50700</v>
      </c>
      <c r="I130" s="116">
        <v>8400</v>
      </c>
      <c r="J130" s="116">
        <v>25760</v>
      </c>
      <c r="K130" s="116">
        <v>8400</v>
      </c>
      <c r="L130" s="116">
        <v>0</v>
      </c>
      <c r="M130" s="117">
        <f t="shared" si="31"/>
        <v>-8140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7">
        <f>SUM(F131:L131)</f>
        <v>0</v>
      </c>
    </row>
    <row r="132" spans="1:13" ht="28.5" customHeight="1">
      <c r="A132" s="205" t="s">
        <v>126</v>
      </c>
      <c r="B132" s="206"/>
      <c r="C132" s="206"/>
      <c r="D132" s="206"/>
      <c r="E132" s="207"/>
      <c r="F132" s="131">
        <f aca="true" t="shared" si="34" ref="F132:L132">F104+F124</f>
        <v>0</v>
      </c>
      <c r="G132" s="131">
        <f t="shared" si="34"/>
        <v>92593029</v>
      </c>
      <c r="H132" s="131">
        <f t="shared" si="34"/>
        <v>257469626</v>
      </c>
      <c r="I132" s="131">
        <f t="shared" si="34"/>
        <v>214684410</v>
      </c>
      <c r="J132" s="131">
        <f t="shared" si="34"/>
        <v>227832235</v>
      </c>
      <c r="K132" s="131">
        <f t="shared" si="34"/>
        <v>227893216</v>
      </c>
      <c r="L132" s="131">
        <f t="shared" si="34"/>
        <v>280826629</v>
      </c>
      <c r="M132" s="132">
        <f>SUM(F132:L132)</f>
        <v>1301299145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M40"/>
  <sheetViews>
    <sheetView view="pageBreakPreview" zoomScale="75" zoomScaleSheetLayoutView="75" workbookViewId="0" topLeftCell="A1">
      <pane xSplit="5" ySplit="8" topLeftCell="F27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G34" sqref="G34"/>
    </sheetView>
  </sheetViews>
  <sheetFormatPr defaultColWidth="9.00390625" defaultRowHeight="13.5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133</v>
      </c>
    </row>
    <row r="2" ht="23.25" customHeight="1">
      <c r="G2" s="137" t="s">
        <v>103</v>
      </c>
    </row>
    <row r="3" ht="23.25" customHeight="1">
      <c r="G3" s="94" t="str">
        <f>'様式１'!A5</f>
        <v>平成１８年３月月報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134</v>
      </c>
    </row>
    <row r="7" ht="23.25" customHeight="1">
      <c r="A7" s="96" t="s">
        <v>105</v>
      </c>
    </row>
    <row r="8" spans="1:13" ht="23.25" customHeight="1">
      <c r="A8" s="202" t="s">
        <v>106</v>
      </c>
      <c r="B8" s="203"/>
      <c r="C8" s="203"/>
      <c r="D8" s="203"/>
      <c r="E8" s="204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3.2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3.25" customHeight="1">
      <c r="A10" s="84"/>
      <c r="B10" s="109" t="s">
        <v>135</v>
      </c>
      <c r="C10" s="110"/>
      <c r="D10" s="110"/>
      <c r="E10" s="111"/>
      <c r="F10" s="106"/>
      <c r="G10" s="107">
        <f aca="true" t="shared" si="0" ref="G10:L10">SUM(G11:G16)</f>
        <v>2</v>
      </c>
      <c r="H10" s="107">
        <f t="shared" si="0"/>
        <v>222</v>
      </c>
      <c r="I10" s="107">
        <f t="shared" si="0"/>
        <v>276</v>
      </c>
      <c r="J10" s="107">
        <f t="shared" si="0"/>
        <v>316</v>
      </c>
      <c r="K10" s="107">
        <f t="shared" si="0"/>
        <v>368</v>
      </c>
      <c r="L10" s="107">
        <f t="shared" si="0"/>
        <v>428</v>
      </c>
      <c r="M10" s="108">
        <f aca="true" t="shared" si="1" ref="M10:M24">SUM(F10:L10)</f>
        <v>1612</v>
      </c>
    </row>
    <row r="11" spans="1:13" ht="23.25" customHeight="1">
      <c r="A11" s="84"/>
      <c r="B11" s="112"/>
      <c r="C11" s="113" t="s">
        <v>136</v>
      </c>
      <c r="D11" s="86"/>
      <c r="E11" s="114"/>
      <c r="F11" s="115"/>
      <c r="G11" s="122"/>
      <c r="H11" s="116">
        <v>66</v>
      </c>
      <c r="I11" s="116">
        <v>111</v>
      </c>
      <c r="J11" s="116">
        <v>139</v>
      </c>
      <c r="K11" s="116">
        <v>184</v>
      </c>
      <c r="L11" s="116">
        <v>195</v>
      </c>
      <c r="M11" s="117">
        <f t="shared" si="1"/>
        <v>695</v>
      </c>
    </row>
    <row r="12" spans="1:13" ht="23.25" customHeight="1">
      <c r="A12" s="84"/>
      <c r="B12" s="112"/>
      <c r="C12" s="113" t="s">
        <v>4</v>
      </c>
      <c r="D12" s="86"/>
      <c r="E12" s="114"/>
      <c r="F12" s="115"/>
      <c r="G12" s="122"/>
      <c r="H12" s="116">
        <v>105</v>
      </c>
      <c r="I12" s="116">
        <v>108</v>
      </c>
      <c r="J12" s="116">
        <v>102</v>
      </c>
      <c r="K12" s="116">
        <v>80</v>
      </c>
      <c r="L12" s="116">
        <v>64</v>
      </c>
      <c r="M12" s="117">
        <f t="shared" si="1"/>
        <v>459</v>
      </c>
    </row>
    <row r="13" spans="1:13" ht="23.25" customHeight="1">
      <c r="A13" s="84"/>
      <c r="B13" s="112"/>
      <c r="C13" s="113" t="s">
        <v>137</v>
      </c>
      <c r="D13" s="86"/>
      <c r="E13" s="114"/>
      <c r="F13" s="115"/>
      <c r="G13" s="122"/>
      <c r="H13" s="116">
        <v>9</v>
      </c>
      <c r="I13" s="116">
        <v>3</v>
      </c>
      <c r="J13" s="116">
        <v>23</v>
      </c>
      <c r="K13" s="116">
        <v>54</v>
      </c>
      <c r="L13" s="116">
        <v>125</v>
      </c>
      <c r="M13" s="117">
        <f t="shared" si="1"/>
        <v>214</v>
      </c>
    </row>
    <row r="14" spans="1:13" ht="23.25" customHeight="1">
      <c r="A14" s="84"/>
      <c r="B14" s="112"/>
      <c r="C14" s="113" t="s">
        <v>96</v>
      </c>
      <c r="D14" s="86"/>
      <c r="E14" s="114"/>
      <c r="F14" s="115"/>
      <c r="G14" s="116">
        <v>2</v>
      </c>
      <c r="H14" s="116">
        <v>37</v>
      </c>
      <c r="I14" s="116">
        <v>44</v>
      </c>
      <c r="J14" s="116">
        <v>40</v>
      </c>
      <c r="K14" s="116">
        <v>39</v>
      </c>
      <c r="L14" s="116">
        <v>34</v>
      </c>
      <c r="M14" s="117">
        <f t="shared" si="1"/>
        <v>196</v>
      </c>
    </row>
    <row r="15" spans="1:13" ht="23.25" customHeight="1">
      <c r="A15" s="84"/>
      <c r="B15" s="112"/>
      <c r="C15" s="113" t="s">
        <v>97</v>
      </c>
      <c r="D15" s="86"/>
      <c r="E15" s="114"/>
      <c r="F15" s="115"/>
      <c r="G15" s="116">
        <v>0</v>
      </c>
      <c r="H15" s="116">
        <v>5</v>
      </c>
      <c r="I15" s="116">
        <v>10</v>
      </c>
      <c r="J15" s="116">
        <v>12</v>
      </c>
      <c r="K15" s="116">
        <v>9</v>
      </c>
      <c r="L15" s="116">
        <v>10</v>
      </c>
      <c r="M15" s="117">
        <f t="shared" si="1"/>
        <v>46</v>
      </c>
    </row>
    <row r="16" spans="1:13" ht="23.25" customHeight="1">
      <c r="A16" s="84"/>
      <c r="B16" s="112"/>
      <c r="C16" s="113" t="s">
        <v>98</v>
      </c>
      <c r="D16" s="86"/>
      <c r="E16" s="114"/>
      <c r="F16" s="115"/>
      <c r="G16" s="116">
        <v>0</v>
      </c>
      <c r="H16" s="116">
        <v>0</v>
      </c>
      <c r="I16" s="116">
        <v>0</v>
      </c>
      <c r="J16" s="116">
        <v>0</v>
      </c>
      <c r="K16" s="116">
        <v>2</v>
      </c>
      <c r="L16" s="116">
        <v>0</v>
      </c>
      <c r="M16" s="117">
        <f t="shared" si="1"/>
        <v>2</v>
      </c>
    </row>
    <row r="17" spans="1:13" ht="23.25" customHeight="1">
      <c r="A17" s="84"/>
      <c r="B17" s="109" t="s">
        <v>138</v>
      </c>
      <c r="C17" s="110"/>
      <c r="D17" s="110"/>
      <c r="E17" s="111"/>
      <c r="F17" s="106"/>
      <c r="G17" s="107">
        <f aca="true" t="shared" si="2" ref="G17:L17">SUM(G18:G23)</f>
        <v>1</v>
      </c>
      <c r="H17" s="107">
        <f t="shared" si="2"/>
        <v>54</v>
      </c>
      <c r="I17" s="107">
        <f t="shared" si="2"/>
        <v>75</v>
      </c>
      <c r="J17" s="107">
        <f t="shared" si="2"/>
        <v>76</v>
      </c>
      <c r="K17" s="107">
        <f t="shared" si="2"/>
        <v>90</v>
      </c>
      <c r="L17" s="107">
        <f t="shared" si="2"/>
        <v>111</v>
      </c>
      <c r="M17" s="108">
        <f t="shared" si="1"/>
        <v>407</v>
      </c>
    </row>
    <row r="18" spans="1:13" ht="23.25" customHeight="1">
      <c r="A18" s="84"/>
      <c r="B18" s="112"/>
      <c r="C18" s="113" t="s">
        <v>136</v>
      </c>
      <c r="D18" s="86"/>
      <c r="E18" s="114"/>
      <c r="F18" s="115"/>
      <c r="G18" s="122"/>
      <c r="H18" s="116">
        <v>10</v>
      </c>
      <c r="I18" s="116">
        <v>26</v>
      </c>
      <c r="J18" s="116">
        <v>24</v>
      </c>
      <c r="K18" s="116">
        <v>40</v>
      </c>
      <c r="L18" s="116">
        <v>47</v>
      </c>
      <c r="M18" s="117">
        <f t="shared" si="1"/>
        <v>147</v>
      </c>
    </row>
    <row r="19" spans="1:13" ht="23.25" customHeight="1">
      <c r="A19" s="84"/>
      <c r="B19" s="112"/>
      <c r="C19" s="113" t="s">
        <v>4</v>
      </c>
      <c r="D19" s="86"/>
      <c r="E19" s="114"/>
      <c r="F19" s="115"/>
      <c r="G19" s="122"/>
      <c r="H19" s="116">
        <v>20</v>
      </c>
      <c r="I19" s="116">
        <v>22</v>
      </c>
      <c r="J19" s="116">
        <v>19</v>
      </c>
      <c r="K19" s="116">
        <v>14</v>
      </c>
      <c r="L19" s="116">
        <v>9</v>
      </c>
      <c r="M19" s="117">
        <f t="shared" si="1"/>
        <v>84</v>
      </c>
    </row>
    <row r="20" spans="1:13" ht="23.25" customHeight="1">
      <c r="A20" s="84"/>
      <c r="B20" s="112"/>
      <c r="C20" s="113" t="s">
        <v>137</v>
      </c>
      <c r="D20" s="86"/>
      <c r="E20" s="114"/>
      <c r="F20" s="115"/>
      <c r="G20" s="122"/>
      <c r="H20" s="116">
        <v>3</v>
      </c>
      <c r="I20" s="116">
        <v>0</v>
      </c>
      <c r="J20" s="116">
        <v>9</v>
      </c>
      <c r="K20" s="116">
        <v>18</v>
      </c>
      <c r="L20" s="116">
        <v>33</v>
      </c>
      <c r="M20" s="117">
        <f t="shared" si="1"/>
        <v>63</v>
      </c>
    </row>
    <row r="21" spans="1:13" ht="23.25" customHeight="1">
      <c r="A21" s="84"/>
      <c r="B21" s="119"/>
      <c r="C21" s="113" t="s">
        <v>96</v>
      </c>
      <c r="D21" s="86"/>
      <c r="E21" s="114"/>
      <c r="F21" s="115"/>
      <c r="G21" s="116">
        <v>1</v>
      </c>
      <c r="H21" s="116">
        <v>21</v>
      </c>
      <c r="I21" s="116">
        <v>24</v>
      </c>
      <c r="J21" s="116">
        <v>23</v>
      </c>
      <c r="K21" s="116">
        <v>17</v>
      </c>
      <c r="L21" s="116">
        <v>20</v>
      </c>
      <c r="M21" s="117">
        <f t="shared" si="1"/>
        <v>106</v>
      </c>
    </row>
    <row r="22" spans="1:13" ht="23.25" customHeight="1">
      <c r="A22" s="84"/>
      <c r="B22" s="119"/>
      <c r="C22" s="113" t="s">
        <v>97</v>
      </c>
      <c r="D22" s="86"/>
      <c r="E22" s="114"/>
      <c r="F22" s="115"/>
      <c r="G22" s="116">
        <v>0</v>
      </c>
      <c r="H22" s="116">
        <v>0</v>
      </c>
      <c r="I22" s="116">
        <v>3</v>
      </c>
      <c r="J22" s="116">
        <v>1</v>
      </c>
      <c r="K22" s="116">
        <v>1</v>
      </c>
      <c r="L22" s="116">
        <v>2</v>
      </c>
      <c r="M22" s="117">
        <f t="shared" si="1"/>
        <v>7</v>
      </c>
    </row>
    <row r="23" spans="1:13" ht="23.25" customHeight="1">
      <c r="A23" s="84"/>
      <c r="B23" s="118"/>
      <c r="C23" s="113" t="s">
        <v>98</v>
      </c>
      <c r="D23" s="86"/>
      <c r="E23" s="114"/>
      <c r="F23" s="115"/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7">
        <f t="shared" si="1"/>
        <v>0</v>
      </c>
    </row>
    <row r="24" spans="1:13" ht="23.25" customHeight="1">
      <c r="A24" s="205" t="s">
        <v>126</v>
      </c>
      <c r="B24" s="206"/>
      <c r="C24" s="206"/>
      <c r="D24" s="206"/>
      <c r="E24" s="207"/>
      <c r="F24" s="131">
        <f aca="true" t="shared" si="3" ref="F24:L24">SUM(F10,F17)</f>
        <v>0</v>
      </c>
      <c r="G24" s="131">
        <f t="shared" si="3"/>
        <v>3</v>
      </c>
      <c r="H24" s="131">
        <f t="shared" si="3"/>
        <v>276</v>
      </c>
      <c r="I24" s="131">
        <f t="shared" si="3"/>
        <v>351</v>
      </c>
      <c r="J24" s="131">
        <f t="shared" si="3"/>
        <v>392</v>
      </c>
      <c r="K24" s="131">
        <f t="shared" si="3"/>
        <v>458</v>
      </c>
      <c r="L24" s="131">
        <f t="shared" si="3"/>
        <v>539</v>
      </c>
      <c r="M24" s="132">
        <f t="shared" si="1"/>
        <v>2019</v>
      </c>
    </row>
    <row r="25" spans="1:13" ht="23.25" customHeight="1">
      <c r="A25" s="101" t="s">
        <v>139</v>
      </c>
      <c r="B25" s="83"/>
      <c r="C25" s="102"/>
      <c r="D25" s="102"/>
      <c r="E25" s="102"/>
      <c r="F25" s="103"/>
      <c r="G25" s="103"/>
      <c r="H25" s="103"/>
      <c r="I25" s="103"/>
      <c r="J25" s="103"/>
      <c r="K25" s="103"/>
      <c r="L25" s="103"/>
      <c r="M25" s="104"/>
    </row>
    <row r="26" spans="1:13" ht="23.25" customHeight="1">
      <c r="A26" s="84"/>
      <c r="B26" s="109" t="s">
        <v>135</v>
      </c>
      <c r="C26" s="110"/>
      <c r="D26" s="110"/>
      <c r="E26" s="111"/>
      <c r="F26" s="106"/>
      <c r="G26" s="107">
        <f aca="true" t="shared" si="4" ref="G26:L26">SUM(G27:G32)</f>
        <v>5710</v>
      </c>
      <c r="H26" s="107">
        <f t="shared" si="4"/>
        <v>5179300</v>
      </c>
      <c r="I26" s="107">
        <f t="shared" si="4"/>
        <v>6608080</v>
      </c>
      <c r="J26" s="107">
        <f t="shared" si="4"/>
        <v>7662270</v>
      </c>
      <c r="K26" s="107">
        <f t="shared" si="4"/>
        <v>9366390</v>
      </c>
      <c r="L26" s="107">
        <f t="shared" si="4"/>
        <v>11095953</v>
      </c>
      <c r="M26" s="108">
        <f aca="true" t="shared" si="5" ref="M26:M40">SUM(F26:L26)</f>
        <v>39917703</v>
      </c>
    </row>
    <row r="27" spans="1:13" ht="23.25" customHeight="1">
      <c r="A27" s="84"/>
      <c r="B27" s="112"/>
      <c r="C27" s="113" t="s">
        <v>136</v>
      </c>
      <c r="D27" s="86"/>
      <c r="E27" s="114"/>
      <c r="F27" s="115"/>
      <c r="G27" s="122"/>
      <c r="H27" s="116">
        <v>1888420</v>
      </c>
      <c r="I27" s="116">
        <v>3144820</v>
      </c>
      <c r="J27" s="116">
        <v>3979780</v>
      </c>
      <c r="K27" s="116">
        <v>5278970</v>
      </c>
      <c r="L27" s="116">
        <v>5608500</v>
      </c>
      <c r="M27" s="117">
        <f t="shared" si="5"/>
        <v>19900490</v>
      </c>
    </row>
    <row r="28" spans="1:13" ht="23.25" customHeight="1">
      <c r="A28" s="84"/>
      <c r="B28" s="112"/>
      <c r="C28" s="113" t="s">
        <v>4</v>
      </c>
      <c r="D28" s="86"/>
      <c r="E28" s="114"/>
      <c r="F28" s="115"/>
      <c r="G28" s="122"/>
      <c r="H28" s="116">
        <v>2783140</v>
      </c>
      <c r="I28" s="116">
        <v>2997580</v>
      </c>
      <c r="J28" s="116">
        <v>2598680</v>
      </c>
      <c r="K28" s="116">
        <v>2167470</v>
      </c>
      <c r="L28" s="116">
        <v>1598573</v>
      </c>
      <c r="M28" s="117">
        <f t="shared" si="5"/>
        <v>12145443</v>
      </c>
    </row>
    <row r="29" spans="1:13" ht="23.25" customHeight="1">
      <c r="A29" s="84"/>
      <c r="B29" s="112"/>
      <c r="C29" s="113" t="s">
        <v>137</v>
      </c>
      <c r="D29" s="86"/>
      <c r="E29" s="114"/>
      <c r="F29" s="115"/>
      <c r="G29" s="122"/>
      <c r="H29" s="116">
        <v>249460</v>
      </c>
      <c r="I29" s="116">
        <v>91080</v>
      </c>
      <c r="J29" s="116">
        <v>619210</v>
      </c>
      <c r="K29" s="116">
        <v>1450210</v>
      </c>
      <c r="L29" s="116">
        <v>3463380</v>
      </c>
      <c r="M29" s="117">
        <f t="shared" si="5"/>
        <v>5873340</v>
      </c>
    </row>
    <row r="30" spans="1:13" ht="23.25" customHeight="1">
      <c r="A30" s="84"/>
      <c r="B30" s="112"/>
      <c r="C30" s="113" t="s">
        <v>96</v>
      </c>
      <c r="D30" s="86"/>
      <c r="E30" s="114"/>
      <c r="F30" s="115"/>
      <c r="G30" s="116">
        <v>5710</v>
      </c>
      <c r="H30" s="116">
        <v>210340</v>
      </c>
      <c r="I30" s="116">
        <v>278510</v>
      </c>
      <c r="J30" s="116">
        <v>355680</v>
      </c>
      <c r="K30" s="116">
        <v>370780</v>
      </c>
      <c r="L30" s="116">
        <v>371970</v>
      </c>
      <c r="M30" s="117">
        <f t="shared" si="5"/>
        <v>1592990</v>
      </c>
    </row>
    <row r="31" spans="1:13" ht="23.25" customHeight="1">
      <c r="A31" s="84"/>
      <c r="B31" s="112"/>
      <c r="C31" s="113" t="s">
        <v>97</v>
      </c>
      <c r="D31" s="86"/>
      <c r="E31" s="114"/>
      <c r="F31" s="115"/>
      <c r="G31" s="116">
        <v>0</v>
      </c>
      <c r="H31" s="116">
        <v>47940</v>
      </c>
      <c r="I31" s="116">
        <v>96090</v>
      </c>
      <c r="J31" s="116">
        <v>108920</v>
      </c>
      <c r="K31" s="116">
        <v>86090</v>
      </c>
      <c r="L31" s="116">
        <v>53530</v>
      </c>
      <c r="M31" s="117">
        <f t="shared" si="5"/>
        <v>392570</v>
      </c>
    </row>
    <row r="32" spans="1:13" ht="23.25" customHeight="1">
      <c r="A32" s="84"/>
      <c r="B32" s="112"/>
      <c r="C32" s="113" t="s">
        <v>98</v>
      </c>
      <c r="D32" s="86"/>
      <c r="E32" s="114"/>
      <c r="F32" s="115"/>
      <c r="G32" s="116">
        <v>0</v>
      </c>
      <c r="H32" s="116">
        <v>0</v>
      </c>
      <c r="I32" s="116">
        <v>0</v>
      </c>
      <c r="J32" s="116">
        <v>0</v>
      </c>
      <c r="K32" s="116">
        <v>12870</v>
      </c>
      <c r="L32" s="116">
        <v>0</v>
      </c>
      <c r="M32" s="117">
        <f t="shared" si="5"/>
        <v>12870</v>
      </c>
    </row>
    <row r="33" spans="1:13" ht="23.25" customHeight="1">
      <c r="A33" s="84"/>
      <c r="B33" s="109" t="s">
        <v>138</v>
      </c>
      <c r="C33" s="110"/>
      <c r="D33" s="110"/>
      <c r="E33" s="111"/>
      <c r="F33" s="106"/>
      <c r="G33" s="107">
        <f aca="true" t="shared" si="6" ref="G33:L33">SUM(G34:G39)</f>
        <v>1460</v>
      </c>
      <c r="H33" s="107">
        <f t="shared" si="6"/>
        <v>577580</v>
      </c>
      <c r="I33" s="107">
        <f t="shared" si="6"/>
        <v>829470</v>
      </c>
      <c r="J33" s="107">
        <f t="shared" si="6"/>
        <v>804590</v>
      </c>
      <c r="K33" s="107">
        <f t="shared" si="6"/>
        <v>1139440</v>
      </c>
      <c r="L33" s="107">
        <f t="shared" si="6"/>
        <v>1211420</v>
      </c>
      <c r="M33" s="108">
        <f t="shared" si="5"/>
        <v>4563960</v>
      </c>
    </row>
    <row r="34" spans="1:13" ht="23.25" customHeight="1">
      <c r="A34" s="84"/>
      <c r="B34" s="112"/>
      <c r="C34" s="113" t="s">
        <v>136</v>
      </c>
      <c r="D34" s="86"/>
      <c r="E34" s="114"/>
      <c r="F34" s="115"/>
      <c r="G34" s="122"/>
      <c r="H34" s="116">
        <v>150660</v>
      </c>
      <c r="I34" s="116">
        <v>338870</v>
      </c>
      <c r="J34" s="116">
        <v>425890</v>
      </c>
      <c r="K34" s="116">
        <v>500100</v>
      </c>
      <c r="L34" s="116">
        <v>499060</v>
      </c>
      <c r="M34" s="117">
        <f t="shared" si="5"/>
        <v>1914580</v>
      </c>
    </row>
    <row r="35" spans="1:13" ht="23.25" customHeight="1">
      <c r="A35" s="84"/>
      <c r="B35" s="112"/>
      <c r="C35" s="113" t="s">
        <v>4</v>
      </c>
      <c r="D35" s="86"/>
      <c r="E35" s="114"/>
      <c r="F35" s="115"/>
      <c r="G35" s="122"/>
      <c r="H35" s="116">
        <v>254040</v>
      </c>
      <c r="I35" s="116">
        <v>384480</v>
      </c>
      <c r="J35" s="116">
        <v>169530</v>
      </c>
      <c r="K35" s="116">
        <v>248960</v>
      </c>
      <c r="L35" s="116">
        <v>91460</v>
      </c>
      <c r="M35" s="117">
        <f t="shared" si="5"/>
        <v>1148470</v>
      </c>
    </row>
    <row r="36" spans="1:13" ht="23.25" customHeight="1">
      <c r="A36" s="84"/>
      <c r="B36" s="112"/>
      <c r="C36" s="113" t="s">
        <v>137</v>
      </c>
      <c r="D36" s="86"/>
      <c r="E36" s="114"/>
      <c r="F36" s="115"/>
      <c r="G36" s="122"/>
      <c r="H36" s="116">
        <v>71300</v>
      </c>
      <c r="I36" s="116">
        <v>0</v>
      </c>
      <c r="J36" s="116">
        <v>113470</v>
      </c>
      <c r="K36" s="116">
        <v>265240</v>
      </c>
      <c r="L36" s="116">
        <v>453440</v>
      </c>
      <c r="M36" s="117">
        <f t="shared" si="5"/>
        <v>903450</v>
      </c>
    </row>
    <row r="37" spans="1:13" ht="23.25" customHeight="1">
      <c r="A37" s="84"/>
      <c r="B37" s="119"/>
      <c r="C37" s="113" t="s">
        <v>96</v>
      </c>
      <c r="D37" s="86"/>
      <c r="E37" s="114"/>
      <c r="F37" s="115"/>
      <c r="G37" s="116">
        <v>1460</v>
      </c>
      <c r="H37" s="116">
        <v>101580</v>
      </c>
      <c r="I37" s="116">
        <v>88870</v>
      </c>
      <c r="J37" s="116">
        <v>94420</v>
      </c>
      <c r="K37" s="116">
        <v>119390</v>
      </c>
      <c r="L37" s="116">
        <v>160430</v>
      </c>
      <c r="M37" s="117">
        <f t="shared" si="5"/>
        <v>566150</v>
      </c>
    </row>
    <row r="38" spans="1:13" ht="23.25" customHeight="1">
      <c r="A38" s="84"/>
      <c r="B38" s="119"/>
      <c r="C38" s="113" t="s">
        <v>97</v>
      </c>
      <c r="D38" s="86"/>
      <c r="E38" s="114"/>
      <c r="F38" s="115"/>
      <c r="G38" s="116">
        <v>0</v>
      </c>
      <c r="H38" s="116">
        <v>0</v>
      </c>
      <c r="I38" s="116">
        <v>17250</v>
      </c>
      <c r="J38" s="116">
        <v>1280</v>
      </c>
      <c r="K38" s="116">
        <v>5750</v>
      </c>
      <c r="L38" s="116">
        <v>7030</v>
      </c>
      <c r="M38" s="117">
        <f t="shared" si="5"/>
        <v>31310</v>
      </c>
    </row>
    <row r="39" spans="1:13" ht="23.25" customHeight="1">
      <c r="A39" s="84"/>
      <c r="B39" s="118"/>
      <c r="C39" s="113" t="s">
        <v>98</v>
      </c>
      <c r="D39" s="86"/>
      <c r="E39" s="114"/>
      <c r="F39" s="115"/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7">
        <f t="shared" si="5"/>
        <v>0</v>
      </c>
    </row>
    <row r="40" spans="1:13" ht="23.25" customHeight="1">
      <c r="A40" s="205" t="s">
        <v>126</v>
      </c>
      <c r="B40" s="206"/>
      <c r="C40" s="206"/>
      <c r="D40" s="206"/>
      <c r="E40" s="207"/>
      <c r="F40" s="131">
        <f aca="true" t="shared" si="7" ref="F40:L40">SUM(F26,F33)</f>
        <v>0</v>
      </c>
      <c r="G40" s="131">
        <f t="shared" si="7"/>
        <v>7170</v>
      </c>
      <c r="H40" s="131">
        <f t="shared" si="7"/>
        <v>5756880</v>
      </c>
      <c r="I40" s="131">
        <f t="shared" si="7"/>
        <v>7437550</v>
      </c>
      <c r="J40" s="131">
        <f t="shared" si="7"/>
        <v>8466860</v>
      </c>
      <c r="K40" s="131">
        <f t="shared" si="7"/>
        <v>10505830</v>
      </c>
      <c r="L40" s="131">
        <f t="shared" si="7"/>
        <v>12307373</v>
      </c>
      <c r="M40" s="132">
        <f t="shared" si="5"/>
        <v>44481663</v>
      </c>
    </row>
  </sheetData>
  <sheetProtection/>
  <mergeCells count="3">
    <mergeCell ref="A40:E40"/>
    <mergeCell ref="A8:E8"/>
    <mergeCell ref="A24:E24"/>
  </mergeCells>
  <printOptions/>
  <pageMargins left="0.58" right="0.24" top="0.74" bottom="0.57" header="0.5118110236220472" footer="0.5118110236220472"/>
  <pageSetup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6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平成１８年３月月報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94">
        <v>0</v>
      </c>
      <c r="H15" s="196"/>
      <c r="I15" s="194">
        <v>31</v>
      </c>
      <c r="J15" s="196"/>
      <c r="K15" s="194">
        <f>G15+I15</f>
        <v>31</v>
      </c>
      <c r="L15" s="197"/>
    </row>
    <row r="16" spans="4:12" ht="18.75" customHeight="1" thickBot="1">
      <c r="D16" s="49" t="s">
        <v>64</v>
      </c>
      <c r="E16" s="50"/>
      <c r="F16" s="50"/>
      <c r="G16" s="188">
        <v>0</v>
      </c>
      <c r="H16" s="190"/>
      <c r="I16" s="188">
        <v>355485</v>
      </c>
      <c r="J16" s="190"/>
      <c r="K16" s="188">
        <f>G16+I16</f>
        <v>355485</v>
      </c>
      <c r="L16" s="193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94">
        <v>66</v>
      </c>
      <c r="H20" s="196"/>
      <c r="I20" s="194">
        <v>573</v>
      </c>
      <c r="J20" s="196"/>
      <c r="K20" s="194">
        <f>G20+I20</f>
        <v>639</v>
      </c>
      <c r="L20" s="197"/>
    </row>
    <row r="21" spans="4:12" ht="18.75" customHeight="1" thickBot="1">
      <c r="D21" s="49" t="s">
        <v>64</v>
      </c>
      <c r="E21" s="50"/>
      <c r="F21" s="50"/>
      <c r="G21" s="188">
        <v>525154</v>
      </c>
      <c r="H21" s="190"/>
      <c r="I21" s="188">
        <v>2668212</v>
      </c>
      <c r="J21" s="190"/>
      <c r="K21" s="188">
        <f>G21+I21</f>
        <v>3193366</v>
      </c>
      <c r="L21" s="193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94">
        <v>68</v>
      </c>
      <c r="H25" s="196"/>
      <c r="I25" s="194">
        <v>50</v>
      </c>
      <c r="J25" s="196"/>
      <c r="K25" s="194">
        <f>G25+I25</f>
        <v>118</v>
      </c>
      <c r="L25" s="197"/>
    </row>
    <row r="26" spans="4:12" ht="18.75" customHeight="1" thickBot="1">
      <c r="D26" s="49" t="s">
        <v>64</v>
      </c>
      <c r="E26" s="50"/>
      <c r="F26" s="50"/>
      <c r="G26" s="188">
        <v>305700</v>
      </c>
      <c r="H26" s="190"/>
      <c r="I26" s="188">
        <v>226578</v>
      </c>
      <c r="J26" s="190"/>
      <c r="K26" s="188">
        <f>G26+I26</f>
        <v>532278</v>
      </c>
      <c r="L26" s="193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94">
        <f>G15+G20+G25</f>
        <v>134</v>
      </c>
      <c r="H30" s="196"/>
      <c r="I30" s="194">
        <f>I15+I20+I25</f>
        <v>654</v>
      </c>
      <c r="J30" s="196"/>
      <c r="K30" s="194">
        <f>G30+I30</f>
        <v>788</v>
      </c>
      <c r="L30" s="197"/>
    </row>
    <row r="31" spans="4:12" ht="18.75" customHeight="1" thickBot="1">
      <c r="D31" s="49" t="s">
        <v>64</v>
      </c>
      <c r="E31" s="50"/>
      <c r="F31" s="50"/>
      <c r="G31" s="188">
        <f>G16+G21+G26</f>
        <v>830854</v>
      </c>
      <c r="H31" s="190"/>
      <c r="I31" s="188">
        <f>I16+I21+I26</f>
        <v>3250275</v>
      </c>
      <c r="J31" s="190"/>
      <c r="K31" s="188">
        <f>G31+I31</f>
        <v>4081129</v>
      </c>
      <c r="L31" s="193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workbookViewId="0" topLeftCell="A19">
      <selection activeCell="I30" sqref="I30:J31"/>
    </sheetView>
  </sheetViews>
  <sheetFormatPr defaultColWidth="9.00390625" defaultRowHeight="13.5"/>
  <cols>
    <col min="1" max="4" width="3.25390625" style="155" customWidth="1"/>
    <col min="5" max="6" width="8.00390625" style="155" customWidth="1"/>
    <col min="7" max="13" width="7.75390625" style="155" customWidth="1"/>
    <col min="14" max="14" width="3.25390625" style="155" customWidth="1"/>
    <col min="15" max="16384" width="8.00390625" style="155" customWidth="1"/>
  </cols>
  <sheetData>
    <row r="1" spans="1:15" s="143" customFormat="1" ht="17.25">
      <c r="A1" s="142" t="s">
        <v>141</v>
      </c>
      <c r="N1" s="144"/>
      <c r="O1" s="144"/>
    </row>
    <row r="2" spans="1:15" s="143" customFormat="1" ht="9.75" customHeight="1">
      <c r="A2" s="142"/>
      <c r="N2" s="144"/>
      <c r="O2" s="144"/>
    </row>
    <row r="3" spans="1:15" s="143" customFormat="1" ht="24" customHeight="1">
      <c r="A3" s="145" t="s">
        <v>37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48"/>
      <c r="O3" s="144"/>
    </row>
    <row r="4" spans="1:15" s="143" customFormat="1" ht="24" customHeight="1">
      <c r="A4" s="145" t="str">
        <f>'様式１'!A5</f>
        <v>平成１８年３月月報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  <c r="O4" s="144"/>
    </row>
    <row r="5" spans="1:15" s="150" customFormat="1" ht="13.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N5" s="151"/>
      <c r="O5" s="151"/>
    </row>
    <row r="6" spans="9:15" s="143" customFormat="1" ht="17.25">
      <c r="I6" s="152"/>
      <c r="J6" s="152"/>
      <c r="K6" s="152"/>
      <c r="L6" s="152"/>
      <c r="M6" s="153"/>
      <c r="N6" s="154"/>
      <c r="O6" s="154"/>
    </row>
    <row r="7" spans="9:15" s="143" customFormat="1" ht="17.25">
      <c r="I7" s="152"/>
      <c r="J7" s="152"/>
      <c r="K7" s="152"/>
      <c r="L7" s="152"/>
      <c r="M7" s="153"/>
      <c r="N7" s="154"/>
      <c r="O7" s="154"/>
    </row>
    <row r="8" spans="14:15" ht="15" customHeight="1">
      <c r="N8" s="156"/>
      <c r="O8" s="156"/>
    </row>
    <row r="9" spans="1:15" s="158" customFormat="1" ht="22.5" customHeight="1">
      <c r="A9" s="157" t="s">
        <v>5</v>
      </c>
      <c r="N9" s="159"/>
      <c r="O9" s="159"/>
    </row>
    <row r="10" spans="3:15" s="158" customFormat="1" ht="15" customHeight="1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2:15" s="158" customFormat="1" ht="17.25" customHeight="1">
      <c r="B11" s="160" t="s">
        <v>60</v>
      </c>
      <c r="C11" s="161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</row>
    <row r="12" spans="2:15" s="158" customFormat="1" ht="17.25" customHeight="1">
      <c r="B12" s="162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</row>
    <row r="13" spans="2:15" s="158" customFormat="1" ht="17.25" customHeight="1" thickBot="1">
      <c r="B13" s="159"/>
      <c r="C13" s="163" t="s">
        <v>142</v>
      </c>
      <c r="D13" s="161"/>
      <c r="E13" s="159"/>
      <c r="F13" s="159"/>
      <c r="G13" s="159"/>
      <c r="H13" s="159"/>
      <c r="I13" s="159"/>
      <c r="J13" s="159"/>
      <c r="K13" s="159"/>
      <c r="L13" s="159"/>
      <c r="M13" s="214"/>
      <c r="N13" s="159"/>
      <c r="O13" s="159"/>
    </row>
    <row r="14" spans="2:15" s="158" customFormat="1" ht="17.25" customHeight="1">
      <c r="B14" s="159"/>
      <c r="C14" s="159"/>
      <c r="D14" s="164"/>
      <c r="E14" s="165"/>
      <c r="F14" s="165"/>
      <c r="G14" s="166" t="s">
        <v>61</v>
      </c>
      <c r="H14" s="165"/>
      <c r="I14" s="166" t="s">
        <v>62</v>
      </c>
      <c r="J14" s="165"/>
      <c r="K14" s="166" t="s">
        <v>7</v>
      </c>
      <c r="L14" s="167"/>
      <c r="M14" s="214"/>
      <c r="N14" s="159"/>
      <c r="O14" s="159"/>
    </row>
    <row r="15" spans="2:15" s="158" customFormat="1" ht="17.25" customHeight="1">
      <c r="B15" s="159"/>
      <c r="C15" s="159"/>
      <c r="D15" s="168" t="s">
        <v>63</v>
      </c>
      <c r="E15" s="169"/>
      <c r="F15" s="169"/>
      <c r="G15" s="211">
        <v>76</v>
      </c>
      <c r="H15" s="212"/>
      <c r="I15" s="211">
        <v>246</v>
      </c>
      <c r="J15" s="212"/>
      <c r="K15" s="211">
        <f>SUM(G15:J15)</f>
        <v>322</v>
      </c>
      <c r="L15" s="213"/>
      <c r="M15" s="159"/>
      <c r="N15" s="159"/>
      <c r="O15" s="159"/>
    </row>
    <row r="16" spans="2:15" s="158" customFormat="1" ht="17.25" customHeight="1" thickBot="1">
      <c r="B16" s="159"/>
      <c r="C16" s="159"/>
      <c r="D16" s="170" t="s">
        <v>64</v>
      </c>
      <c r="E16" s="171"/>
      <c r="F16" s="171"/>
      <c r="G16" s="208">
        <v>393648</v>
      </c>
      <c r="H16" s="209"/>
      <c r="I16" s="208">
        <v>2260504</v>
      </c>
      <c r="J16" s="209"/>
      <c r="K16" s="208">
        <f>SUM(G16:J16)</f>
        <v>2654152</v>
      </c>
      <c r="L16" s="210"/>
      <c r="M16" s="159"/>
      <c r="N16" s="159"/>
      <c r="O16" s="159"/>
    </row>
    <row r="17" spans="2:15" s="158" customFormat="1" ht="17.25" customHeight="1"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</row>
    <row r="18" spans="2:15" s="158" customFormat="1" ht="17.25" customHeight="1" thickBot="1">
      <c r="B18" s="159"/>
      <c r="C18" s="163" t="s">
        <v>143</v>
      </c>
      <c r="D18" s="161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</row>
    <row r="19" spans="2:15" s="158" customFormat="1" ht="17.25" customHeight="1">
      <c r="B19" s="159"/>
      <c r="C19" s="159"/>
      <c r="D19" s="164"/>
      <c r="E19" s="165"/>
      <c r="F19" s="165"/>
      <c r="G19" s="166" t="s">
        <v>61</v>
      </c>
      <c r="H19" s="165"/>
      <c r="I19" s="166" t="s">
        <v>62</v>
      </c>
      <c r="J19" s="165"/>
      <c r="K19" s="166" t="s">
        <v>7</v>
      </c>
      <c r="L19" s="167"/>
      <c r="M19" s="159"/>
      <c r="N19" s="159"/>
      <c r="O19" s="159"/>
    </row>
    <row r="20" spans="2:15" s="158" customFormat="1" ht="17.25" customHeight="1">
      <c r="B20" s="159"/>
      <c r="C20" s="159"/>
      <c r="D20" s="168" t="s">
        <v>63</v>
      </c>
      <c r="E20" s="172"/>
      <c r="F20" s="169"/>
      <c r="G20" s="211">
        <v>33</v>
      </c>
      <c r="H20" s="212"/>
      <c r="I20" s="211">
        <v>222</v>
      </c>
      <c r="J20" s="212"/>
      <c r="K20" s="211">
        <f>SUM(G20:J20)</f>
        <v>255</v>
      </c>
      <c r="L20" s="213"/>
      <c r="M20" s="159"/>
      <c r="N20" s="159"/>
      <c r="O20" s="159"/>
    </row>
    <row r="21" spans="2:15" s="158" customFormat="1" ht="17.25" customHeight="1" thickBot="1">
      <c r="B21" s="159"/>
      <c r="C21" s="159"/>
      <c r="D21" s="170" t="s">
        <v>64</v>
      </c>
      <c r="E21" s="171"/>
      <c r="F21" s="171"/>
      <c r="G21" s="208">
        <v>322379</v>
      </c>
      <c r="H21" s="209"/>
      <c r="I21" s="208">
        <v>1471822</v>
      </c>
      <c r="J21" s="209"/>
      <c r="K21" s="208">
        <f>SUM(G21:J21)</f>
        <v>1794201</v>
      </c>
      <c r="L21" s="210"/>
      <c r="M21" s="159"/>
      <c r="N21" s="159"/>
      <c r="O21" s="159"/>
    </row>
    <row r="22" spans="2:15" s="158" customFormat="1" ht="17.25" customHeight="1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</row>
    <row r="23" spans="2:15" s="158" customFormat="1" ht="17.25" customHeight="1" thickBot="1">
      <c r="B23" s="159"/>
      <c r="C23" s="163" t="s">
        <v>144</v>
      </c>
      <c r="D23" s="161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</row>
    <row r="24" spans="2:15" s="158" customFormat="1" ht="17.25" customHeight="1">
      <c r="B24" s="159"/>
      <c r="C24" s="159"/>
      <c r="D24" s="164"/>
      <c r="E24" s="165"/>
      <c r="F24" s="165"/>
      <c r="G24" s="166" t="s">
        <v>61</v>
      </c>
      <c r="H24" s="165"/>
      <c r="I24" s="166" t="s">
        <v>62</v>
      </c>
      <c r="J24" s="173"/>
      <c r="K24" s="166" t="s">
        <v>7</v>
      </c>
      <c r="L24" s="167"/>
      <c r="M24" s="159"/>
      <c r="N24" s="159"/>
      <c r="O24" s="159"/>
    </row>
    <row r="25" spans="2:15" s="158" customFormat="1" ht="17.25" customHeight="1">
      <c r="B25" s="159"/>
      <c r="C25" s="159"/>
      <c r="D25" s="174" t="s">
        <v>63</v>
      </c>
      <c r="E25" s="172"/>
      <c r="F25" s="172"/>
      <c r="G25" s="211">
        <v>43</v>
      </c>
      <c r="H25" s="212"/>
      <c r="I25" s="211">
        <v>842</v>
      </c>
      <c r="J25" s="212"/>
      <c r="K25" s="211">
        <f>SUM(G25:J25)</f>
        <v>885</v>
      </c>
      <c r="L25" s="213"/>
      <c r="M25" s="159"/>
      <c r="N25" s="159"/>
      <c r="O25" s="159"/>
    </row>
    <row r="26" spans="2:15" s="158" customFormat="1" ht="17.25" customHeight="1" thickBot="1">
      <c r="B26" s="159"/>
      <c r="C26" s="159"/>
      <c r="D26" s="170" t="s">
        <v>64</v>
      </c>
      <c r="E26" s="171"/>
      <c r="F26" s="171"/>
      <c r="G26" s="208">
        <v>447512</v>
      </c>
      <c r="H26" s="209"/>
      <c r="I26" s="208">
        <v>10582352</v>
      </c>
      <c r="J26" s="209"/>
      <c r="K26" s="208">
        <f>SUM(G26:J26)</f>
        <v>11029864</v>
      </c>
      <c r="L26" s="210"/>
      <c r="M26" s="159"/>
      <c r="N26" s="159"/>
      <c r="O26" s="159"/>
    </row>
    <row r="27" spans="2:15" s="158" customFormat="1" ht="17.25" customHeight="1"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</row>
    <row r="28" spans="2:15" s="158" customFormat="1" ht="17.25" customHeight="1" thickBot="1">
      <c r="B28" s="159"/>
      <c r="C28" s="163" t="s">
        <v>145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</row>
    <row r="29" spans="2:15" s="158" customFormat="1" ht="17.25" customHeight="1">
      <c r="B29" s="159"/>
      <c r="C29" s="159"/>
      <c r="D29" s="164"/>
      <c r="E29" s="165"/>
      <c r="F29" s="165"/>
      <c r="G29" s="175" t="s">
        <v>61</v>
      </c>
      <c r="H29" s="166"/>
      <c r="I29" s="166" t="s">
        <v>62</v>
      </c>
      <c r="J29" s="165"/>
      <c r="K29" s="166" t="s">
        <v>7</v>
      </c>
      <c r="L29" s="167"/>
      <c r="M29" s="159"/>
      <c r="N29" s="159"/>
      <c r="O29" s="159"/>
    </row>
    <row r="30" spans="2:15" s="158" customFormat="1" ht="17.25" customHeight="1">
      <c r="B30" s="159"/>
      <c r="C30" s="159"/>
      <c r="D30" s="168" t="s">
        <v>63</v>
      </c>
      <c r="E30" s="169"/>
      <c r="F30" s="169"/>
      <c r="G30" s="211">
        <v>0</v>
      </c>
      <c r="H30" s="212"/>
      <c r="I30" s="211">
        <v>46</v>
      </c>
      <c r="J30" s="212"/>
      <c r="K30" s="211">
        <f>SUM(G30:J30)</f>
        <v>46</v>
      </c>
      <c r="L30" s="213"/>
      <c r="M30" s="159"/>
      <c r="N30" s="159"/>
      <c r="O30" s="159"/>
    </row>
    <row r="31" spans="2:15" s="158" customFormat="1" ht="17.25" customHeight="1" thickBot="1">
      <c r="B31" s="159"/>
      <c r="C31" s="159"/>
      <c r="D31" s="170" t="s">
        <v>64</v>
      </c>
      <c r="E31" s="171"/>
      <c r="F31" s="171"/>
      <c r="G31" s="208">
        <v>0</v>
      </c>
      <c r="H31" s="209"/>
      <c r="I31" s="208">
        <v>521121</v>
      </c>
      <c r="J31" s="209"/>
      <c r="K31" s="208">
        <f>SUM(G31:J31)</f>
        <v>521121</v>
      </c>
      <c r="L31" s="210"/>
      <c r="M31" s="159"/>
      <c r="N31" s="159"/>
      <c r="O31" s="159"/>
    </row>
    <row r="32" spans="2:15" s="158" customFormat="1" ht="17.25" customHeight="1">
      <c r="B32" s="159"/>
      <c r="C32" s="159"/>
      <c r="D32" s="159"/>
      <c r="E32" s="159"/>
      <c r="F32" s="159"/>
      <c r="G32" s="176"/>
      <c r="H32" s="176"/>
      <c r="I32" s="159"/>
      <c r="J32" s="159"/>
      <c r="K32" s="159"/>
      <c r="L32" s="159"/>
      <c r="M32" s="159"/>
      <c r="N32" s="159"/>
      <c r="O32" s="159"/>
    </row>
    <row r="33" spans="2:15" s="158" customFormat="1" ht="17.25" customHeight="1" thickBot="1">
      <c r="B33" s="159"/>
      <c r="C33" s="163" t="s">
        <v>146</v>
      </c>
      <c r="D33" s="159"/>
      <c r="E33" s="159"/>
      <c r="F33" s="159"/>
      <c r="G33" s="177"/>
      <c r="H33" s="177"/>
      <c r="I33" s="159"/>
      <c r="J33" s="159"/>
      <c r="K33" s="159"/>
      <c r="L33" s="159"/>
      <c r="M33" s="159"/>
      <c r="N33" s="159"/>
      <c r="O33" s="159"/>
    </row>
    <row r="34" spans="2:15" s="158" customFormat="1" ht="17.25" customHeight="1">
      <c r="B34" s="159"/>
      <c r="C34" s="159"/>
      <c r="D34" s="164"/>
      <c r="E34" s="165"/>
      <c r="F34" s="165"/>
      <c r="G34" s="175" t="s">
        <v>61</v>
      </c>
      <c r="H34" s="166"/>
      <c r="I34" s="166" t="s">
        <v>62</v>
      </c>
      <c r="J34" s="165"/>
      <c r="K34" s="166" t="s">
        <v>7</v>
      </c>
      <c r="L34" s="167"/>
      <c r="M34" s="159"/>
      <c r="N34" s="159"/>
      <c r="O34" s="159"/>
    </row>
    <row r="35" spans="2:15" s="158" customFormat="1" ht="17.25" customHeight="1">
      <c r="B35" s="159"/>
      <c r="C35" s="159"/>
      <c r="D35" s="168" t="s">
        <v>63</v>
      </c>
      <c r="E35" s="172"/>
      <c r="F35" s="169"/>
      <c r="G35" s="211">
        <f>SUM(G15,G20,G25,G30)</f>
        <v>152</v>
      </c>
      <c r="H35" s="212"/>
      <c r="I35" s="211">
        <f>SUM(I15,I20,I25,I30)</f>
        <v>1356</v>
      </c>
      <c r="J35" s="212"/>
      <c r="K35" s="211">
        <f>SUM(G35:J35)</f>
        <v>1508</v>
      </c>
      <c r="L35" s="213"/>
      <c r="M35" s="159"/>
      <c r="N35" s="159"/>
      <c r="O35" s="159"/>
    </row>
    <row r="36" spans="2:15" s="158" customFormat="1" ht="17.25" customHeight="1" thickBot="1">
      <c r="B36" s="159"/>
      <c r="C36" s="159"/>
      <c r="D36" s="170" t="s">
        <v>64</v>
      </c>
      <c r="E36" s="171"/>
      <c r="F36" s="171"/>
      <c r="G36" s="208">
        <f>SUM(G16,G21,G26,G31)</f>
        <v>1163539</v>
      </c>
      <c r="H36" s="209"/>
      <c r="I36" s="208">
        <f>SUM(I16,I21,I26,I31)</f>
        <v>14835799</v>
      </c>
      <c r="J36" s="209"/>
      <c r="K36" s="208">
        <f>SUM(G36:J36)</f>
        <v>15999338</v>
      </c>
      <c r="L36" s="210"/>
      <c r="M36" s="159"/>
      <c r="N36" s="159"/>
      <c r="O36" s="159"/>
    </row>
    <row r="37" spans="2:15" s="158" customFormat="1" ht="15.75" customHeight="1">
      <c r="B37" s="159"/>
      <c r="C37" s="159"/>
      <c r="D37" s="159"/>
      <c r="E37" s="159"/>
      <c r="F37" s="159"/>
      <c r="G37" s="176"/>
      <c r="H37" s="176"/>
      <c r="I37" s="159"/>
      <c r="J37" s="159"/>
      <c r="K37" s="159"/>
      <c r="L37" s="159"/>
      <c r="M37" s="159"/>
      <c r="N37" s="159"/>
      <c r="O37" s="159"/>
    </row>
    <row r="38" spans="2:15" ht="12.75" customHeight="1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2:15" ht="12.75" customHeight="1"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1:15" ht="12.75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1:14" ht="12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</row>
  </sheetData>
  <mergeCells count="31">
    <mergeCell ref="M13:M14"/>
    <mergeCell ref="G15:H15"/>
    <mergeCell ref="I15:J15"/>
    <mergeCell ref="K15:L15"/>
    <mergeCell ref="K16:L16"/>
    <mergeCell ref="I16:J16"/>
    <mergeCell ref="G16:H16"/>
    <mergeCell ref="G20:H20"/>
    <mergeCell ref="I20:J20"/>
    <mergeCell ref="K20:L20"/>
    <mergeCell ref="G21:H21"/>
    <mergeCell ref="I21:J21"/>
    <mergeCell ref="K21:L21"/>
    <mergeCell ref="G25:H25"/>
    <mergeCell ref="I25:J25"/>
    <mergeCell ref="K25:L25"/>
    <mergeCell ref="G26:H26"/>
    <mergeCell ref="I26:J26"/>
    <mergeCell ref="K26:L26"/>
    <mergeCell ref="G30:H30"/>
    <mergeCell ref="I30:J30"/>
    <mergeCell ref="K30:L30"/>
    <mergeCell ref="G36:H36"/>
    <mergeCell ref="I36:J36"/>
    <mergeCell ref="K36:L36"/>
    <mergeCell ref="G31:H31"/>
    <mergeCell ref="I31:J31"/>
    <mergeCell ref="K31:L31"/>
    <mergeCell ref="G35:H35"/>
    <mergeCell ref="I35:J35"/>
    <mergeCell ref="K35:L35"/>
  </mergeCells>
  <printOptions horizontalCentered="1"/>
  <pageMargins left="0.5905511811023623" right="0.5905511811023623" top="0.5905511811023623" bottom="0.5905511811023623" header="0.5118110236220472" footer="0.5118110236220472"/>
  <pageSetup firstPageNumber="43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M32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5" width="13.00390625" style="38" bestFit="1" customWidth="1"/>
    <col min="6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215" t="s">
        <v>90</v>
      </c>
      <c r="B4" s="215"/>
      <c r="C4" s="215"/>
      <c r="D4" s="215"/>
      <c r="E4" s="215"/>
      <c r="F4" s="215"/>
      <c r="G4" s="215"/>
      <c r="H4" s="215"/>
      <c r="I4" s="215"/>
      <c r="J4" s="215"/>
      <c r="K4" s="63"/>
      <c r="L4" s="3"/>
      <c r="M4" s="3"/>
    </row>
    <row r="5" spans="1:10" s="2" customFormat="1" ht="24" customHeight="1">
      <c r="A5" s="11" t="str">
        <f>'様式１'!A5</f>
        <v>平成１８年３月月報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2195266890</v>
      </c>
      <c r="E14" s="69">
        <v>2195266890</v>
      </c>
      <c r="F14" s="69">
        <v>6322440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558551840</v>
      </c>
      <c r="E15" s="69">
        <v>490227380</v>
      </c>
      <c r="F15" s="69">
        <v>1282410</v>
      </c>
      <c r="G15" s="69">
        <v>0</v>
      </c>
      <c r="H15" s="69">
        <v>68324460</v>
      </c>
      <c r="I15" s="56">
        <v>15667660</v>
      </c>
    </row>
    <row r="16" spans="2:9" ht="21" customHeight="1">
      <c r="B16" s="70"/>
      <c r="C16" s="68" t="s">
        <v>7</v>
      </c>
      <c r="D16" s="69">
        <f aca="true" t="shared" si="0" ref="D16:I16">D14+D15</f>
        <v>2753818730</v>
      </c>
      <c r="E16" s="69">
        <f t="shared" si="0"/>
        <v>2685494270</v>
      </c>
      <c r="F16" s="69">
        <f t="shared" si="0"/>
        <v>7604850</v>
      </c>
      <c r="G16" s="69">
        <f t="shared" si="0"/>
        <v>0</v>
      </c>
      <c r="H16" s="69">
        <f t="shared" si="0"/>
        <v>68324460</v>
      </c>
      <c r="I16" s="56">
        <f t="shared" si="0"/>
        <v>15667660</v>
      </c>
    </row>
    <row r="17" spans="2:9" ht="21" customHeight="1">
      <c r="B17" s="70" t="s">
        <v>33</v>
      </c>
      <c r="C17" s="68" t="s">
        <v>32</v>
      </c>
      <c r="D17" s="69">
        <v>53914710</v>
      </c>
      <c r="E17" s="69">
        <v>14584523</v>
      </c>
      <c r="F17" s="69">
        <v>6600</v>
      </c>
      <c r="G17" s="69">
        <v>10740390</v>
      </c>
      <c r="H17" s="69">
        <v>28589797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2195266890</v>
      </c>
      <c r="E18" s="69">
        <f>E14</f>
        <v>2195266890</v>
      </c>
      <c r="F18" s="69">
        <f>F14</f>
        <v>6322440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612466550</v>
      </c>
      <c r="E19" s="69">
        <f>E15+E17</f>
        <v>504811903</v>
      </c>
      <c r="F19" s="69">
        <f>F15+F17</f>
        <v>1289010</v>
      </c>
      <c r="G19" s="69">
        <f>G15+G17</f>
        <v>10740390</v>
      </c>
      <c r="H19" s="69">
        <f>H15+H17</f>
        <v>96914257</v>
      </c>
      <c r="I19" s="56">
        <f>I16+I18</f>
        <v>15667660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2807733440</v>
      </c>
      <c r="E20" s="74">
        <f t="shared" si="1"/>
        <v>2700078793</v>
      </c>
      <c r="F20" s="74">
        <f t="shared" si="1"/>
        <v>7611450</v>
      </c>
      <c r="G20" s="74">
        <f t="shared" si="1"/>
        <v>10740390</v>
      </c>
      <c r="H20" s="74">
        <f t="shared" si="1"/>
        <v>96914257</v>
      </c>
      <c r="I20" s="57">
        <f t="shared" si="1"/>
        <v>15667660</v>
      </c>
    </row>
    <row r="21" spans="3:5" ht="18.75" customHeight="1">
      <c r="C21" s="13"/>
      <c r="E21" s="218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15151866132</v>
      </c>
      <c r="E27" s="69">
        <v>14011638889</v>
      </c>
      <c r="F27" s="69">
        <v>101772</v>
      </c>
      <c r="G27" s="69"/>
      <c r="H27" s="56">
        <v>1140329015</v>
      </c>
    </row>
    <row r="28" spans="2:8" ht="21.75" customHeight="1">
      <c r="B28" s="22" t="s">
        <v>73</v>
      </c>
      <c r="C28" s="48"/>
      <c r="D28" s="69">
        <v>1063794915</v>
      </c>
      <c r="E28" s="69">
        <v>981437776</v>
      </c>
      <c r="F28" s="69">
        <v>0</v>
      </c>
      <c r="G28" s="69">
        <v>0</v>
      </c>
      <c r="H28" s="56">
        <v>82357139</v>
      </c>
    </row>
    <row r="29" spans="2:8" ht="21.75" customHeight="1">
      <c r="B29" s="22" t="s">
        <v>74</v>
      </c>
      <c r="C29" s="48"/>
      <c r="D29" s="69">
        <v>159875480</v>
      </c>
      <c r="E29" s="69">
        <v>158318109</v>
      </c>
      <c r="F29" s="69">
        <v>0</v>
      </c>
      <c r="G29" s="69">
        <v>0</v>
      </c>
      <c r="H29" s="56">
        <v>1557371</v>
      </c>
    </row>
    <row r="30" spans="2:8" ht="21.75" customHeight="1">
      <c r="B30" s="216" t="s">
        <v>147</v>
      </c>
      <c r="C30" s="217"/>
      <c r="D30" s="69">
        <v>214240068</v>
      </c>
      <c r="E30" s="69">
        <v>172800803</v>
      </c>
      <c r="F30" s="69">
        <v>0</v>
      </c>
      <c r="G30" s="69">
        <v>0</v>
      </c>
      <c r="H30" s="56">
        <v>41439265</v>
      </c>
    </row>
    <row r="31" spans="2:8" ht="21.75" customHeight="1">
      <c r="B31" s="22" t="s">
        <v>75</v>
      </c>
      <c r="C31" s="48"/>
      <c r="D31" s="75"/>
      <c r="E31" s="75"/>
      <c r="F31" s="75"/>
      <c r="G31" s="75"/>
      <c r="H31" s="76"/>
    </row>
    <row r="32" spans="2:8" ht="21.75" customHeight="1" thickBot="1">
      <c r="B32" s="77" t="s">
        <v>7</v>
      </c>
      <c r="C32" s="50"/>
      <c r="D32" s="74">
        <f>SUM(D27:D31)</f>
        <v>16589776595</v>
      </c>
      <c r="E32" s="74">
        <f>SUM(E27:E31)</f>
        <v>15324195577</v>
      </c>
      <c r="F32" s="74">
        <f>SUM(F27:F31)</f>
        <v>101772</v>
      </c>
      <c r="G32" s="74">
        <f>SUM(G27:G31)</f>
        <v>0</v>
      </c>
      <c r="H32" s="57">
        <f>SUM(H27:H31)</f>
        <v>1265682790</v>
      </c>
    </row>
  </sheetData>
  <mergeCells count="2">
    <mergeCell ref="A4:J4"/>
    <mergeCell ref="B30:C3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2007-01-11T08:29:40Z</dcterms:modified>
  <cp:category/>
  <cp:version/>
  <cp:contentType/>
  <cp:contentStatus/>
</cp:coreProperties>
</file>