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265" activeTab="0"/>
  </bookViews>
  <sheets>
    <sheet name="2013" sheetId="1" r:id="rId1"/>
    <sheet name="Sheet2" sheetId="2" r:id="rId2"/>
    <sheet name="Sheet3" sheetId="3" r:id="rId3"/>
  </sheets>
  <definedNames>
    <definedName name="_xlnm.Print_Area" localSheetId="0">'2013'!$B$2:$U$45</definedName>
    <definedName name="_xlnm.Print_Titles" localSheetId="0">'2013'!$B:$C,'2013'!$2:$2</definedName>
  </definedNames>
  <calcPr fullCalcOnLoad="1"/>
</workbook>
</file>

<file path=xl/sharedStrings.xml><?xml version="1.0" encoding="utf-8"?>
<sst xmlns="http://schemas.openxmlformats.org/spreadsheetml/2006/main" count="99" uniqueCount="71">
  <si>
    <t>カモ科</t>
  </si>
  <si>
    <t>カモメ科</t>
  </si>
  <si>
    <t>総個体数</t>
  </si>
  <si>
    <t>種類数（種）</t>
  </si>
  <si>
    <t>■国指定浜甲子園鳥獣保護区</t>
  </si>
  <si>
    <t>調査年月日</t>
  </si>
  <si>
    <t>調査時間帯</t>
  </si>
  <si>
    <t>干潮時刻</t>
  </si>
  <si>
    <t>干潮高さ</t>
  </si>
  <si>
    <t>満潮時刻</t>
  </si>
  <si>
    <t>天候</t>
  </si>
  <si>
    <t>調査員</t>
  </si>
  <si>
    <t>9:40-12:00</t>
  </si>
  <si>
    <t>14:00-16:00</t>
  </si>
  <si>
    <t>10:00-12:30</t>
  </si>
  <si>
    <t>10:30-12:40</t>
  </si>
  <si>
    <t>10:00-12:00</t>
  </si>
  <si>
    <t>9:45-11:50</t>
  </si>
  <si>
    <t>10:10-12:00</t>
  </si>
  <si>
    <t>晴れ</t>
  </si>
  <si>
    <t>曇り</t>
  </si>
  <si>
    <t>鳥獣保護区管理員</t>
  </si>
  <si>
    <t>ﾂｸｼｶﾞﾓ</t>
  </si>
  <si>
    <t>ｵｼﾄﾞﾘ</t>
  </si>
  <si>
    <t>ｵｶﾖｼｶﾞﾓ</t>
  </si>
  <si>
    <t>ﾋﾄﾞﾘｶﾞﾓ</t>
  </si>
  <si>
    <t>ｱﾒﾘｶﾋﾄﾞﾘ</t>
  </si>
  <si>
    <t>ﾏｶﾞﾓ</t>
  </si>
  <si>
    <t>ｶﾙｶﾞﾓ</t>
  </si>
  <si>
    <t>ﾊｼﾋﾞﾛｶﾞﾓ</t>
  </si>
  <si>
    <t>ｵﾅｶﾞｶﾞﾓ</t>
  </si>
  <si>
    <t>ｼﾏｱｼﾞ</t>
  </si>
  <si>
    <t>ﾄﾓｴｶﾞﾓ</t>
  </si>
  <si>
    <t>ｺｶﾞﾓ</t>
  </si>
  <si>
    <t>ｷﾝｸﾛﾊｼﾞﾛ</t>
  </si>
  <si>
    <t>ﾎｼﾊｼﾞﾛ</t>
  </si>
  <si>
    <t>ｽｽﾞｶﾞﾓ</t>
  </si>
  <si>
    <t>ﾋﾞﾛｰﾄﾞｷﾝｸﾛ</t>
  </si>
  <si>
    <t>ｸﾛｶﾞﾓ</t>
  </si>
  <si>
    <t>ﾎｵｼﾞﾛｶﾞﾓ</t>
  </si>
  <si>
    <t>ｳﾐｱｲｻ</t>
  </si>
  <si>
    <t>ﾐﾂﾕﾋﾞｶﾓﾒ</t>
  </si>
  <si>
    <t>ﾕﾘｶﾓﾒ</t>
  </si>
  <si>
    <t>ｽﾞｸﾞﾛｶﾓﾒ</t>
  </si>
  <si>
    <t>ｳﾐﾈｺ</t>
  </si>
  <si>
    <t>ｶﾓﾒ</t>
  </si>
  <si>
    <t>ｾｸﾞﾛｶﾓﾒ</t>
  </si>
  <si>
    <t>ｵｵｾｸﾞﾛｶﾓﾒ</t>
  </si>
  <si>
    <t>ｺｱｼﾞｻｼ</t>
  </si>
  <si>
    <t>ｱｼﾞｻｼ</t>
  </si>
  <si>
    <t>1sp</t>
  </si>
  <si>
    <t>ｶﾓﾒsp</t>
  </si>
  <si>
    <t>10:40-12:30</t>
  </si>
  <si>
    <t>晴れ</t>
  </si>
  <si>
    <t>鳥獣保護区管理員</t>
  </si>
  <si>
    <t>10:20-13:10</t>
  </si>
  <si>
    <t>10:10-12:40</t>
  </si>
  <si>
    <t>鳥獣保護区管理員</t>
  </si>
  <si>
    <t>9:00-13:30</t>
  </si>
  <si>
    <t>11:15-14:00</t>
  </si>
  <si>
    <t>曇り</t>
  </si>
  <si>
    <t>ヨシガモ♂１　18日、19日、20日確認</t>
  </si>
  <si>
    <t>11:00-14:40</t>
  </si>
  <si>
    <t>1種のみ確認</t>
  </si>
  <si>
    <t>ﾖｼｶﾞﾓ</t>
  </si>
  <si>
    <t>11:15-13:30</t>
  </si>
  <si>
    <t>10:50-15:20</t>
  </si>
  <si>
    <t>11:15-14:15</t>
  </si>
  <si>
    <t>晴れ曇り時々小雨</t>
  </si>
  <si>
    <t>10:20-12:30</t>
  </si>
  <si>
    <t>10:50-14:00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</si>
</sst>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/d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2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right" vertical="center"/>
    </xf>
    <xf numFmtId="0" fontId="4" fillId="0" borderId="19" xfId="60" applyFont="1" applyBorder="1">
      <alignment/>
      <protection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4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140625" defaultRowHeight="15"/>
  <cols>
    <col min="1" max="1" width="1.1484375" style="0" customWidth="1"/>
    <col min="2" max="2" width="5.00390625" style="1" customWidth="1"/>
    <col min="3" max="3" width="21.8515625" style="0" customWidth="1"/>
    <col min="4" max="15" width="16.28125" style="0" customWidth="1"/>
    <col min="16" max="16" width="16.421875" style="0" customWidth="1"/>
    <col min="17" max="21" width="16.28125" style="0" customWidth="1"/>
  </cols>
  <sheetData>
    <row r="1" ht="7.5" customHeight="1"/>
    <row r="2" ht="22.5" customHeight="1" thickBot="1">
      <c r="B2" s="27" t="s">
        <v>4</v>
      </c>
    </row>
    <row r="3" spans="2:21" ht="12.75" customHeight="1">
      <c r="B3" s="7"/>
      <c r="C3" s="16" t="s">
        <v>5</v>
      </c>
      <c r="D3" s="2">
        <v>41187</v>
      </c>
      <c r="E3" s="2">
        <v>41198</v>
      </c>
      <c r="F3" s="2">
        <v>41209</v>
      </c>
      <c r="G3" s="2">
        <v>41220</v>
      </c>
      <c r="H3" s="2">
        <v>41229</v>
      </c>
      <c r="I3" s="2">
        <v>41237</v>
      </c>
      <c r="J3" s="2">
        <v>41248</v>
      </c>
      <c r="K3" s="2">
        <v>41259</v>
      </c>
      <c r="L3" s="2">
        <v>41267</v>
      </c>
      <c r="M3" s="19">
        <v>41278</v>
      </c>
      <c r="N3" s="2">
        <v>41286</v>
      </c>
      <c r="O3" s="2">
        <v>41294</v>
      </c>
      <c r="P3" s="2">
        <v>41297</v>
      </c>
      <c r="Q3" s="2">
        <v>41308</v>
      </c>
      <c r="R3" s="2">
        <v>41321</v>
      </c>
      <c r="S3" s="2">
        <v>41328</v>
      </c>
      <c r="T3" s="2">
        <v>41338</v>
      </c>
      <c r="U3" s="2">
        <v>41349</v>
      </c>
    </row>
    <row r="4" spans="2:21" ht="12.75" customHeight="1">
      <c r="B4" s="8"/>
      <c r="C4" s="17" t="s">
        <v>6</v>
      </c>
      <c r="D4" s="3" t="s">
        <v>12</v>
      </c>
      <c r="E4" s="3" t="s">
        <v>14</v>
      </c>
      <c r="F4" s="3" t="s">
        <v>15</v>
      </c>
      <c r="G4" s="3" t="s">
        <v>16</v>
      </c>
      <c r="H4" s="3" t="s">
        <v>13</v>
      </c>
      <c r="I4" s="3" t="s">
        <v>17</v>
      </c>
      <c r="J4" s="13" t="s">
        <v>18</v>
      </c>
      <c r="K4" s="3" t="s">
        <v>52</v>
      </c>
      <c r="L4" s="3" t="s">
        <v>55</v>
      </c>
      <c r="M4" s="20" t="s">
        <v>56</v>
      </c>
      <c r="N4" s="3" t="s">
        <v>58</v>
      </c>
      <c r="O4" s="3" t="s">
        <v>62</v>
      </c>
      <c r="P4" s="3" t="s">
        <v>59</v>
      </c>
      <c r="Q4" s="3" t="s">
        <v>65</v>
      </c>
      <c r="R4" s="3" t="s">
        <v>66</v>
      </c>
      <c r="S4" s="3" t="s">
        <v>67</v>
      </c>
      <c r="T4" s="3" t="s">
        <v>69</v>
      </c>
      <c r="U4" s="3" t="s">
        <v>70</v>
      </c>
    </row>
    <row r="5" spans="2:21" ht="12.75" customHeight="1">
      <c r="B5" s="8"/>
      <c r="C5" s="17" t="s">
        <v>7</v>
      </c>
      <c r="D5" s="13">
        <v>0.6236111111111111</v>
      </c>
      <c r="E5" s="13">
        <v>0.5437500000000001</v>
      </c>
      <c r="F5" s="13">
        <v>0.4680555555555555</v>
      </c>
      <c r="G5" s="13">
        <v>0.2736111111111111</v>
      </c>
      <c r="H5" s="13">
        <v>0.5895833333333333</v>
      </c>
      <c r="I5" s="13">
        <v>0.4263888888888889</v>
      </c>
      <c r="J5" s="13">
        <v>0.2020833333333333</v>
      </c>
      <c r="K5" s="13">
        <v>0.6152777777777778</v>
      </c>
      <c r="L5" s="13">
        <v>0.5041666666666667</v>
      </c>
      <c r="M5" s="21">
        <v>0.21319444444444444</v>
      </c>
      <c r="N5" s="13">
        <v>0.5493055555555556</v>
      </c>
      <c r="O5" s="13">
        <v>0.9152777777777777</v>
      </c>
      <c r="P5" s="13">
        <v>0.4826388888888889</v>
      </c>
      <c r="Q5" s="13">
        <v>0.2222222222222222</v>
      </c>
      <c r="R5" s="13">
        <v>0.7472222222222222</v>
      </c>
      <c r="S5" s="13">
        <v>0.5069444444444444</v>
      </c>
      <c r="T5" s="13">
        <v>0.2604166666666667</v>
      </c>
      <c r="U5" s="13">
        <v>0.6722222222222222</v>
      </c>
    </row>
    <row r="6" spans="2:21" ht="12.75" customHeight="1">
      <c r="B6" s="8"/>
      <c r="C6" s="17" t="s">
        <v>8</v>
      </c>
      <c r="D6" s="3">
        <v>114</v>
      </c>
      <c r="E6" s="3">
        <v>70</v>
      </c>
      <c r="F6" s="3">
        <v>83</v>
      </c>
      <c r="G6" s="3">
        <v>62</v>
      </c>
      <c r="H6" s="3">
        <v>96</v>
      </c>
      <c r="I6" s="3">
        <v>94</v>
      </c>
      <c r="J6" s="3">
        <v>41</v>
      </c>
      <c r="K6" s="3">
        <v>88</v>
      </c>
      <c r="L6" s="3">
        <v>106</v>
      </c>
      <c r="M6" s="20">
        <v>48</v>
      </c>
      <c r="N6" s="3">
        <v>69</v>
      </c>
      <c r="O6" s="3">
        <v>47</v>
      </c>
      <c r="P6" s="3">
        <v>90</v>
      </c>
      <c r="Q6" s="3">
        <v>72</v>
      </c>
      <c r="R6" s="3">
        <v>49</v>
      </c>
      <c r="S6" s="3">
        <v>78</v>
      </c>
      <c r="T6" s="3">
        <v>102</v>
      </c>
      <c r="U6" s="3">
        <v>29</v>
      </c>
    </row>
    <row r="7" spans="2:21" ht="12.75" customHeight="1">
      <c r="B7" s="8"/>
      <c r="C7" s="17" t="s">
        <v>9</v>
      </c>
      <c r="D7" s="13">
        <v>0.4201388888888889</v>
      </c>
      <c r="E7" s="13">
        <v>0.2986111111111111</v>
      </c>
      <c r="F7" s="13">
        <v>0.21458333333333335</v>
      </c>
      <c r="G7" s="13">
        <v>0.65625</v>
      </c>
      <c r="H7" s="13">
        <v>0.3652777777777778</v>
      </c>
      <c r="I7" s="13">
        <v>0.2791666666666667</v>
      </c>
      <c r="J7" s="13">
        <v>0.49652777777777773</v>
      </c>
      <c r="K7" s="13">
        <v>0.38958333333333334</v>
      </c>
      <c r="L7" s="13">
        <v>0.3354166666666667</v>
      </c>
      <c r="M7" s="21">
        <v>0.49444444444444446</v>
      </c>
      <c r="N7" s="13">
        <v>0.32083333333333336</v>
      </c>
      <c r="O7" s="13">
        <v>0.4861111111111111</v>
      </c>
      <c r="P7" s="13">
        <v>0.2965277777777778</v>
      </c>
      <c r="Q7" s="13">
        <v>0.4861111111111111</v>
      </c>
      <c r="R7" s="13">
        <v>0.43194444444444446</v>
      </c>
      <c r="S7" s="13">
        <v>0.28055555555555556</v>
      </c>
      <c r="T7" s="13">
        <v>0.18333333333333335</v>
      </c>
      <c r="U7" s="13">
        <v>0.3840277777777778</v>
      </c>
    </row>
    <row r="8" spans="2:21" ht="12.75" customHeight="1">
      <c r="B8" s="8"/>
      <c r="C8" s="17" t="s">
        <v>10</v>
      </c>
      <c r="D8" s="3" t="s">
        <v>19</v>
      </c>
      <c r="E8" s="3" t="s">
        <v>19</v>
      </c>
      <c r="F8" s="3" t="s">
        <v>19</v>
      </c>
      <c r="G8" s="3" t="s">
        <v>19</v>
      </c>
      <c r="H8" s="3" t="s">
        <v>19</v>
      </c>
      <c r="I8" s="3" t="s">
        <v>20</v>
      </c>
      <c r="J8" s="3" t="s">
        <v>20</v>
      </c>
      <c r="K8" s="3" t="s">
        <v>53</v>
      </c>
      <c r="L8" s="3" t="s">
        <v>53</v>
      </c>
      <c r="M8" s="20" t="s">
        <v>53</v>
      </c>
      <c r="N8" s="3" t="s">
        <v>53</v>
      </c>
      <c r="O8" s="3" t="s">
        <v>53</v>
      </c>
      <c r="P8" s="3" t="s">
        <v>60</v>
      </c>
      <c r="Q8" s="3" t="s">
        <v>53</v>
      </c>
      <c r="R8" s="3" t="s">
        <v>53</v>
      </c>
      <c r="S8" s="3" t="s">
        <v>68</v>
      </c>
      <c r="T8" s="3" t="s">
        <v>60</v>
      </c>
      <c r="U8" s="3" t="s">
        <v>53</v>
      </c>
    </row>
    <row r="9" spans="2:21" ht="12.75" customHeight="1" thickBot="1">
      <c r="B9" s="9"/>
      <c r="C9" s="18" t="s">
        <v>11</v>
      </c>
      <c r="D9" s="25" t="s">
        <v>21</v>
      </c>
      <c r="E9" s="25" t="s">
        <v>21</v>
      </c>
      <c r="F9" s="25" t="s">
        <v>21</v>
      </c>
      <c r="G9" s="25" t="s">
        <v>21</v>
      </c>
      <c r="H9" s="25" t="s">
        <v>21</v>
      </c>
      <c r="I9" s="25" t="s">
        <v>21</v>
      </c>
      <c r="J9" s="25" t="s">
        <v>21</v>
      </c>
      <c r="K9" s="25" t="s">
        <v>54</v>
      </c>
      <c r="L9" s="25" t="s">
        <v>54</v>
      </c>
      <c r="M9" s="26" t="s">
        <v>57</v>
      </c>
      <c r="N9" s="26" t="s">
        <v>57</v>
      </c>
      <c r="O9" s="26" t="s">
        <v>57</v>
      </c>
      <c r="P9" s="26" t="s">
        <v>57</v>
      </c>
      <c r="Q9" s="26" t="s">
        <v>57</v>
      </c>
      <c r="R9" s="26" t="s">
        <v>57</v>
      </c>
      <c r="S9" s="26" t="s">
        <v>57</v>
      </c>
      <c r="T9" s="26" t="s">
        <v>57</v>
      </c>
      <c r="U9" s="26" t="s">
        <v>57</v>
      </c>
    </row>
    <row r="10" spans="2:21" ht="13.5" customHeight="1">
      <c r="B10" s="10">
        <v>1</v>
      </c>
      <c r="C10" s="15" t="s">
        <v>22</v>
      </c>
      <c r="D10" s="4"/>
      <c r="E10" s="4"/>
      <c r="F10" s="4"/>
      <c r="G10" s="4"/>
      <c r="H10" s="4"/>
      <c r="I10" s="4"/>
      <c r="J10" s="4"/>
      <c r="K10" s="4"/>
      <c r="L10" s="4"/>
      <c r="M10" s="22"/>
      <c r="N10" s="4"/>
      <c r="O10" s="4" t="s">
        <v>63</v>
      </c>
      <c r="P10" s="4"/>
      <c r="Q10" s="4"/>
      <c r="R10" s="4"/>
      <c r="S10" s="4"/>
      <c r="T10" s="24"/>
      <c r="U10" s="4"/>
    </row>
    <row r="11" spans="2:21" ht="13.5" customHeight="1">
      <c r="B11" s="11">
        <v>2</v>
      </c>
      <c r="C11" s="15" t="s">
        <v>23</v>
      </c>
      <c r="D11" s="4"/>
      <c r="E11" s="4"/>
      <c r="F11" s="4"/>
      <c r="G11" s="4"/>
      <c r="H11" s="4"/>
      <c r="I11" s="4"/>
      <c r="J11" s="4"/>
      <c r="K11" s="4"/>
      <c r="L11" s="4"/>
      <c r="M11" s="23"/>
      <c r="N11" s="4"/>
      <c r="O11" s="4"/>
      <c r="P11" s="4"/>
      <c r="Q11" s="4"/>
      <c r="R11" s="4"/>
      <c r="S11" s="4"/>
      <c r="T11" s="4"/>
      <c r="U11" s="4"/>
    </row>
    <row r="12" spans="2:21" ht="13.5" customHeight="1">
      <c r="B12" s="11">
        <v>3</v>
      </c>
      <c r="C12" s="15" t="s">
        <v>24</v>
      </c>
      <c r="D12" s="4"/>
      <c r="E12" s="4"/>
      <c r="F12" s="4">
        <v>2</v>
      </c>
      <c r="G12" s="4">
        <v>24</v>
      </c>
      <c r="H12" s="4">
        <v>23</v>
      </c>
      <c r="I12" s="4">
        <v>18</v>
      </c>
      <c r="J12" s="4">
        <f>2+9+25+4</f>
        <v>40</v>
      </c>
      <c r="K12" s="4">
        <v>42</v>
      </c>
      <c r="L12" s="4">
        <v>30</v>
      </c>
      <c r="M12" s="23">
        <v>13</v>
      </c>
      <c r="N12" s="4">
        <v>14</v>
      </c>
      <c r="O12" s="4"/>
      <c r="P12" s="4">
        <v>50</v>
      </c>
      <c r="Q12" s="4">
        <f>5+5+3+3+2+4+4</f>
        <v>26</v>
      </c>
      <c r="R12" s="4">
        <f>15+6+5+6+3+12</f>
        <v>47</v>
      </c>
      <c r="S12" s="4">
        <v>29</v>
      </c>
      <c r="T12" s="4">
        <f>4+6+5+3+2+42</f>
        <v>62</v>
      </c>
      <c r="U12" s="4">
        <f>15+10+15+2+3+7</f>
        <v>52</v>
      </c>
    </row>
    <row r="13" spans="2:21" ht="13.5" customHeight="1">
      <c r="B13" s="11">
        <v>4</v>
      </c>
      <c r="C13" s="15" t="s">
        <v>64</v>
      </c>
      <c r="D13" s="4"/>
      <c r="E13" s="4"/>
      <c r="F13" s="4"/>
      <c r="G13" s="4"/>
      <c r="H13" s="4"/>
      <c r="I13" s="4"/>
      <c r="J13" s="4"/>
      <c r="K13" s="4"/>
      <c r="L13" s="4"/>
      <c r="M13" s="23"/>
      <c r="N13" s="4"/>
      <c r="O13" s="4">
        <v>1</v>
      </c>
      <c r="P13" s="4"/>
      <c r="Q13" s="4">
        <v>1</v>
      </c>
      <c r="R13" s="4">
        <v>1</v>
      </c>
      <c r="S13" s="4">
        <v>1</v>
      </c>
      <c r="T13" s="4"/>
      <c r="U13" s="4">
        <v>1</v>
      </c>
    </row>
    <row r="14" spans="2:21" ht="13.5" customHeight="1">
      <c r="B14" s="11">
        <v>5</v>
      </c>
      <c r="C14" s="15" t="s">
        <v>25</v>
      </c>
      <c r="D14" s="4">
        <v>2</v>
      </c>
      <c r="E14" s="4">
        <v>13</v>
      </c>
      <c r="F14" s="4">
        <f>1+4+3+5+4+5+2</f>
        <v>24</v>
      </c>
      <c r="G14" s="4">
        <f>7+9+15+4</f>
        <v>35</v>
      </c>
      <c r="H14" s="4">
        <v>71</v>
      </c>
      <c r="I14" s="4">
        <v>63</v>
      </c>
      <c r="J14" s="4">
        <f>13+22+25+65+2</f>
        <v>127</v>
      </c>
      <c r="K14" s="4">
        <v>84</v>
      </c>
      <c r="L14" s="4">
        <v>104</v>
      </c>
      <c r="M14" s="23">
        <f>30+16+5+10+30+7+8</f>
        <v>106</v>
      </c>
      <c r="N14" s="4">
        <v>113</v>
      </c>
      <c r="O14" s="4"/>
      <c r="P14" s="4">
        <f>18+8+7+24+15+14</f>
        <v>86</v>
      </c>
      <c r="Q14" s="4">
        <f>5+10+4+5+10+1+7+2+44+5+14</f>
        <v>107</v>
      </c>
      <c r="R14" s="4">
        <f>13+5+12+3+5+16+3+4+10+23+14</f>
        <v>108</v>
      </c>
      <c r="S14" s="4">
        <f>8+6+8+4+5+3+8+10+14+7+3+10</f>
        <v>86</v>
      </c>
      <c r="T14" s="4">
        <f>7+5+4+9+15+7+13+41+22</f>
        <v>123</v>
      </c>
      <c r="U14" s="4">
        <f>13+4+30+4+2+8+20+2+17+37</f>
        <v>137</v>
      </c>
    </row>
    <row r="15" spans="2:21" ht="13.5" customHeight="1">
      <c r="B15" s="11">
        <v>6</v>
      </c>
      <c r="C15" s="15" t="s">
        <v>26</v>
      </c>
      <c r="D15" s="4"/>
      <c r="E15" s="4"/>
      <c r="F15" s="4"/>
      <c r="G15" s="4"/>
      <c r="H15" s="4"/>
      <c r="I15" s="4"/>
      <c r="J15" s="4"/>
      <c r="K15" s="4"/>
      <c r="L15" s="4"/>
      <c r="M15" s="23"/>
      <c r="N15" s="4"/>
      <c r="O15" s="4"/>
      <c r="P15" s="4"/>
      <c r="Q15" s="4"/>
      <c r="R15" s="4"/>
      <c r="S15" s="4"/>
      <c r="T15" s="4"/>
      <c r="U15" s="4"/>
    </row>
    <row r="16" spans="2:21" ht="13.5" customHeight="1">
      <c r="B16" s="11">
        <v>7</v>
      </c>
      <c r="C16" s="15" t="s">
        <v>27</v>
      </c>
      <c r="D16" s="4"/>
      <c r="E16" s="4"/>
      <c r="F16" s="4">
        <v>4</v>
      </c>
      <c r="G16" s="4">
        <v>14</v>
      </c>
      <c r="H16" s="4">
        <v>8</v>
      </c>
      <c r="I16" s="4">
        <v>12</v>
      </c>
      <c r="J16" s="4">
        <v>13</v>
      </c>
      <c r="K16" s="4">
        <v>17</v>
      </c>
      <c r="L16" s="4">
        <v>10</v>
      </c>
      <c r="M16" s="23">
        <v>28</v>
      </c>
      <c r="N16" s="4">
        <v>7</v>
      </c>
      <c r="O16" s="4"/>
      <c r="P16" s="4">
        <v>12</v>
      </c>
      <c r="Q16" s="4">
        <v>12</v>
      </c>
      <c r="R16" s="4">
        <v>20</v>
      </c>
      <c r="S16" s="4">
        <v>14</v>
      </c>
      <c r="T16" s="4">
        <v>14</v>
      </c>
      <c r="U16" s="4">
        <v>15</v>
      </c>
    </row>
    <row r="17" spans="2:21" ht="13.5" customHeight="1">
      <c r="B17" s="11">
        <v>8</v>
      </c>
      <c r="C17" s="15" t="s">
        <v>28</v>
      </c>
      <c r="D17" s="4">
        <f>3+4+2+7+11</f>
        <v>27</v>
      </c>
      <c r="E17" s="4">
        <v>16</v>
      </c>
      <c r="F17" s="4">
        <v>4</v>
      </c>
      <c r="G17" s="4">
        <v>11</v>
      </c>
      <c r="H17" s="4">
        <v>16</v>
      </c>
      <c r="I17" s="4">
        <v>9</v>
      </c>
      <c r="J17" s="4">
        <v>12</v>
      </c>
      <c r="K17" s="4">
        <v>17</v>
      </c>
      <c r="L17" s="4">
        <v>8</v>
      </c>
      <c r="M17" s="23">
        <v>21</v>
      </c>
      <c r="N17" s="4">
        <v>19</v>
      </c>
      <c r="O17" s="4"/>
      <c r="P17" s="4">
        <v>17</v>
      </c>
      <c r="Q17" s="4">
        <v>7</v>
      </c>
      <c r="R17" s="4">
        <v>27</v>
      </c>
      <c r="S17" s="4">
        <v>11</v>
      </c>
      <c r="T17" s="4">
        <v>15</v>
      </c>
      <c r="U17" s="4">
        <v>8</v>
      </c>
    </row>
    <row r="18" spans="2:21" ht="13.5" customHeight="1">
      <c r="B18" s="11">
        <v>9</v>
      </c>
      <c r="C18" s="15" t="s">
        <v>29</v>
      </c>
      <c r="D18" s="4"/>
      <c r="E18" s="4">
        <v>4</v>
      </c>
      <c r="F18" s="4">
        <v>8</v>
      </c>
      <c r="G18" s="4">
        <f>3+2+6+3+28</f>
        <v>42</v>
      </c>
      <c r="H18" s="4">
        <f>1+4+1+10+22+12+17</f>
        <v>67</v>
      </c>
      <c r="I18" s="4">
        <f>4+2+5+12+4+42+3+5</f>
        <v>77</v>
      </c>
      <c r="J18" s="4">
        <v>48</v>
      </c>
      <c r="K18" s="4">
        <v>82</v>
      </c>
      <c r="L18" s="4">
        <v>32</v>
      </c>
      <c r="M18" s="23">
        <v>19</v>
      </c>
      <c r="N18" s="4">
        <v>27</v>
      </c>
      <c r="O18" s="4"/>
      <c r="P18" s="4">
        <v>4</v>
      </c>
      <c r="Q18" s="4">
        <f>15+5+5+1+5+3+7+1+2</f>
        <v>44</v>
      </c>
      <c r="R18" s="4">
        <f>23+5+4+5+10+11+5</f>
        <v>63</v>
      </c>
      <c r="S18" s="4">
        <f>5+4+3+11+15+4+11</f>
        <v>53</v>
      </c>
      <c r="T18" s="4">
        <f>2+2+5+2+7+2+6+4</f>
        <v>30</v>
      </c>
      <c r="U18" s="4">
        <f>13+5+25+12+5</f>
        <v>60</v>
      </c>
    </row>
    <row r="19" spans="2:21" ht="13.5" customHeight="1">
      <c r="B19" s="11">
        <v>10</v>
      </c>
      <c r="C19" s="15" t="s">
        <v>30</v>
      </c>
      <c r="D19" s="4">
        <v>2</v>
      </c>
      <c r="E19" s="4">
        <v>5</v>
      </c>
      <c r="F19" s="4">
        <v>5</v>
      </c>
      <c r="G19" s="4">
        <v>28</v>
      </c>
      <c r="H19" s="4">
        <v>34</v>
      </c>
      <c r="I19" s="4">
        <v>20</v>
      </c>
      <c r="J19" s="4">
        <f>1+9+2+2+2+31+2</f>
        <v>49</v>
      </c>
      <c r="K19" s="4">
        <v>101</v>
      </c>
      <c r="L19" s="4">
        <v>59</v>
      </c>
      <c r="M19" s="23">
        <f>43+10+6+15+15+10+5</f>
        <v>104</v>
      </c>
      <c r="N19" s="4">
        <v>115</v>
      </c>
      <c r="O19" s="4"/>
      <c r="P19" s="4">
        <f>37+4+24+13</f>
        <v>78</v>
      </c>
      <c r="Q19" s="4">
        <f>5+32+4+2+1+7+2+43+16</f>
        <v>112</v>
      </c>
      <c r="R19" s="4">
        <f>6+33+3+3+8+7+3+2+53</f>
        <v>118</v>
      </c>
      <c r="S19" s="4">
        <f>3+11+27+3+15+14+7+3+17</f>
        <v>100</v>
      </c>
      <c r="T19" s="4">
        <f>7+11+14+20+22+4</f>
        <v>78</v>
      </c>
      <c r="U19" s="4">
        <f>1+4+6+7</f>
        <v>18</v>
      </c>
    </row>
    <row r="20" spans="2:21" ht="13.5" customHeight="1">
      <c r="B20" s="11">
        <v>11</v>
      </c>
      <c r="C20" s="15" t="s">
        <v>31</v>
      </c>
      <c r="D20" s="4"/>
      <c r="E20" s="4"/>
      <c r="F20" s="4"/>
      <c r="G20" s="4"/>
      <c r="H20" s="4"/>
      <c r="I20" s="4"/>
      <c r="J20" s="4"/>
      <c r="K20" s="4"/>
      <c r="L20" s="4"/>
      <c r="M20" s="23"/>
      <c r="N20" s="4"/>
      <c r="O20" s="4"/>
      <c r="P20" s="4"/>
      <c r="Q20" s="4"/>
      <c r="R20" s="4"/>
      <c r="S20" s="4"/>
      <c r="T20" s="4"/>
      <c r="U20" s="4"/>
    </row>
    <row r="21" spans="2:21" ht="13.5" customHeight="1">
      <c r="B21" s="11">
        <v>12</v>
      </c>
      <c r="C21" s="15" t="s">
        <v>32</v>
      </c>
      <c r="D21" s="4"/>
      <c r="E21" s="4"/>
      <c r="F21" s="4"/>
      <c r="G21" s="4"/>
      <c r="H21" s="4"/>
      <c r="I21" s="4"/>
      <c r="J21" s="4"/>
      <c r="K21" s="4"/>
      <c r="L21" s="4"/>
      <c r="M21" s="23"/>
      <c r="N21" s="4"/>
      <c r="O21" s="4"/>
      <c r="P21" s="4"/>
      <c r="Q21" s="4"/>
      <c r="R21" s="4"/>
      <c r="S21" s="4"/>
      <c r="T21" s="4"/>
      <c r="U21" s="4"/>
    </row>
    <row r="22" spans="2:21" ht="13.5" customHeight="1">
      <c r="B22" s="11">
        <v>13</v>
      </c>
      <c r="C22" s="15" t="s">
        <v>33</v>
      </c>
      <c r="D22" s="4">
        <f>7+23+94+43</f>
        <v>167</v>
      </c>
      <c r="E22" s="4">
        <f>45+9+10+299</f>
        <v>363</v>
      </c>
      <c r="F22" s="4">
        <f>36+72+159</f>
        <v>267</v>
      </c>
      <c r="G22" s="4">
        <f>52+54+121+75+13</f>
        <v>315</v>
      </c>
      <c r="H22" s="4">
        <f>31+6+73+65+10+21+100</f>
        <v>306</v>
      </c>
      <c r="I22" s="4">
        <f>2+24+33+10+144</f>
        <v>213</v>
      </c>
      <c r="J22" s="4">
        <f>1+43+8+215</f>
        <v>267</v>
      </c>
      <c r="K22" s="4">
        <v>115</v>
      </c>
      <c r="L22" s="4">
        <v>141</v>
      </c>
      <c r="M22" s="23">
        <f>54+95+59+62</f>
        <v>270</v>
      </c>
      <c r="N22" s="4">
        <v>317</v>
      </c>
      <c r="O22" s="4"/>
      <c r="P22" s="4">
        <f>90+11+26+8</f>
        <v>135</v>
      </c>
      <c r="Q22" s="4">
        <f>150+20+4+1+5+21</f>
        <v>201</v>
      </c>
      <c r="R22" s="4">
        <f>22+61+63+11+22+79+5+7+5</f>
        <v>275</v>
      </c>
      <c r="S22" s="4">
        <f>76+16+20+4+15+4+4</f>
        <v>139</v>
      </c>
      <c r="T22" s="4">
        <f>98+11+20+18+9+56+7</f>
        <v>219</v>
      </c>
      <c r="U22" s="4">
        <f>22+52+8</f>
        <v>82</v>
      </c>
    </row>
    <row r="23" spans="2:21" ht="13.5" customHeight="1">
      <c r="B23" s="11">
        <v>14</v>
      </c>
      <c r="C23" s="15" t="s">
        <v>35</v>
      </c>
      <c r="D23" s="4">
        <v>2</v>
      </c>
      <c r="E23" s="4">
        <v>8</v>
      </c>
      <c r="F23" s="4">
        <f>42+49+7+23</f>
        <v>121</v>
      </c>
      <c r="G23" s="4">
        <v>185</v>
      </c>
      <c r="H23" s="4">
        <f>52+288+190+31</f>
        <v>561</v>
      </c>
      <c r="I23" s="4">
        <f>3+22+225+403+2</f>
        <v>655</v>
      </c>
      <c r="J23" s="4">
        <f>14+27+86+607+63</f>
        <v>797</v>
      </c>
      <c r="K23" s="4">
        <v>428</v>
      </c>
      <c r="L23" s="4">
        <v>802</v>
      </c>
      <c r="M23" s="23">
        <f>390+450+200+5+73+10+37+180+22</f>
        <v>1367</v>
      </c>
      <c r="N23" s="4">
        <v>1515</v>
      </c>
      <c r="O23" s="4"/>
      <c r="P23" s="4">
        <f>26+214+15+33+141+682+63+16</f>
        <v>1190</v>
      </c>
      <c r="Q23" s="4">
        <f>184+64+5+5+1374</f>
        <v>1632</v>
      </c>
      <c r="R23" s="4">
        <f>5+304+185+202+67+11+30</f>
        <v>804</v>
      </c>
      <c r="S23" s="4">
        <f>160+220+210</f>
        <v>590</v>
      </c>
      <c r="T23" s="4">
        <f>22+193+322+39</f>
        <v>576</v>
      </c>
      <c r="U23" s="4">
        <f>1+2+4+78</f>
        <v>85</v>
      </c>
    </row>
    <row r="24" spans="2:21" ht="13.5" customHeight="1">
      <c r="B24" s="11">
        <v>15</v>
      </c>
      <c r="C24" s="15" t="s">
        <v>34</v>
      </c>
      <c r="D24" s="4">
        <v>2</v>
      </c>
      <c r="E24" s="4">
        <v>2</v>
      </c>
      <c r="F24" s="4">
        <v>2</v>
      </c>
      <c r="G24" s="4">
        <v>3</v>
      </c>
      <c r="H24" s="4">
        <v>2</v>
      </c>
      <c r="I24" s="4">
        <v>5</v>
      </c>
      <c r="J24" s="4">
        <v>5</v>
      </c>
      <c r="K24" s="4">
        <v>4</v>
      </c>
      <c r="L24" s="4">
        <v>4</v>
      </c>
      <c r="M24" s="23">
        <v>6</v>
      </c>
      <c r="N24" s="4">
        <v>6</v>
      </c>
      <c r="O24" s="4"/>
      <c r="P24" s="4">
        <v>11</v>
      </c>
      <c r="Q24" s="4">
        <v>3</v>
      </c>
      <c r="R24" s="4">
        <v>17</v>
      </c>
      <c r="S24" s="4">
        <v>9</v>
      </c>
      <c r="T24" s="4">
        <v>14</v>
      </c>
      <c r="U24" s="4">
        <v>10</v>
      </c>
    </row>
    <row r="25" spans="2:21" ht="13.5" customHeight="1">
      <c r="B25" s="11">
        <v>16</v>
      </c>
      <c r="C25" s="15" t="s">
        <v>36</v>
      </c>
      <c r="D25" s="4">
        <v>7</v>
      </c>
      <c r="E25" s="4">
        <v>11</v>
      </c>
      <c r="F25" s="4">
        <f>3+6+51+103+33</f>
        <v>196</v>
      </c>
      <c r="G25" s="4">
        <v>536</v>
      </c>
      <c r="H25" s="4">
        <v>667</v>
      </c>
      <c r="I25" s="4">
        <f>3+60+7+436</f>
        <v>506</v>
      </c>
      <c r="J25" s="4">
        <f>16+76+70+30+70+87+100</f>
        <v>449</v>
      </c>
      <c r="K25" s="4">
        <v>805</v>
      </c>
      <c r="L25" s="4">
        <v>863</v>
      </c>
      <c r="M25" s="23">
        <f>7+380+347+170</f>
        <v>904</v>
      </c>
      <c r="N25" s="4">
        <v>841</v>
      </c>
      <c r="O25" s="4"/>
      <c r="P25" s="4">
        <f>16+7+13+169+160+157</f>
        <v>522</v>
      </c>
      <c r="Q25" s="4">
        <f>130+40+261</f>
        <v>431</v>
      </c>
      <c r="R25" s="4">
        <f>10+280+224</f>
        <v>514</v>
      </c>
      <c r="S25" s="4">
        <v>314</v>
      </c>
      <c r="T25" s="4">
        <f>295+7+49</f>
        <v>351</v>
      </c>
      <c r="U25" s="4">
        <v>260</v>
      </c>
    </row>
    <row r="26" spans="2:21" ht="13.5" customHeight="1">
      <c r="B26" s="11">
        <v>17</v>
      </c>
      <c r="C26" s="15" t="s">
        <v>37</v>
      </c>
      <c r="D26" s="4"/>
      <c r="E26" s="4"/>
      <c r="F26" s="4"/>
      <c r="G26" s="4"/>
      <c r="H26" s="4"/>
      <c r="I26" s="4"/>
      <c r="J26" s="4"/>
      <c r="K26" s="4"/>
      <c r="L26" s="4"/>
      <c r="M26" s="23"/>
      <c r="N26" s="4"/>
      <c r="O26" s="4"/>
      <c r="P26" s="4"/>
      <c r="Q26" s="4"/>
      <c r="R26" s="4"/>
      <c r="S26" s="4"/>
      <c r="T26" s="4"/>
      <c r="U26" s="4"/>
    </row>
    <row r="27" spans="2:21" ht="13.5" customHeight="1">
      <c r="B27" s="11">
        <v>18</v>
      </c>
      <c r="C27" s="15" t="s">
        <v>38</v>
      </c>
      <c r="D27" s="4"/>
      <c r="E27" s="4"/>
      <c r="F27" s="4"/>
      <c r="G27" s="4"/>
      <c r="H27" s="4"/>
      <c r="I27" s="4"/>
      <c r="J27" s="4"/>
      <c r="K27" s="4"/>
      <c r="L27" s="4"/>
      <c r="M27" s="23"/>
      <c r="N27" s="4"/>
      <c r="O27" s="4"/>
      <c r="P27" s="4"/>
      <c r="Q27" s="4"/>
      <c r="R27" s="4"/>
      <c r="S27" s="4"/>
      <c r="T27" s="4"/>
      <c r="U27" s="4"/>
    </row>
    <row r="28" spans="2:21" ht="13.5" customHeight="1">
      <c r="B28" s="11">
        <v>19</v>
      </c>
      <c r="C28" s="15" t="s">
        <v>39</v>
      </c>
      <c r="D28" s="4"/>
      <c r="E28" s="4"/>
      <c r="F28" s="4"/>
      <c r="G28" s="4"/>
      <c r="H28" s="4"/>
      <c r="I28" s="4"/>
      <c r="J28" s="4"/>
      <c r="K28" s="4">
        <v>2</v>
      </c>
      <c r="L28" s="4"/>
      <c r="M28" s="23">
        <v>2</v>
      </c>
      <c r="N28" s="4">
        <v>5</v>
      </c>
      <c r="O28" s="4"/>
      <c r="P28" s="4">
        <v>4</v>
      </c>
      <c r="Q28" s="4"/>
      <c r="R28" s="4">
        <v>5</v>
      </c>
      <c r="S28" s="4">
        <v>5</v>
      </c>
      <c r="T28" s="4">
        <v>1</v>
      </c>
      <c r="U28" s="4"/>
    </row>
    <row r="29" spans="2:21" ht="13.5" customHeight="1">
      <c r="B29" s="11">
        <v>20</v>
      </c>
      <c r="C29" s="15" t="s">
        <v>40</v>
      </c>
      <c r="D29" s="4"/>
      <c r="E29" s="4"/>
      <c r="F29" s="4"/>
      <c r="G29" s="4"/>
      <c r="H29" s="4">
        <v>1</v>
      </c>
      <c r="I29" s="4">
        <v>2</v>
      </c>
      <c r="J29" s="4"/>
      <c r="K29" s="4">
        <v>1</v>
      </c>
      <c r="L29" s="4"/>
      <c r="M29" s="23"/>
      <c r="N29" s="4">
        <v>1</v>
      </c>
      <c r="O29" s="4"/>
      <c r="P29" s="4">
        <v>1</v>
      </c>
      <c r="Q29" s="4"/>
      <c r="R29" s="4"/>
      <c r="S29" s="4">
        <v>3</v>
      </c>
      <c r="T29" s="4">
        <v>2</v>
      </c>
      <c r="U29" s="4">
        <v>2</v>
      </c>
    </row>
    <row r="30" spans="2:21" ht="13.5" customHeight="1">
      <c r="B30" s="11">
        <v>21</v>
      </c>
      <c r="C30" s="15" t="s">
        <v>41</v>
      </c>
      <c r="D30" s="4"/>
      <c r="E30" s="4"/>
      <c r="F30" s="4"/>
      <c r="G30" s="4"/>
      <c r="H30" s="4"/>
      <c r="I30" s="4"/>
      <c r="J30" s="4"/>
      <c r="K30" s="4"/>
      <c r="L30" s="4"/>
      <c r="M30" s="23"/>
      <c r="N30" s="4"/>
      <c r="O30" s="4"/>
      <c r="P30" s="4"/>
      <c r="Q30" s="4"/>
      <c r="R30" s="4"/>
      <c r="S30" s="4"/>
      <c r="T30" s="4"/>
      <c r="U30" s="4"/>
    </row>
    <row r="31" spans="2:21" ht="13.5" customHeight="1">
      <c r="B31" s="11">
        <v>22</v>
      </c>
      <c r="C31" s="15" t="s">
        <v>42</v>
      </c>
      <c r="D31" s="4"/>
      <c r="E31" s="4">
        <v>2</v>
      </c>
      <c r="F31" s="4">
        <v>10</v>
      </c>
      <c r="G31" s="4">
        <v>43</v>
      </c>
      <c r="H31" s="4">
        <v>21</v>
      </c>
      <c r="I31" s="4">
        <v>46</v>
      </c>
      <c r="J31" s="4">
        <v>30</v>
      </c>
      <c r="K31" s="4">
        <v>32</v>
      </c>
      <c r="L31" s="4">
        <v>14</v>
      </c>
      <c r="M31" s="23">
        <v>122</v>
      </c>
      <c r="N31" s="4">
        <v>62</v>
      </c>
      <c r="O31" s="4"/>
      <c r="P31" s="4">
        <v>5</v>
      </c>
      <c r="Q31" s="4">
        <v>2</v>
      </c>
      <c r="R31" s="4">
        <v>4</v>
      </c>
      <c r="S31" s="4">
        <v>8</v>
      </c>
      <c r="T31" s="4">
        <v>31</v>
      </c>
      <c r="U31" s="4">
        <v>13</v>
      </c>
    </row>
    <row r="32" spans="2:21" ht="13.5" customHeight="1">
      <c r="B32" s="11">
        <v>23</v>
      </c>
      <c r="C32" s="15" t="s">
        <v>43</v>
      </c>
      <c r="D32" s="4"/>
      <c r="E32" s="4"/>
      <c r="F32" s="4"/>
      <c r="G32" s="4"/>
      <c r="H32" s="4"/>
      <c r="I32" s="4"/>
      <c r="J32" s="4"/>
      <c r="K32" s="4"/>
      <c r="L32" s="4"/>
      <c r="M32" s="23"/>
      <c r="N32" s="4"/>
      <c r="O32" s="4"/>
      <c r="P32" s="4"/>
      <c r="Q32" s="4"/>
      <c r="R32" s="4"/>
      <c r="S32" s="4"/>
      <c r="T32" s="4"/>
      <c r="U32" s="4"/>
    </row>
    <row r="33" spans="2:21" ht="13.5" customHeight="1">
      <c r="B33" s="11">
        <v>24</v>
      </c>
      <c r="C33" s="15" t="s">
        <v>44</v>
      </c>
      <c r="D33" s="4">
        <v>43</v>
      </c>
      <c r="E33" s="4">
        <v>25</v>
      </c>
      <c r="F33" s="4">
        <v>2</v>
      </c>
      <c r="G33" s="4">
        <v>17</v>
      </c>
      <c r="H33" s="4">
        <v>2</v>
      </c>
      <c r="I33" s="4"/>
      <c r="J33" s="4"/>
      <c r="K33" s="4"/>
      <c r="L33" s="4"/>
      <c r="M33" s="23"/>
      <c r="N33" s="4"/>
      <c r="O33" s="4"/>
      <c r="P33" s="4"/>
      <c r="Q33" s="4"/>
      <c r="R33" s="4"/>
      <c r="S33" s="4"/>
      <c r="T33" s="4"/>
      <c r="U33" s="4"/>
    </row>
    <row r="34" spans="2:21" ht="13.5" customHeight="1">
      <c r="B34" s="11">
        <v>25</v>
      </c>
      <c r="C34" s="15" t="s">
        <v>45</v>
      </c>
      <c r="D34" s="4"/>
      <c r="E34" s="4"/>
      <c r="F34" s="4"/>
      <c r="G34" s="4"/>
      <c r="H34" s="4"/>
      <c r="I34" s="4"/>
      <c r="J34" s="4"/>
      <c r="K34" s="4"/>
      <c r="L34" s="4"/>
      <c r="M34" s="23"/>
      <c r="N34" s="4"/>
      <c r="O34" s="4"/>
      <c r="P34" s="4"/>
      <c r="Q34" s="4">
        <v>1</v>
      </c>
      <c r="R34" s="4"/>
      <c r="S34" s="4">
        <v>1</v>
      </c>
      <c r="T34" s="4"/>
      <c r="U34" s="4">
        <v>1</v>
      </c>
    </row>
    <row r="35" spans="2:21" ht="13.5" customHeight="1">
      <c r="B35" s="11">
        <v>26</v>
      </c>
      <c r="C35" s="15" t="s">
        <v>46</v>
      </c>
      <c r="D35" s="4">
        <v>4</v>
      </c>
      <c r="E35" s="4">
        <v>5</v>
      </c>
      <c r="F35" s="4">
        <v>1</v>
      </c>
      <c r="G35" s="4">
        <v>185</v>
      </c>
      <c r="H35" s="4">
        <v>1</v>
      </c>
      <c r="I35" s="4">
        <v>2</v>
      </c>
      <c r="J35" s="4">
        <v>41</v>
      </c>
      <c r="K35" s="4">
        <v>1</v>
      </c>
      <c r="L35" s="4">
        <v>65</v>
      </c>
      <c r="M35" s="23"/>
      <c r="N35" s="4">
        <v>1</v>
      </c>
      <c r="O35" s="4"/>
      <c r="P35" s="4">
        <v>1</v>
      </c>
      <c r="Q35" s="4">
        <v>1</v>
      </c>
      <c r="R35" s="4">
        <v>1</v>
      </c>
      <c r="S35" s="4">
        <v>1</v>
      </c>
      <c r="T35" s="4">
        <v>2</v>
      </c>
      <c r="U35" s="4">
        <v>1</v>
      </c>
    </row>
    <row r="36" spans="2:21" ht="13.5" customHeight="1">
      <c r="B36" s="11">
        <v>27</v>
      </c>
      <c r="C36" s="15" t="s">
        <v>47</v>
      </c>
      <c r="D36" s="4"/>
      <c r="E36" s="4"/>
      <c r="F36" s="4"/>
      <c r="G36" s="4"/>
      <c r="H36" s="4"/>
      <c r="I36" s="4"/>
      <c r="J36" s="4"/>
      <c r="K36" s="4"/>
      <c r="L36" s="4"/>
      <c r="M36" s="23"/>
      <c r="N36" s="4"/>
      <c r="O36" s="4"/>
      <c r="P36" s="4"/>
      <c r="Q36" s="4"/>
      <c r="R36" s="4"/>
      <c r="S36" s="4"/>
      <c r="T36" s="4"/>
      <c r="U36" s="4"/>
    </row>
    <row r="37" spans="2:21" ht="13.5" customHeight="1">
      <c r="B37" s="11">
        <v>28</v>
      </c>
      <c r="C37" s="15" t="s">
        <v>48</v>
      </c>
      <c r="D37" s="4"/>
      <c r="E37" s="4"/>
      <c r="F37" s="4"/>
      <c r="G37" s="4"/>
      <c r="H37" s="4"/>
      <c r="I37" s="4"/>
      <c r="J37" s="4"/>
      <c r="K37" s="4"/>
      <c r="L37" s="4"/>
      <c r="M37" s="23"/>
      <c r="N37" s="4"/>
      <c r="O37" s="4"/>
      <c r="P37" s="4"/>
      <c r="Q37" s="4"/>
      <c r="R37" s="4"/>
      <c r="S37" s="4"/>
      <c r="T37" s="4"/>
      <c r="U37" s="4"/>
    </row>
    <row r="38" spans="2:21" ht="13.5" customHeight="1">
      <c r="B38" s="11">
        <v>29</v>
      </c>
      <c r="C38" s="15" t="s">
        <v>49</v>
      </c>
      <c r="D38" s="14" t="s">
        <v>50</v>
      </c>
      <c r="E38" s="4"/>
      <c r="F38" s="4"/>
      <c r="G38" s="4"/>
      <c r="H38" s="4"/>
      <c r="I38" s="4"/>
      <c r="J38" s="4"/>
      <c r="K38" s="4"/>
      <c r="L38" s="4"/>
      <c r="M38" s="23"/>
      <c r="N38" s="4"/>
      <c r="O38" s="4"/>
      <c r="P38" s="4"/>
      <c r="Q38" s="4"/>
      <c r="R38" s="4"/>
      <c r="S38" s="4"/>
      <c r="T38" s="4"/>
      <c r="U38" s="4"/>
    </row>
    <row r="39" spans="2:21" ht="13.5" customHeight="1" thickBot="1">
      <c r="B39" s="12">
        <v>30</v>
      </c>
      <c r="C39" s="15" t="s">
        <v>51</v>
      </c>
      <c r="D39" s="4"/>
      <c r="E39" s="4"/>
      <c r="F39" s="4"/>
      <c r="G39" s="4"/>
      <c r="H39" s="4"/>
      <c r="I39" s="4"/>
      <c r="J39" s="4"/>
      <c r="K39" s="4"/>
      <c r="L39" s="4"/>
      <c r="M39" s="23"/>
      <c r="N39" s="4"/>
      <c r="O39" s="4"/>
      <c r="P39" s="4"/>
      <c r="Q39" s="4"/>
      <c r="R39" s="4"/>
      <c r="S39" s="4"/>
      <c r="T39" s="4"/>
      <c r="U39" s="4"/>
    </row>
    <row r="40" spans="2:21" ht="13.5" customHeight="1">
      <c r="B40" s="8"/>
      <c r="C40" s="10" t="s">
        <v>0</v>
      </c>
      <c r="D40" s="5">
        <f aca="true" t="shared" si="0" ref="D40:T40">SUM(D10:D29)</f>
        <v>209</v>
      </c>
      <c r="E40" s="5">
        <f t="shared" si="0"/>
        <v>422</v>
      </c>
      <c r="F40" s="5">
        <f t="shared" si="0"/>
        <v>633</v>
      </c>
      <c r="G40" s="5">
        <f t="shared" si="0"/>
        <v>1193</v>
      </c>
      <c r="H40" s="5">
        <f t="shared" si="0"/>
        <v>1756</v>
      </c>
      <c r="I40" s="5">
        <f t="shared" si="0"/>
        <v>1580</v>
      </c>
      <c r="J40" s="5">
        <f t="shared" si="0"/>
        <v>1807</v>
      </c>
      <c r="K40" s="5">
        <f t="shared" si="0"/>
        <v>1698</v>
      </c>
      <c r="L40" s="5">
        <f t="shared" si="0"/>
        <v>2053</v>
      </c>
      <c r="M40" s="5">
        <f t="shared" si="0"/>
        <v>2840</v>
      </c>
      <c r="N40" s="5">
        <f t="shared" si="0"/>
        <v>2980</v>
      </c>
      <c r="O40" s="5">
        <v>1</v>
      </c>
      <c r="P40" s="5">
        <f t="shared" si="0"/>
        <v>2110</v>
      </c>
      <c r="Q40" s="5">
        <f t="shared" si="0"/>
        <v>2576</v>
      </c>
      <c r="R40" s="5">
        <f t="shared" si="0"/>
        <v>1999</v>
      </c>
      <c r="S40" s="5">
        <f t="shared" si="0"/>
        <v>1354</v>
      </c>
      <c r="T40" s="5">
        <f t="shared" si="0"/>
        <v>1485</v>
      </c>
      <c r="U40" s="5">
        <f>SUM(U10:U29)</f>
        <v>730</v>
      </c>
    </row>
    <row r="41" spans="2:21" ht="13.5" customHeight="1">
      <c r="B41" s="8"/>
      <c r="C41" s="11" t="s">
        <v>1</v>
      </c>
      <c r="D41" s="4">
        <f aca="true" t="shared" si="1" ref="D41:T41">SUM(D30:D39)</f>
        <v>47</v>
      </c>
      <c r="E41" s="4">
        <f t="shared" si="1"/>
        <v>32</v>
      </c>
      <c r="F41" s="4">
        <f t="shared" si="1"/>
        <v>13</v>
      </c>
      <c r="G41" s="4">
        <f t="shared" si="1"/>
        <v>245</v>
      </c>
      <c r="H41" s="4">
        <f t="shared" si="1"/>
        <v>24</v>
      </c>
      <c r="I41" s="4">
        <f t="shared" si="1"/>
        <v>48</v>
      </c>
      <c r="J41" s="4">
        <f t="shared" si="1"/>
        <v>71</v>
      </c>
      <c r="K41" s="4">
        <f t="shared" si="1"/>
        <v>33</v>
      </c>
      <c r="L41" s="4">
        <f t="shared" si="1"/>
        <v>79</v>
      </c>
      <c r="M41" s="4">
        <f t="shared" si="1"/>
        <v>122</v>
      </c>
      <c r="N41" s="4">
        <f t="shared" si="1"/>
        <v>63</v>
      </c>
      <c r="O41" s="4"/>
      <c r="P41" s="4">
        <f t="shared" si="1"/>
        <v>6</v>
      </c>
      <c r="Q41" s="4">
        <f t="shared" si="1"/>
        <v>4</v>
      </c>
      <c r="R41" s="4">
        <f t="shared" si="1"/>
        <v>5</v>
      </c>
      <c r="S41" s="4">
        <f t="shared" si="1"/>
        <v>10</v>
      </c>
      <c r="T41" s="4">
        <f t="shared" si="1"/>
        <v>33</v>
      </c>
      <c r="U41" s="4">
        <f>SUM(U30:U39)</f>
        <v>15</v>
      </c>
    </row>
    <row r="42" spans="2:21" ht="13.5" customHeight="1">
      <c r="B42" s="8"/>
      <c r="C42" s="11" t="s">
        <v>2</v>
      </c>
      <c r="D42" s="4">
        <f aca="true" t="shared" si="2" ref="D42:T42">SUM(D10:D39)</f>
        <v>256</v>
      </c>
      <c r="E42" s="4">
        <f t="shared" si="2"/>
        <v>454</v>
      </c>
      <c r="F42" s="4">
        <f t="shared" si="2"/>
        <v>646</v>
      </c>
      <c r="G42" s="4">
        <f t="shared" si="2"/>
        <v>1438</v>
      </c>
      <c r="H42" s="4">
        <f t="shared" si="2"/>
        <v>1780</v>
      </c>
      <c r="I42" s="4">
        <f t="shared" si="2"/>
        <v>1628</v>
      </c>
      <c r="J42" s="4">
        <f t="shared" si="2"/>
        <v>1878</v>
      </c>
      <c r="K42" s="4">
        <f t="shared" si="2"/>
        <v>1731</v>
      </c>
      <c r="L42" s="4">
        <f t="shared" si="2"/>
        <v>2132</v>
      </c>
      <c r="M42" s="4">
        <f t="shared" si="2"/>
        <v>2962</v>
      </c>
      <c r="N42" s="4">
        <f t="shared" si="2"/>
        <v>3043</v>
      </c>
      <c r="O42" s="4">
        <v>1</v>
      </c>
      <c r="P42" s="4">
        <f t="shared" si="2"/>
        <v>2116</v>
      </c>
      <c r="Q42" s="4">
        <f t="shared" si="2"/>
        <v>2580</v>
      </c>
      <c r="R42" s="4">
        <f t="shared" si="2"/>
        <v>2004</v>
      </c>
      <c r="S42" s="4">
        <f t="shared" si="2"/>
        <v>1364</v>
      </c>
      <c r="T42" s="4">
        <f t="shared" si="2"/>
        <v>1518</v>
      </c>
      <c r="U42" s="4">
        <f>SUM(U10:U39)</f>
        <v>745</v>
      </c>
    </row>
    <row r="43" spans="2:21" ht="13.5" customHeight="1" thickBot="1">
      <c r="B43" s="9"/>
      <c r="C43" s="12" t="s">
        <v>3</v>
      </c>
      <c r="D43" s="6">
        <f aca="true" t="shared" si="3" ref="D43:T43">COUNT(D10:D39)</f>
        <v>9</v>
      </c>
      <c r="E43" s="6">
        <f t="shared" si="3"/>
        <v>11</v>
      </c>
      <c r="F43" s="6">
        <f t="shared" si="3"/>
        <v>13</v>
      </c>
      <c r="G43" s="6">
        <f t="shared" si="3"/>
        <v>13</v>
      </c>
      <c r="H43" s="6">
        <f t="shared" si="3"/>
        <v>14</v>
      </c>
      <c r="I43" s="6">
        <f t="shared" si="3"/>
        <v>13</v>
      </c>
      <c r="J43" s="6">
        <f t="shared" si="3"/>
        <v>12</v>
      </c>
      <c r="K43" s="6">
        <f t="shared" si="3"/>
        <v>14</v>
      </c>
      <c r="L43" s="6">
        <f t="shared" si="3"/>
        <v>12</v>
      </c>
      <c r="M43" s="6">
        <f t="shared" si="3"/>
        <v>12</v>
      </c>
      <c r="N43" s="6">
        <f t="shared" si="3"/>
        <v>14</v>
      </c>
      <c r="O43" s="6">
        <v>1</v>
      </c>
      <c r="P43" s="6">
        <f t="shared" si="3"/>
        <v>14</v>
      </c>
      <c r="Q43" s="6">
        <f t="shared" si="3"/>
        <v>14</v>
      </c>
      <c r="R43" s="6">
        <f t="shared" si="3"/>
        <v>14</v>
      </c>
      <c r="S43" s="6">
        <f t="shared" si="3"/>
        <v>16</v>
      </c>
      <c r="T43" s="6">
        <f t="shared" si="3"/>
        <v>14</v>
      </c>
      <c r="U43" s="6">
        <f>COUNT(U10:U39)</f>
        <v>15</v>
      </c>
    </row>
    <row r="44" ht="13.5">
      <c r="O44" t="s">
        <v>61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40" fitToWidth="1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仁志</dc:creator>
  <cp:keywords/>
  <dc:description/>
  <cp:lastModifiedBy>西宮市</cp:lastModifiedBy>
  <cp:lastPrinted>2014-01-15T02:25:56Z</cp:lastPrinted>
  <dcterms:created xsi:type="dcterms:W3CDTF">2012-09-19T04:36:58Z</dcterms:created>
  <dcterms:modified xsi:type="dcterms:W3CDTF">2014-01-15T02:26:09Z</dcterms:modified>
  <cp:category/>
  <cp:version/>
  <cp:contentType/>
  <cp:contentStatus/>
</cp:coreProperties>
</file>