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120a90.gyosei.nishi.or.jp\share5\00323011保育所事業課\00323011保育所事業課_1\保育指導チーム\栄養士\15給食関係マニュアル類\【民間・地域型】手引き・関係資料\児童福祉施設給食の手引き\R4\"/>
    </mc:Choice>
  </mc:AlternateContent>
  <bookViews>
    <workbookView xWindow="600" yWindow="105" windowWidth="19395" windowHeight="8055" activeTab="2"/>
  </bookViews>
  <sheets>
    <sheet name="注意点 " sheetId="6" r:id="rId1"/>
    <sheet name="推定エネルギー必要量の算出方法" sheetId="5" r:id="rId2"/>
    <sheet name="給与栄養目標量" sheetId="1" r:id="rId3"/>
  </sheets>
  <definedNames>
    <definedName name="_xlnm.Print_Area" localSheetId="2">給与栄養目標量!$A$1:$T$21</definedName>
    <definedName name="単位表">#N/A</definedName>
    <definedName name="日">#REF!</definedName>
    <definedName name="冷凍表">#REF!</definedName>
  </definedNames>
  <calcPr calcId="162913"/>
</workbook>
</file>

<file path=xl/calcChain.xml><?xml version="1.0" encoding="utf-8"?>
<calcChain xmlns="http://schemas.openxmlformats.org/spreadsheetml/2006/main">
  <c r="E16" i="1" l="1"/>
  <c r="H6" i="1" l="1"/>
  <c r="F6" i="1"/>
  <c r="H16" i="1"/>
  <c r="F16" i="1"/>
  <c r="F8" i="1"/>
  <c r="C16" i="1"/>
  <c r="C8" i="1"/>
  <c r="E6" i="1"/>
  <c r="C6" i="1"/>
  <c r="K8" i="1" l="1"/>
  <c r="I8" i="1"/>
  <c r="H8" i="1"/>
  <c r="E8" i="1"/>
  <c r="R8" i="1"/>
  <c r="Q8" i="1"/>
  <c r="P8" i="1"/>
  <c r="O8" i="1"/>
  <c r="N8" i="1"/>
  <c r="M8" i="1"/>
  <c r="L8" i="1"/>
  <c r="K6" i="1"/>
  <c r="I6" i="1"/>
  <c r="I16" i="1"/>
  <c r="B8" i="1"/>
  <c r="T18" i="1"/>
  <c r="S18" i="1"/>
  <c r="R18" i="1"/>
  <c r="Q18" i="1"/>
  <c r="P18" i="1"/>
  <c r="O18" i="1"/>
  <c r="N18" i="1"/>
  <c r="M18" i="1"/>
  <c r="L18" i="1"/>
  <c r="K18" i="1"/>
  <c r="I18" i="1"/>
  <c r="H18" i="1"/>
  <c r="F18" i="1"/>
  <c r="E18" i="1"/>
  <c r="C18" i="1"/>
  <c r="K16" i="1"/>
  <c r="B18" i="1" l="1"/>
  <c r="S8" i="1"/>
  <c r="E27" i="5" l="1"/>
  <c r="E25" i="5"/>
  <c r="E23" i="5"/>
  <c r="E21" i="5"/>
  <c r="E19" i="5"/>
  <c r="E17" i="5"/>
</calcChain>
</file>

<file path=xl/comments1.xml><?xml version="1.0" encoding="utf-8"?>
<comments xmlns="http://schemas.openxmlformats.org/spreadsheetml/2006/main">
  <authors>
    <author>西宮市役所</author>
  </authors>
  <commentList>
    <comment ref="A7" authorId="0" shapeId="0">
      <text>
        <r>
          <rPr>
            <sz val="8"/>
            <color indexed="81"/>
            <rFont val="MS P ゴシック"/>
            <family val="3"/>
            <charset val="128"/>
          </rPr>
          <t>保育時間や家庭での食事等の子どもの生活状況の他、地域性や各施設の特性を十分勘案した上で、保育所給食で給与する栄養量の割合を設定する</t>
        </r>
      </text>
    </comment>
  </commentList>
</comments>
</file>

<file path=xl/sharedStrings.xml><?xml version="1.0" encoding="utf-8"?>
<sst xmlns="http://schemas.openxmlformats.org/spreadsheetml/2006/main" count="128" uniqueCount="65">
  <si>
    <t>推定エネルギー必要量の算出結果より、入所児童にとって最も過不足のない値を設定する。</t>
    <rPh sb="0" eb="2">
      <t>スイテイ</t>
    </rPh>
    <rPh sb="7" eb="10">
      <t>ヒツヨウリョウ</t>
    </rPh>
    <rPh sb="11" eb="13">
      <t>サンシュツ</t>
    </rPh>
    <rPh sb="13" eb="15">
      <t>ケッカ</t>
    </rPh>
    <rPh sb="18" eb="20">
      <t>ニュウショ</t>
    </rPh>
    <rPh sb="20" eb="22">
      <t>ジドウ</t>
    </rPh>
    <rPh sb="26" eb="27">
      <t>モット</t>
    </rPh>
    <rPh sb="28" eb="31">
      <t>カブソク</t>
    </rPh>
    <rPh sb="34" eb="35">
      <t>アタイ</t>
    </rPh>
    <rPh sb="36" eb="38">
      <t>セッテイ</t>
    </rPh>
    <phoneticPr fontId="19"/>
  </si>
  <si>
    <t>エネルギー</t>
  </si>
  <si>
    <t>たんぱく質</t>
  </si>
  <si>
    <t>脂質</t>
  </si>
  <si>
    <t>カルシウム</t>
  </si>
  <si>
    <t>鉄</t>
    <rPh sb="0" eb="1">
      <t>テツ</t>
    </rPh>
    <phoneticPr fontId="19"/>
  </si>
  <si>
    <t>ビタミンA</t>
  </si>
  <si>
    <t>ビタミンB1</t>
  </si>
  <si>
    <t>ビタミンB2</t>
  </si>
  <si>
    <t>ビタミンC</t>
  </si>
  <si>
    <t>食塩相当量</t>
    <rPh sb="0" eb="2">
      <t>ショクエン</t>
    </rPh>
    <rPh sb="2" eb="4">
      <t>ソウトウ</t>
    </rPh>
    <rPh sb="4" eb="5">
      <t>リョウ</t>
    </rPh>
    <phoneticPr fontId="19"/>
  </si>
  <si>
    <t>kcal</t>
  </si>
  <si>
    <t>ｇ</t>
  </si>
  <si>
    <t>mg</t>
  </si>
  <si>
    <t>ｍｇ</t>
  </si>
  <si>
    <t>～</t>
  </si>
  <si>
    <t>保育所における給与栄養目標量
(C=A×B/100)</t>
  </si>
  <si>
    <t>　　【入力について】</t>
    <rPh sb="3" eb="5">
      <t>ニュウリョク</t>
    </rPh>
    <phoneticPr fontId="19"/>
  </si>
  <si>
    <t>　　　・　「推定エネルギー必要量の算出方法」シートの赤枠内に体重を入力すると、個人別推定エネルギー必要量が算出されます。</t>
    <rPh sb="6" eb="8">
      <t>スイテイ</t>
    </rPh>
    <rPh sb="13" eb="15">
      <t>ヒツヨウ</t>
    </rPh>
    <rPh sb="15" eb="16">
      <t>リョウ</t>
    </rPh>
    <rPh sb="17" eb="19">
      <t>サンシュツ</t>
    </rPh>
    <rPh sb="19" eb="21">
      <t>ホウホウ</t>
    </rPh>
    <rPh sb="26" eb="27">
      <t>アカ</t>
    </rPh>
    <rPh sb="27" eb="28">
      <t>ワク</t>
    </rPh>
    <rPh sb="28" eb="29">
      <t>ナイ</t>
    </rPh>
    <rPh sb="30" eb="32">
      <t>タイジュウ</t>
    </rPh>
    <rPh sb="33" eb="35">
      <t>ニュウリョク</t>
    </rPh>
    <rPh sb="39" eb="41">
      <t>コジン</t>
    </rPh>
    <rPh sb="41" eb="42">
      <t>ベツ</t>
    </rPh>
    <rPh sb="42" eb="44">
      <t>スイテイ</t>
    </rPh>
    <rPh sb="49" eb="51">
      <t>ヒツヨウ</t>
    </rPh>
    <rPh sb="51" eb="52">
      <t>リョウ</t>
    </rPh>
    <rPh sb="53" eb="55">
      <t>サンシュツ</t>
    </rPh>
    <phoneticPr fontId="19"/>
  </si>
  <si>
    <t xml:space="preserve">            施設の年齢別平均体位データがある場合は、施設の平均値をもとに推定エネルギー必要量を算出し使用して差し支えありません。</t>
    <rPh sb="12" eb="14">
      <t>シセツ</t>
    </rPh>
    <rPh sb="15" eb="17">
      <t>ネンレイ</t>
    </rPh>
    <rPh sb="17" eb="18">
      <t>ベツ</t>
    </rPh>
    <rPh sb="18" eb="20">
      <t>ヘイキン</t>
    </rPh>
    <rPh sb="20" eb="22">
      <t>タイイ</t>
    </rPh>
    <rPh sb="28" eb="30">
      <t>バアイ</t>
    </rPh>
    <rPh sb="32" eb="34">
      <t>シセツ</t>
    </rPh>
    <rPh sb="35" eb="37">
      <t>ヘイキン</t>
    </rPh>
    <rPh sb="37" eb="38">
      <t>チ</t>
    </rPh>
    <rPh sb="42" eb="44">
      <t>スイテイ</t>
    </rPh>
    <rPh sb="49" eb="51">
      <t>ヒツヨウ</t>
    </rPh>
    <rPh sb="51" eb="52">
      <t>リョウ</t>
    </rPh>
    <rPh sb="53" eb="55">
      <t>サンシュツ</t>
    </rPh>
    <rPh sb="56" eb="58">
      <t>シヨウ</t>
    </rPh>
    <rPh sb="60" eb="61">
      <t>サ</t>
    </rPh>
    <rPh sb="62" eb="63">
      <t>ツカ</t>
    </rPh>
    <phoneticPr fontId="19"/>
  </si>
  <si>
    <t>　　　・　「給与目標量」シートの赤枠内に、施設で設定する％値を入力すると、目標量値が自動計算されます。</t>
    <rPh sb="6" eb="8">
      <t>キュウヨ</t>
    </rPh>
    <rPh sb="8" eb="10">
      <t>モクヒョウ</t>
    </rPh>
    <rPh sb="10" eb="11">
      <t>リョウ</t>
    </rPh>
    <rPh sb="16" eb="17">
      <t>アカ</t>
    </rPh>
    <rPh sb="17" eb="18">
      <t>ワク</t>
    </rPh>
    <rPh sb="18" eb="19">
      <t>ナイ</t>
    </rPh>
    <rPh sb="21" eb="23">
      <t>シセツ</t>
    </rPh>
    <rPh sb="24" eb="26">
      <t>セッテイ</t>
    </rPh>
    <rPh sb="29" eb="30">
      <t>チ</t>
    </rPh>
    <rPh sb="31" eb="33">
      <t>ニュウリョク</t>
    </rPh>
    <rPh sb="37" eb="39">
      <t>モクヒョウ</t>
    </rPh>
    <rPh sb="39" eb="40">
      <t>リョウ</t>
    </rPh>
    <rPh sb="40" eb="41">
      <t>チ</t>
    </rPh>
    <rPh sb="42" eb="44">
      <t>ジドウ</t>
    </rPh>
    <rPh sb="44" eb="46">
      <t>ケイサン</t>
    </rPh>
    <phoneticPr fontId="19"/>
  </si>
  <si>
    <t>　　　・　「荷重平均・食品構成以上児」「食品構成未満児」シートの「使用量（ｇ）」欄に、設定したい食品の使用量（目標量）ｇ数値を入力すると、</t>
    <rPh sb="6" eb="8">
      <t>カジュウ</t>
    </rPh>
    <rPh sb="8" eb="10">
      <t>ヘイキン</t>
    </rPh>
    <rPh sb="11" eb="13">
      <t>ショクヒン</t>
    </rPh>
    <rPh sb="13" eb="15">
      <t>コウセイ</t>
    </rPh>
    <rPh sb="15" eb="17">
      <t>イジョウ</t>
    </rPh>
    <rPh sb="17" eb="18">
      <t>ジ</t>
    </rPh>
    <rPh sb="20" eb="22">
      <t>ショクヒン</t>
    </rPh>
    <rPh sb="22" eb="24">
      <t>コウセイ</t>
    </rPh>
    <rPh sb="24" eb="26">
      <t>ミマン</t>
    </rPh>
    <rPh sb="26" eb="27">
      <t>ジ</t>
    </rPh>
    <rPh sb="33" eb="36">
      <t>シヨウリョウ</t>
    </rPh>
    <rPh sb="40" eb="41">
      <t>ラン</t>
    </rPh>
    <rPh sb="43" eb="45">
      <t>セッテイ</t>
    </rPh>
    <rPh sb="48" eb="50">
      <t>ショクヒン</t>
    </rPh>
    <rPh sb="51" eb="54">
      <t>シヨウリョウ</t>
    </rPh>
    <rPh sb="55" eb="57">
      <t>モクヒョウ</t>
    </rPh>
    <rPh sb="57" eb="58">
      <t>リョウ</t>
    </rPh>
    <rPh sb="60" eb="62">
      <t>スウチ</t>
    </rPh>
    <rPh sb="63" eb="65">
      <t>ニュウリョク</t>
    </rPh>
    <phoneticPr fontId="19"/>
  </si>
  <si>
    <t>　　　　　この「栄養量」と、施設の給与栄養目標量を比較・検討し、適切な値を使用量として設定してください。</t>
    <rPh sb="8" eb="10">
      <t>エイヨウ</t>
    </rPh>
    <rPh sb="10" eb="11">
      <t>リョウ</t>
    </rPh>
    <rPh sb="14" eb="16">
      <t>シセツ</t>
    </rPh>
    <rPh sb="17" eb="19">
      <t>キュウヨ</t>
    </rPh>
    <rPh sb="19" eb="21">
      <t>エイヨウ</t>
    </rPh>
    <rPh sb="21" eb="23">
      <t>モクヒョウ</t>
    </rPh>
    <rPh sb="23" eb="24">
      <t>リョウ</t>
    </rPh>
    <rPh sb="25" eb="27">
      <t>ヒカク</t>
    </rPh>
    <rPh sb="28" eb="30">
      <t>ケントウ</t>
    </rPh>
    <rPh sb="32" eb="34">
      <t>テキセツ</t>
    </rPh>
    <rPh sb="35" eb="36">
      <t>アタイ</t>
    </rPh>
    <rPh sb="37" eb="40">
      <t>シヨウリョウ</t>
    </rPh>
    <rPh sb="43" eb="45">
      <t>セッテイ</t>
    </rPh>
    <phoneticPr fontId="19"/>
  </si>
  <si>
    <t>　　　　　決定した食品構成値（使用量）は、月報の値に反映させ、施設実施献立の反省として活用してください。</t>
    <rPh sb="5" eb="7">
      <t>ケッテイ</t>
    </rPh>
    <rPh sb="9" eb="11">
      <t>ショクヒン</t>
    </rPh>
    <rPh sb="11" eb="13">
      <t>コウセイ</t>
    </rPh>
    <rPh sb="13" eb="14">
      <t>チ</t>
    </rPh>
    <rPh sb="15" eb="18">
      <t>シヨウリョウ</t>
    </rPh>
    <rPh sb="21" eb="23">
      <t>ゲッポウ</t>
    </rPh>
    <rPh sb="24" eb="25">
      <t>アタイ</t>
    </rPh>
    <rPh sb="26" eb="28">
      <t>ハンエイ</t>
    </rPh>
    <rPh sb="31" eb="33">
      <t>シセツ</t>
    </rPh>
    <rPh sb="33" eb="35">
      <t>ジッシ</t>
    </rPh>
    <rPh sb="35" eb="37">
      <t>コンダテ</t>
    </rPh>
    <rPh sb="38" eb="40">
      <t>ハンセイ</t>
    </rPh>
    <rPh sb="43" eb="45">
      <t>カツヨウ</t>
    </rPh>
    <phoneticPr fontId="19"/>
  </si>
  <si>
    <t>　　　※「食品類別荷重平均成分表」は公立保育所の献立を根拠として作成しています。施設の実情に合わない場合は、施設の献立をもとに作成</t>
    <rPh sb="5" eb="7">
      <t>ショクヒン</t>
    </rPh>
    <rPh sb="7" eb="9">
      <t>ルイベツ</t>
    </rPh>
    <rPh sb="9" eb="11">
      <t>カジュウ</t>
    </rPh>
    <rPh sb="11" eb="13">
      <t>ヘイキン</t>
    </rPh>
    <rPh sb="13" eb="15">
      <t>セイブン</t>
    </rPh>
    <rPh sb="15" eb="16">
      <t>ヒョウ</t>
    </rPh>
    <rPh sb="18" eb="20">
      <t>コウリツ</t>
    </rPh>
    <rPh sb="20" eb="22">
      <t>ホイク</t>
    </rPh>
    <rPh sb="22" eb="23">
      <t>ショ</t>
    </rPh>
    <rPh sb="24" eb="26">
      <t>コンダテ</t>
    </rPh>
    <rPh sb="27" eb="29">
      <t>コンキョ</t>
    </rPh>
    <rPh sb="32" eb="34">
      <t>サクセイ</t>
    </rPh>
    <rPh sb="40" eb="42">
      <t>シセツ</t>
    </rPh>
    <rPh sb="43" eb="45">
      <t>ジツジョウ</t>
    </rPh>
    <rPh sb="46" eb="47">
      <t>ア</t>
    </rPh>
    <rPh sb="50" eb="52">
      <t>バアイ</t>
    </rPh>
    <rPh sb="54" eb="56">
      <t>シセツ</t>
    </rPh>
    <rPh sb="57" eb="59">
      <t>コンダテ</t>
    </rPh>
    <rPh sb="63" eb="65">
      <t>サクセイ</t>
    </rPh>
    <phoneticPr fontId="19"/>
  </si>
  <si>
    <t>　　　※　シートには計算式が入力されています。誤入力すると影響がある部分については、保護設定をかけています。</t>
    <rPh sb="10" eb="12">
      <t>ケイサン</t>
    </rPh>
    <rPh sb="12" eb="13">
      <t>シキ</t>
    </rPh>
    <rPh sb="14" eb="16">
      <t>ニュウリョク</t>
    </rPh>
    <rPh sb="23" eb="24">
      <t>ゴ</t>
    </rPh>
    <rPh sb="24" eb="26">
      <t>ニュウリョク</t>
    </rPh>
    <rPh sb="29" eb="31">
      <t>エイキョウ</t>
    </rPh>
    <rPh sb="34" eb="36">
      <t>ブブン</t>
    </rPh>
    <rPh sb="42" eb="44">
      <t>ホゴ</t>
    </rPh>
    <rPh sb="44" eb="46">
      <t>セッテイ</t>
    </rPh>
    <phoneticPr fontId="19"/>
  </si>
  <si>
    <t>推定エネルギー必要量の算出方法</t>
    <rPh sb="0" eb="2">
      <t>スイテイ</t>
    </rPh>
    <rPh sb="13" eb="15">
      <t>ホウホウ</t>
    </rPh>
    <phoneticPr fontId="19"/>
  </si>
  <si>
    <t>　各対象者の体重をもとに、推定エネルギー必要量を算出する。それらの分布状況を確認し、年齢階級別(1～2歳児食、3～5歳児食)に給与栄養目標量を設定する。</t>
    <phoneticPr fontId="19"/>
  </si>
  <si>
    <t>推定エネルギー必要量＝(基礎代謝量×身体活動レベル)＋エネルギー蓄積量</t>
    <phoneticPr fontId="19"/>
  </si>
  <si>
    <t>基礎代謝量</t>
  </si>
  <si>
    <t>身体活動レベル</t>
  </si>
  <si>
    <t>エネルギー蓄積量</t>
  </si>
  <si>
    <t>(kcal/日)</t>
  </si>
  <si>
    <t>1～2歳</t>
  </si>
  <si>
    <t>男児</t>
  </si>
  <si>
    <t>体重(kg)×61.0</t>
  </si>
  <si>
    <t>女児</t>
  </si>
  <si>
    <t>体重(kg)×59.7</t>
  </si>
  <si>
    <t>3～5歳</t>
  </si>
  <si>
    <t>体重(kg)×54.8</t>
  </si>
  <si>
    <t>体重(kg)×52.2</t>
  </si>
  <si>
    <t>6～7歳</t>
  </si>
  <si>
    <t>体重(kg)×44.3</t>
  </si>
  <si>
    <t>ここに体重を入力</t>
    <rPh sb="3" eb="5">
      <t>タイジュウ</t>
    </rPh>
    <rPh sb="6" eb="8">
      <t>ニュウリョク</t>
    </rPh>
    <phoneticPr fontId="19"/>
  </si>
  <si>
    <t>身体活動レベルは必要に応じて変更してもよい</t>
    <rPh sb="0" eb="2">
      <t>シンタイ</t>
    </rPh>
    <rPh sb="2" eb="4">
      <t>カツドウ</t>
    </rPh>
    <rPh sb="8" eb="10">
      <t>ヒツヨウ</t>
    </rPh>
    <rPh sb="11" eb="12">
      <t>オウ</t>
    </rPh>
    <rPh sb="14" eb="16">
      <t>ヘンコウ</t>
    </rPh>
    <phoneticPr fontId="19"/>
  </si>
  <si>
    <t>推定エネルギー必要量</t>
    <rPh sb="0" eb="2">
      <t>スイテイ</t>
    </rPh>
    <rPh sb="7" eb="10">
      <t>ヒツヨウリョウ</t>
    </rPh>
    <phoneticPr fontId="19"/>
  </si>
  <si>
    <t>kcal</t>
    <phoneticPr fontId="19"/>
  </si>
  <si>
    <t>1～2歳</t>
    <phoneticPr fontId="19"/>
  </si>
  <si>
    <t>3～5歳</t>
    <phoneticPr fontId="19"/>
  </si>
  <si>
    <t>6～7歳</t>
    <phoneticPr fontId="19"/>
  </si>
  <si>
    <t>　ここで求めた子ども一人一人の1日の推定エネルギー必要量の最大値や最小値と給与栄養目標量と大幅な差異が生じる場合は、配膳等の際に十分な配慮を必要とする。施設全体の推定エネルギー必要量は、年齢別平均体位の値を入力し算出しても良い。</t>
    <rPh sb="4" eb="5">
      <t>モト</t>
    </rPh>
    <rPh sb="37" eb="39">
      <t>キュウヨ</t>
    </rPh>
    <rPh sb="39" eb="41">
      <t>エイヨウ</t>
    </rPh>
    <rPh sb="41" eb="44">
      <t>モクヒョウリョウ</t>
    </rPh>
    <rPh sb="76" eb="78">
      <t>シセツ</t>
    </rPh>
    <rPh sb="78" eb="80">
      <t>ゼンタイ</t>
    </rPh>
    <rPh sb="81" eb="83">
      <t>スイテイ</t>
    </rPh>
    <rPh sb="88" eb="90">
      <t>ヒツヨウ</t>
    </rPh>
    <rPh sb="90" eb="91">
      <t>リョウ</t>
    </rPh>
    <rPh sb="93" eb="95">
      <t>ネンレイ</t>
    </rPh>
    <rPh sb="95" eb="96">
      <t>ベツ</t>
    </rPh>
    <rPh sb="96" eb="98">
      <t>ヘイキン</t>
    </rPh>
    <rPh sb="98" eb="100">
      <t>タイイ</t>
    </rPh>
    <rPh sb="101" eb="102">
      <t>アタイ</t>
    </rPh>
    <rPh sb="103" eb="105">
      <t>ニュウリョク</t>
    </rPh>
    <rPh sb="106" eb="108">
      <t>サンシュツ</t>
    </rPh>
    <rPh sb="111" eb="112">
      <t>ヨ</t>
    </rPh>
    <phoneticPr fontId="19"/>
  </si>
  <si>
    <t>体重(kg)×41.9</t>
    <phoneticPr fontId="25"/>
  </si>
  <si>
    <t>食物繊維</t>
    <rPh sb="0" eb="2">
      <t>ショクモツ</t>
    </rPh>
    <rPh sb="2" eb="4">
      <t>センイ</t>
    </rPh>
    <phoneticPr fontId="25"/>
  </si>
  <si>
    <t>炭水化物</t>
    <rPh sb="0" eb="4">
      <t>タンスイカブツ</t>
    </rPh>
    <phoneticPr fontId="25"/>
  </si>
  <si>
    <t>　　　　　｢合計」欄に栄養量が計算されます。（別ファイル）</t>
    <rPh sb="6" eb="8">
      <t>ゴウケイ</t>
    </rPh>
    <rPh sb="9" eb="10">
      <t>ラン</t>
    </rPh>
    <rPh sb="11" eb="13">
      <t>エイヨウ</t>
    </rPh>
    <rPh sb="13" eb="14">
      <t>リョウ</t>
    </rPh>
    <rPh sb="15" eb="17">
      <t>ケイサン</t>
    </rPh>
    <rPh sb="23" eb="24">
      <t>ベツ</t>
    </rPh>
    <phoneticPr fontId="19"/>
  </si>
  <si>
    <t>　　　　　してください。（別ファイル）</t>
    <rPh sb="13" eb="14">
      <t>ベツ</t>
    </rPh>
    <phoneticPr fontId="19"/>
  </si>
  <si>
    <t>１～２歳児における給与栄養目標量</t>
    <phoneticPr fontId="19"/>
  </si>
  <si>
    <t>３～５歳児における給与栄養目標量</t>
    <phoneticPr fontId="19"/>
  </si>
  <si>
    <t>カリウム</t>
    <phoneticPr fontId="19"/>
  </si>
  <si>
    <t>mg</t>
    <phoneticPr fontId="25"/>
  </si>
  <si>
    <t>μgRAE</t>
  </si>
  <si>
    <t>～</t>
    <phoneticPr fontId="25"/>
  </si>
  <si>
    <t>※エネルギー産生栄養バランス　たんぱく質：13～20％エネルギー、脂質：20～30％エネルギー、炭水化物：50～65％エネルギー</t>
    <rPh sb="6" eb="8">
      <t>サンセイ</t>
    </rPh>
    <rPh sb="8" eb="10">
      <t>エイヨウ</t>
    </rPh>
    <rPh sb="19" eb="20">
      <t>シツ</t>
    </rPh>
    <rPh sb="33" eb="35">
      <t>シシツ</t>
    </rPh>
    <rPh sb="48" eb="52">
      <t>タンスイカブツ</t>
    </rPh>
    <phoneticPr fontId="25"/>
  </si>
  <si>
    <t>1日当たりの給与栄養目標量</t>
    <rPh sb="1" eb="2">
      <t>ニチ</t>
    </rPh>
    <rPh sb="2" eb="3">
      <t>ア</t>
    </rPh>
    <rPh sb="6" eb="8">
      <t>キュウヨ</t>
    </rPh>
    <rPh sb="8" eb="10">
      <t>エイヨウ</t>
    </rPh>
    <rPh sb="10" eb="12">
      <t>モクヒョウ</t>
    </rPh>
    <rPh sb="12" eb="13">
      <t>リョウ</t>
    </rPh>
    <phoneticPr fontId="25"/>
  </si>
  <si>
    <t>昼食＋おやつで占める割合（B）％</t>
    <rPh sb="7" eb="8">
      <t>シ</t>
    </rPh>
    <rPh sb="10" eb="12">
      <t>ワリアイ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</si>
</sst>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36">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b/>
      <sz val="12"/>
      <name val="ＭＳ Ｐ明朝"/>
      <family val="1"/>
      <charset val="128"/>
    </font>
    <font>
      <sz val="6"/>
      <name val="ＭＳ Ｐゴシック"/>
      <family val="2"/>
      <charset val="128"/>
      <scheme val="minor"/>
    </font>
    <font>
      <b/>
      <sz val="12"/>
      <color indexed="10"/>
      <name val="ＭＳ Ｐ明朝"/>
      <family val="1"/>
      <charset val="128"/>
    </font>
    <font>
      <b/>
      <sz val="10"/>
      <color indexed="12"/>
      <name val="ＭＳ Ｐ明朝"/>
      <family val="1"/>
      <charset val="128"/>
    </font>
    <font>
      <sz val="8"/>
      <color indexed="81"/>
      <name val="MS P ゴシック"/>
      <family val="3"/>
      <charset val="128"/>
    </font>
    <font>
      <sz val="11"/>
      <color theme="1"/>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0"/>
      <name val="ＭＳ Ｐゴシック"/>
      <family val="3"/>
      <charset val="128"/>
      <scheme val="minor"/>
    </font>
    <font>
      <sz val="9"/>
      <name val="ＭＳ Ｐゴシック"/>
      <family val="3"/>
      <charset val="128"/>
      <scheme val="minor"/>
    </font>
    <font>
      <sz val="12"/>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medium">
        <color indexed="10"/>
      </left>
      <right style="medium">
        <color indexed="10"/>
      </right>
      <top style="medium">
        <color indexed="10"/>
      </top>
      <bottom style="medium">
        <color indexed="1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10"/>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10"/>
      </top>
      <bottom style="thin">
        <color indexed="64"/>
      </bottom>
      <diagonal/>
    </border>
    <border>
      <left/>
      <right style="thin">
        <color indexed="64"/>
      </right>
      <top style="thin">
        <color indexed="64"/>
      </top>
      <bottom style="medium">
        <color indexed="10"/>
      </bottom>
      <diagonal/>
    </border>
    <border>
      <left/>
      <right/>
      <top style="thin">
        <color indexed="64"/>
      </top>
      <bottom style="medium">
        <color indexed="10"/>
      </bottom>
      <diagonal/>
    </border>
    <border>
      <left style="medium">
        <color indexed="10"/>
      </left>
      <right style="thin">
        <color indexed="64"/>
      </right>
      <top style="medium">
        <color indexed="10"/>
      </top>
      <bottom style="medium">
        <color indexed="10"/>
      </bottom>
      <diagonal/>
    </border>
  </borders>
  <cellStyleXfs count="717">
    <xf numFmtId="0" fontId="0" fillId="0" borderId="0">
      <alignment vertical="center"/>
    </xf>
    <xf numFmtId="0" fontId="1" fillId="0" borderId="0"/>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cellStyleXfs>
  <cellXfs count="94">
    <xf numFmtId="0" fontId="0" fillId="0" borderId="0" xfId="0">
      <alignment vertical="center"/>
    </xf>
    <xf numFmtId="0" fontId="26" fillId="0" borderId="0" xfId="1" applyFont="1"/>
    <xf numFmtId="0" fontId="22" fillId="0" borderId="0" xfId="1" applyFont="1"/>
    <xf numFmtId="0" fontId="23" fillId="0" borderId="0" xfId="1" applyFont="1"/>
    <xf numFmtId="0" fontId="21" fillId="0" borderId="0" xfId="0" applyFont="1" applyAlignment="1" applyProtection="1">
      <alignment vertical="center"/>
    </xf>
    <xf numFmtId="0" fontId="21" fillId="0" borderId="0" xfId="0" applyFont="1" applyAlignment="1" applyProtection="1">
      <alignment horizontal="left" vertical="center" wrapText="1"/>
    </xf>
    <xf numFmtId="0" fontId="20" fillId="0" borderId="0" xfId="0" applyFont="1" applyAlignment="1" applyProtection="1">
      <alignment vertical="center"/>
    </xf>
    <xf numFmtId="0" fontId="20" fillId="0" borderId="23"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0" fontId="21" fillId="0" borderId="0" xfId="0" applyFont="1" applyAlignment="1" applyProtection="1">
      <alignment vertical="center" wrapText="1"/>
    </xf>
    <xf numFmtId="0" fontId="20" fillId="0" borderId="0" xfId="0" applyFont="1" applyBorder="1" applyAlignment="1" applyProtection="1">
      <alignment horizontal="center" vertical="center" wrapText="1"/>
      <protection locked="0"/>
    </xf>
    <xf numFmtId="0" fontId="20" fillId="0" borderId="11" xfId="0" applyFont="1" applyBorder="1" applyAlignment="1" applyProtection="1">
      <alignment vertical="center"/>
      <protection locked="0"/>
    </xf>
    <xf numFmtId="0" fontId="20" fillId="24" borderId="28" xfId="0" applyFont="1" applyFill="1" applyBorder="1" applyAlignment="1" applyProtection="1">
      <alignment horizontal="center" vertical="center" wrapText="1"/>
    </xf>
    <xf numFmtId="0" fontId="20" fillId="0" borderId="0" xfId="0" applyFont="1" applyBorder="1" applyAlignment="1" applyProtection="1">
      <alignment vertical="center" wrapText="1"/>
      <protection locked="0"/>
    </xf>
    <xf numFmtId="0" fontId="20" fillId="0" borderId="0" xfId="0" applyFont="1" applyBorder="1" applyAlignment="1" applyProtection="1">
      <alignment horizontal="center" vertical="center" wrapText="1"/>
    </xf>
    <xf numFmtId="0" fontId="20" fillId="0" borderId="0" xfId="0" applyFont="1" applyAlignment="1" applyProtection="1">
      <alignment vertical="center"/>
      <protection locked="0"/>
    </xf>
    <xf numFmtId="0" fontId="29" fillId="0" borderId="0" xfId="0" applyFont="1">
      <alignment vertical="center"/>
    </xf>
    <xf numFmtId="0" fontId="30" fillId="0" borderId="0" xfId="1" applyFont="1" applyBorder="1" applyAlignment="1" applyProtection="1">
      <alignment horizontal="center" vertical="center"/>
      <protection locked="0"/>
    </xf>
    <xf numFmtId="0" fontId="31" fillId="0" borderId="0" xfId="1" applyFont="1" applyProtection="1"/>
    <xf numFmtId="0" fontId="32" fillId="0" borderId="0" xfId="1" applyFont="1" applyProtection="1"/>
    <xf numFmtId="0" fontId="32" fillId="0" borderId="0" xfId="1" applyFont="1"/>
    <xf numFmtId="0" fontId="33" fillId="0" borderId="0" xfId="1" applyFont="1" applyBorder="1" applyAlignment="1" applyProtection="1">
      <alignment horizontal="center" vertical="center"/>
    </xf>
    <xf numFmtId="0" fontId="31" fillId="0" borderId="0" xfId="1" applyFont="1" applyProtection="1">
      <protection locked="0"/>
    </xf>
    <xf numFmtId="0" fontId="31" fillId="0" borderId="0" xfId="1" applyFont="1" applyBorder="1" applyAlignment="1" applyProtection="1">
      <alignment horizontal="left" vertical="center"/>
    </xf>
    <xf numFmtId="0" fontId="31" fillId="0" borderId="0" xfId="1" applyFont="1" applyFill="1" applyBorder="1" applyProtection="1"/>
    <xf numFmtId="0" fontId="31" fillId="0" borderId="0" xfId="1" applyFont="1" applyFill="1" applyBorder="1" applyProtection="1">
      <protection locked="0"/>
    </xf>
    <xf numFmtId="0" fontId="32" fillId="0" borderId="0" xfId="1" applyFont="1" applyFill="1" applyBorder="1" applyAlignment="1" applyProtection="1">
      <alignment horizontal="center" vertical="center" shrinkToFit="1"/>
    </xf>
    <xf numFmtId="0" fontId="32" fillId="0" borderId="0" xfId="1" applyFont="1" applyFill="1" applyBorder="1" applyAlignment="1" applyProtection="1">
      <alignment vertical="center"/>
    </xf>
    <xf numFmtId="0" fontId="32" fillId="0" borderId="0" xfId="1" applyFont="1" applyFill="1" applyBorder="1" applyAlignment="1" applyProtection="1">
      <alignment vertical="center"/>
      <protection locked="0"/>
    </xf>
    <xf numFmtId="0" fontId="34" fillId="0" borderId="15" xfId="1" applyFont="1" applyBorder="1" applyAlignment="1" applyProtection="1">
      <alignment horizontal="center" vertical="center" wrapText="1"/>
    </xf>
    <xf numFmtId="0" fontId="31" fillId="0" borderId="0" xfId="1" applyFont="1" applyFill="1" applyBorder="1" applyAlignment="1" applyProtection="1">
      <alignment horizontal="center" vertical="center"/>
    </xf>
    <xf numFmtId="0" fontId="34" fillId="0" borderId="18" xfId="1" applyFont="1" applyBorder="1" applyAlignment="1" applyProtection="1">
      <alignment horizontal="center" vertical="center" wrapText="1"/>
    </xf>
    <xf numFmtId="9" fontId="34" fillId="0" borderId="0" xfId="1" applyNumberFormat="1" applyFont="1" applyFill="1" applyBorder="1" applyAlignment="1" applyProtection="1">
      <alignment horizontal="center" vertical="center" wrapText="1"/>
      <protection locked="0"/>
    </xf>
    <xf numFmtId="0" fontId="34" fillId="0" borderId="0" xfId="1" applyFont="1" applyFill="1" applyBorder="1" applyAlignment="1" applyProtection="1">
      <alignment horizontal="center" vertical="center" wrapText="1"/>
    </xf>
    <xf numFmtId="0" fontId="34" fillId="0" borderId="0" xfId="1" applyFont="1" applyAlignment="1" applyProtection="1">
      <alignment horizontal="left" vertical="center" indent="1"/>
    </xf>
    <xf numFmtId="0" fontId="32" fillId="0" borderId="0" xfId="1" applyFont="1" applyFill="1" applyBorder="1"/>
    <xf numFmtId="0" fontId="35" fillId="0" borderId="0" xfId="1" applyFont="1" applyProtection="1"/>
    <xf numFmtId="0" fontId="33" fillId="0" borderId="10" xfId="1" applyFont="1" applyBorder="1" applyAlignment="1" applyProtection="1">
      <alignment horizontal="center" vertical="center"/>
    </xf>
    <xf numFmtId="0" fontId="34" fillId="0" borderId="14" xfId="1" applyFont="1" applyBorder="1" applyAlignment="1" applyProtection="1">
      <alignment horizontal="center" vertical="center" wrapText="1"/>
    </xf>
    <xf numFmtId="0" fontId="32" fillId="0" borderId="0" xfId="1" applyFont="1" applyAlignment="1" applyProtection="1">
      <alignment vertical="center"/>
      <protection locked="0"/>
    </xf>
    <xf numFmtId="0" fontId="31" fillId="0" borderId="0" xfId="1" applyFont="1" applyAlignment="1" applyProtection="1">
      <alignment vertical="center" wrapText="1"/>
    </xf>
    <xf numFmtId="0" fontId="31" fillId="0" borderId="0" xfId="1" applyFont="1" applyAlignment="1" applyProtection="1">
      <alignment vertical="center" wrapText="1"/>
      <protection locked="0"/>
    </xf>
    <xf numFmtId="0" fontId="31" fillId="0" borderId="0" xfId="1" applyFont="1" applyBorder="1" applyAlignment="1" applyProtection="1">
      <alignment vertical="center" wrapText="1"/>
      <protection locked="0"/>
    </xf>
    <xf numFmtId="0" fontId="34" fillId="0" borderId="10" xfId="1" applyFont="1" applyBorder="1" applyAlignment="1" applyProtection="1">
      <alignment horizontal="center" vertical="center" shrinkToFit="1"/>
    </xf>
    <xf numFmtId="0" fontId="34" fillId="0" borderId="14" xfId="1" applyFont="1" applyBorder="1" applyAlignment="1" applyProtection="1">
      <alignment horizontal="center" vertical="center" shrinkToFit="1"/>
    </xf>
    <xf numFmtId="0" fontId="34" fillId="0" borderId="12" xfId="1" applyFont="1" applyBorder="1" applyAlignment="1" applyProtection="1">
      <alignment horizontal="center" vertical="center" shrinkToFit="1"/>
    </xf>
    <xf numFmtId="0" fontId="34" fillId="0" borderId="13" xfId="1" applyFont="1" applyBorder="1" applyAlignment="1" applyProtection="1">
      <alignment horizontal="center" vertical="center" shrinkToFit="1"/>
    </xf>
    <xf numFmtId="0" fontId="31" fillId="0" borderId="0" xfId="1" applyFont="1" applyFill="1" applyBorder="1" applyAlignment="1" applyProtection="1">
      <alignment horizontal="left" vertical="center"/>
    </xf>
    <xf numFmtId="0" fontId="20" fillId="0" borderId="24" xfId="0" applyFont="1" applyBorder="1" applyAlignment="1" applyProtection="1">
      <alignment horizontal="center" vertical="center" wrapText="1"/>
    </xf>
    <xf numFmtId="0" fontId="20" fillId="0" borderId="27" xfId="0" applyFont="1" applyBorder="1" applyAlignment="1" applyProtection="1">
      <alignment horizontal="center" vertical="center" wrapText="1"/>
    </xf>
    <xf numFmtId="0" fontId="21" fillId="0" borderId="0" xfId="0" applyFont="1" applyAlignment="1" applyProtection="1">
      <alignment horizontal="left" vertical="center" wrapText="1"/>
    </xf>
    <xf numFmtId="0" fontId="24" fillId="0" borderId="0" xfId="0" applyFont="1" applyAlignment="1" applyProtection="1">
      <alignment horizontal="center" vertical="center"/>
    </xf>
    <xf numFmtId="0" fontId="27" fillId="0" borderId="0" xfId="0" applyFont="1" applyAlignment="1" applyProtection="1">
      <alignment horizontal="center" vertical="center"/>
    </xf>
    <xf numFmtId="0" fontId="20" fillId="0" borderId="22" xfId="0" applyFont="1" applyBorder="1" applyAlignment="1" applyProtection="1">
      <alignment vertical="center" wrapText="1"/>
    </xf>
    <xf numFmtId="0" fontId="20" fillId="0" borderId="23" xfId="0" applyFont="1" applyBorder="1" applyAlignment="1" applyProtection="1">
      <alignment vertical="center" wrapText="1"/>
    </xf>
    <xf numFmtId="0" fontId="20" fillId="0" borderId="25" xfId="0" applyFont="1" applyBorder="1" applyAlignment="1" applyProtection="1">
      <alignment vertical="center" wrapText="1"/>
    </xf>
    <xf numFmtId="0" fontId="20" fillId="0" borderId="26" xfId="0" applyFont="1" applyBorder="1" applyAlignment="1" applyProtection="1">
      <alignment vertical="center" wrapText="1"/>
    </xf>
    <xf numFmtId="0" fontId="31" fillId="0" borderId="21" xfId="1" applyFont="1" applyBorder="1" applyAlignment="1" applyProtection="1">
      <alignment vertical="center" wrapText="1"/>
    </xf>
    <xf numFmtId="0" fontId="31" fillId="0" borderId="0" xfId="1" applyFont="1" applyBorder="1" applyAlignment="1" applyProtection="1">
      <alignment vertical="center" wrapText="1"/>
    </xf>
    <xf numFmtId="0" fontId="34" fillId="0" borderId="14" xfId="1" applyFont="1" applyBorder="1" applyAlignment="1" applyProtection="1">
      <alignment horizontal="center" vertical="center" shrinkToFit="1"/>
    </xf>
    <xf numFmtId="0" fontId="31" fillId="0" borderId="0" xfId="1" applyFont="1" applyFill="1" applyBorder="1" applyAlignment="1" applyProtection="1">
      <alignment vertical="center" wrapText="1"/>
    </xf>
    <xf numFmtId="0" fontId="34" fillId="0" borderId="10" xfId="1" applyFont="1" applyBorder="1" applyAlignment="1" applyProtection="1">
      <alignment horizontal="center" vertical="center" shrinkToFit="1"/>
    </xf>
    <xf numFmtId="0" fontId="30" fillId="0" borderId="0" xfId="1" applyFont="1" applyBorder="1" applyAlignment="1" applyProtection="1">
      <alignment horizontal="center" vertical="center"/>
      <protection locked="0"/>
    </xf>
    <xf numFmtId="0" fontId="33" fillId="0" borderId="15" xfId="1" applyFont="1" applyBorder="1" applyAlignment="1" applyProtection="1">
      <alignment horizontal="center" vertical="center"/>
    </xf>
    <xf numFmtId="0" fontId="31" fillId="0" borderId="16" xfId="1" applyNumberFormat="1" applyFont="1" applyBorder="1" applyAlignment="1" applyProtection="1">
      <alignment horizontal="center" vertical="center" shrinkToFit="1"/>
    </xf>
    <xf numFmtId="0" fontId="31" fillId="0" borderId="30" xfId="1" applyNumberFormat="1" applyFont="1" applyBorder="1" applyAlignment="1" applyProtection="1">
      <alignment horizontal="center" vertical="center" shrinkToFit="1"/>
    </xf>
    <xf numFmtId="0" fontId="31" fillId="24" borderId="13" xfId="1" applyNumberFormat="1" applyFont="1" applyFill="1" applyBorder="1" applyAlignment="1" applyProtection="1">
      <alignment horizontal="center" vertical="center" shrinkToFit="1"/>
    </xf>
    <xf numFmtId="177" fontId="31" fillId="24" borderId="19" xfId="1" applyNumberFormat="1" applyFont="1" applyFill="1" applyBorder="1" applyAlignment="1" applyProtection="1">
      <alignment horizontal="center" vertical="center" shrinkToFit="1"/>
    </xf>
    <xf numFmtId="1" fontId="31" fillId="24" borderId="19" xfId="1" applyNumberFormat="1" applyFont="1" applyFill="1" applyBorder="1" applyAlignment="1" applyProtection="1">
      <alignment horizontal="center" vertical="center" shrinkToFit="1"/>
    </xf>
    <xf numFmtId="0" fontId="31" fillId="0" borderId="31" xfId="1" applyNumberFormat="1" applyFont="1" applyBorder="1" applyAlignment="1" applyProtection="1">
      <alignment horizontal="center" vertical="center" shrinkToFit="1"/>
    </xf>
    <xf numFmtId="177" fontId="31" fillId="24" borderId="29" xfId="1" applyNumberFormat="1" applyFont="1" applyFill="1" applyBorder="1" applyAlignment="1" applyProtection="1">
      <alignment horizontal="center" vertical="center" shrinkToFit="1"/>
    </xf>
    <xf numFmtId="0" fontId="31" fillId="0" borderId="10" xfId="1" applyNumberFormat="1" applyFont="1" applyBorder="1" applyAlignment="1" applyProtection="1">
      <alignment horizontal="center" vertical="center" shrinkToFit="1"/>
    </xf>
    <xf numFmtId="0" fontId="31" fillId="0" borderId="17" xfId="1" applyNumberFormat="1" applyFont="1" applyBorder="1" applyAlignment="1" applyProtection="1">
      <alignment horizontal="center" vertical="center" shrinkToFit="1"/>
    </xf>
    <xf numFmtId="0" fontId="31" fillId="0" borderId="12" xfId="1" applyNumberFormat="1" applyFont="1" applyBorder="1" applyAlignment="1" applyProtection="1">
      <alignment horizontal="center" vertical="center" shrinkToFit="1"/>
    </xf>
    <xf numFmtId="9" fontId="31" fillId="0" borderId="11" xfId="1" applyNumberFormat="1" applyFont="1" applyFill="1" applyBorder="1" applyAlignment="1" applyProtection="1">
      <alignment horizontal="center" vertical="center" shrinkToFit="1"/>
      <protection locked="0"/>
    </xf>
    <xf numFmtId="9" fontId="31" fillId="0" borderId="11" xfId="1" applyNumberFormat="1" applyFont="1" applyFill="1" applyBorder="1" applyAlignment="1" applyProtection="1">
      <alignment horizontal="center" vertical="center" shrinkToFit="1"/>
      <protection locked="0"/>
    </xf>
    <xf numFmtId="0" fontId="31" fillId="24" borderId="14" xfId="1" applyNumberFormat="1" applyFont="1" applyFill="1" applyBorder="1" applyAlignment="1" applyProtection="1">
      <alignment horizontal="center" vertical="center" shrinkToFit="1"/>
    </xf>
    <xf numFmtId="0" fontId="31" fillId="24" borderId="20" xfId="1" applyNumberFormat="1" applyFont="1" applyFill="1" applyBorder="1" applyAlignment="1" applyProtection="1">
      <alignment horizontal="center" vertical="center" shrinkToFit="1"/>
    </xf>
    <xf numFmtId="177" fontId="31" fillId="24" borderId="14" xfId="1" applyNumberFormat="1" applyFont="1" applyFill="1" applyBorder="1" applyAlignment="1" applyProtection="1">
      <alignment horizontal="center" vertical="center" shrinkToFit="1"/>
    </xf>
    <xf numFmtId="1" fontId="31" fillId="24" borderId="29" xfId="1" applyNumberFormat="1" applyFont="1" applyFill="1" applyBorder="1" applyAlignment="1" applyProtection="1">
      <alignment horizontal="center" vertical="center" shrinkToFit="1"/>
    </xf>
    <xf numFmtId="3" fontId="31" fillId="0" borderId="10" xfId="1" applyNumberFormat="1" applyFont="1" applyBorder="1" applyAlignment="1" applyProtection="1">
      <alignment horizontal="center" vertical="center" shrinkToFit="1"/>
    </xf>
    <xf numFmtId="177" fontId="31" fillId="0" borderId="16" xfId="1" applyNumberFormat="1" applyFont="1" applyBorder="1" applyAlignment="1" applyProtection="1">
      <alignment horizontal="center" vertical="center" shrinkToFit="1"/>
    </xf>
    <xf numFmtId="0" fontId="31" fillId="0" borderId="17" xfId="1" applyFont="1" applyBorder="1" applyAlignment="1" applyProtection="1">
      <alignment horizontal="center" vertical="center" shrinkToFit="1"/>
    </xf>
    <xf numFmtId="177" fontId="31" fillId="0" borderId="12" xfId="1" applyNumberFormat="1" applyFont="1" applyBorder="1" applyAlignment="1" applyProtection="1">
      <alignment horizontal="center" vertical="center" shrinkToFit="1"/>
    </xf>
    <xf numFmtId="0" fontId="31" fillId="0" borderId="16" xfId="1" applyFont="1" applyBorder="1" applyAlignment="1" applyProtection="1">
      <alignment horizontal="center" vertical="center" shrinkToFit="1"/>
    </xf>
    <xf numFmtId="0" fontId="31" fillId="0" borderId="10" xfId="1" applyFont="1" applyBorder="1" applyAlignment="1" applyProtection="1">
      <alignment horizontal="center" vertical="center" shrinkToFit="1"/>
    </xf>
    <xf numFmtId="176" fontId="31" fillId="0" borderId="10" xfId="1" applyNumberFormat="1" applyFont="1" applyBorder="1" applyAlignment="1" applyProtection="1">
      <alignment horizontal="center" vertical="center" shrinkToFit="1"/>
    </xf>
    <xf numFmtId="9" fontId="31" fillId="0" borderId="32" xfId="1" applyNumberFormat="1" applyFont="1" applyFill="1" applyBorder="1" applyAlignment="1" applyProtection="1">
      <alignment horizontal="center" vertical="center" shrinkToFit="1"/>
      <protection locked="0"/>
    </xf>
    <xf numFmtId="0" fontId="31" fillId="24" borderId="14" xfId="1" applyFont="1" applyFill="1" applyBorder="1" applyAlignment="1" applyProtection="1">
      <alignment horizontal="center" vertical="center" shrinkToFit="1"/>
    </xf>
    <xf numFmtId="0" fontId="31" fillId="24" borderId="20" xfId="1" applyFont="1" applyFill="1" applyBorder="1" applyAlignment="1" applyProtection="1">
      <alignment horizontal="center" vertical="center" shrinkToFit="1"/>
    </xf>
    <xf numFmtId="177" fontId="31" fillId="24" borderId="13" xfId="1" applyNumberFormat="1" applyFont="1" applyFill="1" applyBorder="1" applyAlignment="1" applyProtection="1">
      <alignment horizontal="center" vertical="center" shrinkToFit="1"/>
    </xf>
    <xf numFmtId="0" fontId="31" fillId="24" borderId="29" xfId="1" applyFont="1" applyFill="1" applyBorder="1" applyAlignment="1" applyProtection="1">
      <alignment horizontal="center" vertical="center" shrinkToFit="1"/>
    </xf>
    <xf numFmtId="2" fontId="31" fillId="24" borderId="14" xfId="1" applyNumberFormat="1" applyFont="1" applyFill="1" applyBorder="1" applyAlignment="1" applyProtection="1">
      <alignment horizontal="center" vertical="center" shrinkToFit="1"/>
    </xf>
    <xf numFmtId="1" fontId="31" fillId="24" borderId="14" xfId="1" applyNumberFormat="1" applyFont="1" applyFill="1" applyBorder="1" applyAlignment="1" applyProtection="1">
      <alignment horizontal="center" vertical="center" shrinkToFit="1"/>
    </xf>
  </cellXfs>
  <cellStyles count="717">
    <cellStyle name="20% - アクセント 1 10" xfId="3"/>
    <cellStyle name="20% - アクセント 1 11" xfId="4"/>
    <cellStyle name="20% - アクセント 1 12" xfId="5"/>
    <cellStyle name="20% - アクセント 1 13" xfId="6"/>
    <cellStyle name="20% - アクセント 1 14" xfId="7"/>
    <cellStyle name="20% - アクセント 1 15" xfId="8"/>
    <cellStyle name="20% - アクセント 1 16" xfId="9"/>
    <cellStyle name="20% - アクセント 1 17" xfId="10"/>
    <cellStyle name="20% - アクセント 1 18" xfId="2"/>
    <cellStyle name="20% - アクセント 1 2" xfId="11"/>
    <cellStyle name="20% - アクセント 1 3" xfId="12"/>
    <cellStyle name="20% - アクセント 1 4" xfId="13"/>
    <cellStyle name="20% - アクセント 1 5" xfId="14"/>
    <cellStyle name="20% - アクセント 1 6" xfId="15"/>
    <cellStyle name="20% - アクセント 1 7" xfId="16"/>
    <cellStyle name="20% - アクセント 1 8" xfId="17"/>
    <cellStyle name="20% - アクセント 1 9" xfId="18"/>
    <cellStyle name="20% - アクセント 2 10" xfId="20"/>
    <cellStyle name="20% - アクセント 2 11" xfId="21"/>
    <cellStyle name="20% - アクセント 2 12" xfId="22"/>
    <cellStyle name="20% - アクセント 2 13" xfId="23"/>
    <cellStyle name="20% - アクセント 2 14" xfId="24"/>
    <cellStyle name="20% - アクセント 2 15" xfId="25"/>
    <cellStyle name="20% - アクセント 2 16" xfId="26"/>
    <cellStyle name="20% - アクセント 2 17" xfId="27"/>
    <cellStyle name="20% - アクセント 2 18" xfId="19"/>
    <cellStyle name="20% - アクセント 2 2" xfId="28"/>
    <cellStyle name="20% - アクセント 2 3" xfId="29"/>
    <cellStyle name="20% - アクセント 2 4" xfId="30"/>
    <cellStyle name="20% - アクセント 2 5" xfId="31"/>
    <cellStyle name="20% - アクセント 2 6" xfId="32"/>
    <cellStyle name="20% - アクセント 2 7" xfId="33"/>
    <cellStyle name="20% - アクセント 2 8" xfId="34"/>
    <cellStyle name="20% - アクセント 2 9" xfId="35"/>
    <cellStyle name="20% - アクセント 3 10" xfId="37"/>
    <cellStyle name="20% - アクセント 3 11" xfId="38"/>
    <cellStyle name="20% - アクセント 3 12" xfId="39"/>
    <cellStyle name="20% - アクセント 3 13" xfId="40"/>
    <cellStyle name="20% - アクセント 3 14" xfId="41"/>
    <cellStyle name="20% - アクセント 3 15" xfId="42"/>
    <cellStyle name="20% - アクセント 3 16" xfId="43"/>
    <cellStyle name="20% - アクセント 3 17" xfId="44"/>
    <cellStyle name="20% - アクセント 3 18" xfId="36"/>
    <cellStyle name="20% - アクセント 3 2" xfId="45"/>
    <cellStyle name="20% - アクセント 3 3" xfId="46"/>
    <cellStyle name="20% - アクセント 3 4" xfId="47"/>
    <cellStyle name="20% - アクセント 3 5" xfId="48"/>
    <cellStyle name="20% - アクセント 3 6" xfId="49"/>
    <cellStyle name="20% - アクセント 3 7" xfId="50"/>
    <cellStyle name="20% - アクセント 3 8" xfId="51"/>
    <cellStyle name="20% - アクセント 3 9" xfId="52"/>
    <cellStyle name="20% - アクセント 4 10" xfId="54"/>
    <cellStyle name="20% - アクセント 4 11" xfId="55"/>
    <cellStyle name="20% - アクセント 4 12" xfId="56"/>
    <cellStyle name="20% - アクセント 4 13" xfId="57"/>
    <cellStyle name="20% - アクセント 4 14" xfId="58"/>
    <cellStyle name="20% - アクセント 4 15" xfId="59"/>
    <cellStyle name="20% - アクセント 4 16" xfId="60"/>
    <cellStyle name="20% - アクセント 4 17" xfId="61"/>
    <cellStyle name="20% - アクセント 4 18" xfId="53"/>
    <cellStyle name="20% - アクセント 4 2" xfId="62"/>
    <cellStyle name="20% - アクセント 4 3" xfId="63"/>
    <cellStyle name="20% - アクセント 4 4" xfId="64"/>
    <cellStyle name="20% - アクセント 4 5" xfId="65"/>
    <cellStyle name="20% - アクセント 4 6" xfId="66"/>
    <cellStyle name="20% - アクセント 4 7" xfId="67"/>
    <cellStyle name="20% - アクセント 4 8" xfId="68"/>
    <cellStyle name="20% - アクセント 4 9" xfId="69"/>
    <cellStyle name="20% - アクセント 5 10" xfId="71"/>
    <cellStyle name="20% - アクセント 5 11" xfId="72"/>
    <cellStyle name="20% - アクセント 5 12" xfId="73"/>
    <cellStyle name="20% - アクセント 5 13" xfId="74"/>
    <cellStyle name="20% - アクセント 5 14" xfId="75"/>
    <cellStyle name="20% - アクセント 5 15" xfId="76"/>
    <cellStyle name="20% - アクセント 5 16" xfId="77"/>
    <cellStyle name="20% - アクセント 5 17" xfId="78"/>
    <cellStyle name="20% - アクセント 5 18" xfId="70"/>
    <cellStyle name="20% - アクセント 5 2" xfId="79"/>
    <cellStyle name="20% - アクセント 5 3" xfId="80"/>
    <cellStyle name="20% - アクセント 5 4" xfId="81"/>
    <cellStyle name="20% - アクセント 5 5" xfId="82"/>
    <cellStyle name="20% - アクセント 5 6" xfId="83"/>
    <cellStyle name="20% - アクセント 5 7" xfId="84"/>
    <cellStyle name="20% - アクセント 5 8" xfId="85"/>
    <cellStyle name="20% - アクセント 5 9" xfId="86"/>
    <cellStyle name="20% - アクセント 6 10" xfId="88"/>
    <cellStyle name="20% - アクセント 6 11" xfId="89"/>
    <cellStyle name="20% - アクセント 6 12" xfId="90"/>
    <cellStyle name="20% - アクセント 6 13" xfId="91"/>
    <cellStyle name="20% - アクセント 6 14" xfId="92"/>
    <cellStyle name="20% - アクセント 6 15" xfId="93"/>
    <cellStyle name="20% - アクセント 6 16" xfId="94"/>
    <cellStyle name="20% - アクセント 6 17" xfId="95"/>
    <cellStyle name="20% - アクセント 6 18" xfId="87"/>
    <cellStyle name="20% - アクセント 6 2" xfId="96"/>
    <cellStyle name="20% - アクセント 6 3" xfId="97"/>
    <cellStyle name="20% - アクセント 6 4" xfId="98"/>
    <cellStyle name="20% - アクセント 6 5" xfId="99"/>
    <cellStyle name="20% - アクセント 6 6" xfId="100"/>
    <cellStyle name="20% - アクセント 6 7" xfId="101"/>
    <cellStyle name="20% - アクセント 6 8" xfId="102"/>
    <cellStyle name="20% - アクセント 6 9" xfId="103"/>
    <cellStyle name="40% - アクセント 1 10" xfId="105"/>
    <cellStyle name="40% - アクセント 1 11" xfId="106"/>
    <cellStyle name="40% - アクセント 1 12" xfId="107"/>
    <cellStyle name="40% - アクセント 1 13" xfId="108"/>
    <cellStyle name="40% - アクセント 1 14" xfId="109"/>
    <cellStyle name="40% - アクセント 1 15" xfId="110"/>
    <cellStyle name="40% - アクセント 1 16" xfId="111"/>
    <cellStyle name="40% - アクセント 1 17" xfId="112"/>
    <cellStyle name="40% - アクセント 1 18" xfId="104"/>
    <cellStyle name="40% - アクセント 1 2" xfId="113"/>
    <cellStyle name="40% - アクセント 1 3" xfId="114"/>
    <cellStyle name="40% - アクセント 1 4" xfId="115"/>
    <cellStyle name="40% - アクセント 1 5" xfId="116"/>
    <cellStyle name="40% - アクセント 1 6" xfId="117"/>
    <cellStyle name="40% - アクセント 1 7" xfId="118"/>
    <cellStyle name="40% - アクセント 1 8" xfId="119"/>
    <cellStyle name="40% - アクセント 1 9" xfId="120"/>
    <cellStyle name="40% - アクセント 2 10" xfId="122"/>
    <cellStyle name="40% - アクセント 2 11" xfId="123"/>
    <cellStyle name="40% - アクセント 2 12" xfId="124"/>
    <cellStyle name="40% - アクセント 2 13" xfId="125"/>
    <cellStyle name="40% - アクセント 2 14" xfId="126"/>
    <cellStyle name="40% - アクセント 2 15" xfId="127"/>
    <cellStyle name="40% - アクセント 2 16" xfId="128"/>
    <cellStyle name="40% - アクセント 2 17" xfId="129"/>
    <cellStyle name="40% - アクセント 2 18" xfId="121"/>
    <cellStyle name="40% - アクセント 2 2" xfId="130"/>
    <cellStyle name="40% - アクセント 2 3" xfId="131"/>
    <cellStyle name="40% - アクセント 2 4" xfId="132"/>
    <cellStyle name="40% - アクセント 2 5" xfId="133"/>
    <cellStyle name="40% - アクセント 2 6" xfId="134"/>
    <cellStyle name="40% - アクセント 2 7" xfId="135"/>
    <cellStyle name="40% - アクセント 2 8" xfId="136"/>
    <cellStyle name="40% - アクセント 2 9" xfId="137"/>
    <cellStyle name="40% - アクセント 3 10" xfId="139"/>
    <cellStyle name="40% - アクセント 3 11" xfId="140"/>
    <cellStyle name="40% - アクセント 3 12" xfId="141"/>
    <cellStyle name="40% - アクセント 3 13" xfId="142"/>
    <cellStyle name="40% - アクセント 3 14" xfId="143"/>
    <cellStyle name="40% - アクセント 3 15" xfId="144"/>
    <cellStyle name="40% - アクセント 3 16" xfId="145"/>
    <cellStyle name="40% - アクセント 3 17" xfId="146"/>
    <cellStyle name="40% - アクセント 3 18" xfId="138"/>
    <cellStyle name="40% - アクセント 3 2" xfId="147"/>
    <cellStyle name="40% - アクセント 3 3" xfId="148"/>
    <cellStyle name="40% - アクセント 3 4" xfId="149"/>
    <cellStyle name="40% - アクセント 3 5" xfId="150"/>
    <cellStyle name="40% - アクセント 3 6" xfId="151"/>
    <cellStyle name="40% - アクセント 3 7" xfId="152"/>
    <cellStyle name="40% - アクセント 3 8" xfId="153"/>
    <cellStyle name="40% - アクセント 3 9" xfId="154"/>
    <cellStyle name="40% - アクセント 4 10" xfId="156"/>
    <cellStyle name="40% - アクセント 4 11" xfId="157"/>
    <cellStyle name="40% - アクセント 4 12" xfId="158"/>
    <cellStyle name="40% - アクセント 4 13" xfId="159"/>
    <cellStyle name="40% - アクセント 4 14" xfId="160"/>
    <cellStyle name="40% - アクセント 4 15" xfId="161"/>
    <cellStyle name="40% - アクセント 4 16" xfId="162"/>
    <cellStyle name="40% - アクセント 4 17" xfId="163"/>
    <cellStyle name="40% - アクセント 4 18" xfId="155"/>
    <cellStyle name="40% - アクセント 4 2" xfId="164"/>
    <cellStyle name="40% - アクセント 4 3" xfId="165"/>
    <cellStyle name="40% - アクセント 4 4" xfId="166"/>
    <cellStyle name="40% - アクセント 4 5" xfId="167"/>
    <cellStyle name="40% - アクセント 4 6" xfId="168"/>
    <cellStyle name="40% - アクセント 4 7" xfId="169"/>
    <cellStyle name="40% - アクセント 4 8" xfId="170"/>
    <cellStyle name="40% - アクセント 4 9" xfId="171"/>
    <cellStyle name="40% - アクセント 5 10" xfId="173"/>
    <cellStyle name="40% - アクセント 5 11" xfId="174"/>
    <cellStyle name="40% - アクセント 5 12" xfId="175"/>
    <cellStyle name="40% - アクセント 5 13" xfId="176"/>
    <cellStyle name="40% - アクセント 5 14" xfId="177"/>
    <cellStyle name="40% - アクセント 5 15" xfId="178"/>
    <cellStyle name="40% - アクセント 5 16" xfId="179"/>
    <cellStyle name="40% - アクセント 5 17" xfId="180"/>
    <cellStyle name="40% - アクセント 5 18" xfId="172"/>
    <cellStyle name="40% - アクセント 5 2" xfId="181"/>
    <cellStyle name="40% - アクセント 5 3" xfId="182"/>
    <cellStyle name="40% - アクセント 5 4" xfId="183"/>
    <cellStyle name="40% - アクセント 5 5" xfId="184"/>
    <cellStyle name="40% - アクセント 5 6" xfId="185"/>
    <cellStyle name="40% - アクセント 5 7" xfId="186"/>
    <cellStyle name="40% - アクセント 5 8" xfId="187"/>
    <cellStyle name="40% - アクセント 5 9" xfId="188"/>
    <cellStyle name="40% - アクセント 6 10" xfId="190"/>
    <cellStyle name="40% - アクセント 6 11" xfId="191"/>
    <cellStyle name="40% - アクセント 6 12" xfId="192"/>
    <cellStyle name="40% - アクセント 6 13" xfId="193"/>
    <cellStyle name="40% - アクセント 6 14" xfId="194"/>
    <cellStyle name="40% - アクセント 6 15" xfId="195"/>
    <cellStyle name="40% - アクセント 6 16" xfId="196"/>
    <cellStyle name="40% - アクセント 6 17" xfId="197"/>
    <cellStyle name="40% - アクセント 6 18" xfId="189"/>
    <cellStyle name="40% - アクセント 6 2" xfId="198"/>
    <cellStyle name="40% - アクセント 6 3" xfId="199"/>
    <cellStyle name="40% - アクセント 6 4" xfId="200"/>
    <cellStyle name="40% - アクセント 6 5" xfId="201"/>
    <cellStyle name="40% - アクセント 6 6" xfId="202"/>
    <cellStyle name="40% - アクセント 6 7" xfId="203"/>
    <cellStyle name="40% - アクセント 6 8" xfId="204"/>
    <cellStyle name="40% - アクセント 6 9" xfId="205"/>
    <cellStyle name="60% - アクセント 1 10" xfId="207"/>
    <cellStyle name="60% - アクセント 1 11" xfId="208"/>
    <cellStyle name="60% - アクセント 1 12" xfId="209"/>
    <cellStyle name="60% - アクセント 1 13" xfId="210"/>
    <cellStyle name="60% - アクセント 1 14" xfId="211"/>
    <cellStyle name="60% - アクセント 1 15" xfId="212"/>
    <cellStyle name="60% - アクセント 1 16" xfId="213"/>
    <cellStyle name="60% - アクセント 1 17" xfId="214"/>
    <cellStyle name="60% - アクセント 1 18" xfId="206"/>
    <cellStyle name="60% - アクセント 1 2" xfId="215"/>
    <cellStyle name="60% - アクセント 1 3" xfId="216"/>
    <cellStyle name="60% - アクセント 1 4" xfId="217"/>
    <cellStyle name="60% - アクセント 1 5" xfId="218"/>
    <cellStyle name="60% - アクセント 1 6" xfId="219"/>
    <cellStyle name="60% - アクセント 1 7" xfId="220"/>
    <cellStyle name="60% - アクセント 1 8" xfId="221"/>
    <cellStyle name="60% - アクセント 1 9" xfId="222"/>
    <cellStyle name="60% - アクセント 2 10" xfId="224"/>
    <cellStyle name="60% - アクセント 2 11" xfId="225"/>
    <cellStyle name="60% - アクセント 2 12" xfId="226"/>
    <cellStyle name="60% - アクセント 2 13" xfId="227"/>
    <cellStyle name="60% - アクセント 2 14" xfId="228"/>
    <cellStyle name="60% - アクセント 2 15" xfId="229"/>
    <cellStyle name="60% - アクセント 2 16" xfId="230"/>
    <cellStyle name="60% - アクセント 2 17" xfId="231"/>
    <cellStyle name="60% - アクセント 2 18" xfId="223"/>
    <cellStyle name="60% - アクセント 2 2" xfId="232"/>
    <cellStyle name="60% - アクセント 2 3" xfId="233"/>
    <cellStyle name="60% - アクセント 2 4" xfId="234"/>
    <cellStyle name="60% - アクセント 2 5" xfId="235"/>
    <cellStyle name="60% - アクセント 2 6" xfId="236"/>
    <cellStyle name="60% - アクセント 2 7" xfId="237"/>
    <cellStyle name="60% - アクセント 2 8" xfId="238"/>
    <cellStyle name="60% - アクセント 2 9" xfId="239"/>
    <cellStyle name="60% - アクセント 3 10" xfId="241"/>
    <cellStyle name="60% - アクセント 3 11" xfId="242"/>
    <cellStyle name="60% - アクセント 3 12" xfId="243"/>
    <cellStyle name="60% - アクセント 3 13" xfId="244"/>
    <cellStyle name="60% - アクセント 3 14" xfId="245"/>
    <cellStyle name="60% - アクセント 3 15" xfId="246"/>
    <cellStyle name="60% - アクセント 3 16" xfId="247"/>
    <cellStyle name="60% - アクセント 3 17" xfId="248"/>
    <cellStyle name="60% - アクセント 3 18" xfId="240"/>
    <cellStyle name="60% - アクセント 3 2" xfId="249"/>
    <cellStyle name="60% - アクセント 3 3" xfId="250"/>
    <cellStyle name="60% - アクセント 3 4" xfId="251"/>
    <cellStyle name="60% - アクセント 3 5" xfId="252"/>
    <cellStyle name="60% - アクセント 3 6" xfId="253"/>
    <cellStyle name="60% - アクセント 3 7" xfId="254"/>
    <cellStyle name="60% - アクセント 3 8" xfId="255"/>
    <cellStyle name="60% - アクセント 3 9" xfId="256"/>
    <cellStyle name="60% - アクセント 4 10" xfId="258"/>
    <cellStyle name="60% - アクセント 4 11" xfId="259"/>
    <cellStyle name="60% - アクセント 4 12" xfId="260"/>
    <cellStyle name="60% - アクセント 4 13" xfId="261"/>
    <cellStyle name="60% - アクセント 4 14" xfId="262"/>
    <cellStyle name="60% - アクセント 4 15" xfId="263"/>
    <cellStyle name="60% - アクセント 4 16" xfId="264"/>
    <cellStyle name="60% - アクセント 4 17" xfId="265"/>
    <cellStyle name="60% - アクセント 4 18" xfId="257"/>
    <cellStyle name="60% - アクセント 4 2" xfId="266"/>
    <cellStyle name="60% - アクセント 4 3" xfId="267"/>
    <cellStyle name="60% - アクセント 4 4" xfId="268"/>
    <cellStyle name="60% - アクセント 4 5" xfId="269"/>
    <cellStyle name="60% - アクセント 4 6" xfId="270"/>
    <cellStyle name="60% - アクセント 4 7" xfId="271"/>
    <cellStyle name="60% - アクセント 4 8" xfId="272"/>
    <cellStyle name="60% - アクセント 4 9" xfId="273"/>
    <cellStyle name="60% - アクセント 5 10" xfId="275"/>
    <cellStyle name="60% - アクセント 5 11" xfId="276"/>
    <cellStyle name="60% - アクセント 5 12" xfId="277"/>
    <cellStyle name="60% - アクセント 5 13" xfId="278"/>
    <cellStyle name="60% - アクセント 5 14" xfId="279"/>
    <cellStyle name="60% - アクセント 5 15" xfId="280"/>
    <cellStyle name="60% - アクセント 5 16" xfId="281"/>
    <cellStyle name="60% - アクセント 5 17" xfId="282"/>
    <cellStyle name="60% - アクセント 5 18" xfId="274"/>
    <cellStyle name="60% - アクセント 5 2" xfId="283"/>
    <cellStyle name="60% - アクセント 5 3" xfId="284"/>
    <cellStyle name="60% - アクセント 5 4" xfId="285"/>
    <cellStyle name="60% - アクセント 5 5" xfId="286"/>
    <cellStyle name="60% - アクセント 5 6" xfId="287"/>
    <cellStyle name="60% - アクセント 5 7" xfId="288"/>
    <cellStyle name="60% - アクセント 5 8" xfId="289"/>
    <cellStyle name="60% - アクセント 5 9" xfId="290"/>
    <cellStyle name="60% - アクセント 6 10" xfId="292"/>
    <cellStyle name="60% - アクセント 6 11" xfId="293"/>
    <cellStyle name="60% - アクセント 6 12" xfId="294"/>
    <cellStyle name="60% - アクセント 6 13" xfId="295"/>
    <cellStyle name="60% - アクセント 6 14" xfId="296"/>
    <cellStyle name="60% - アクセント 6 15" xfId="297"/>
    <cellStyle name="60% - アクセント 6 16" xfId="298"/>
    <cellStyle name="60% - アクセント 6 17" xfId="299"/>
    <cellStyle name="60% - アクセント 6 18" xfId="291"/>
    <cellStyle name="60% - アクセント 6 2" xfId="300"/>
    <cellStyle name="60% - アクセント 6 3" xfId="301"/>
    <cellStyle name="60% - アクセント 6 4" xfId="302"/>
    <cellStyle name="60% - アクセント 6 5" xfId="303"/>
    <cellStyle name="60% - アクセント 6 6" xfId="304"/>
    <cellStyle name="60% - アクセント 6 7" xfId="305"/>
    <cellStyle name="60% - アクセント 6 8" xfId="306"/>
    <cellStyle name="60% - アクセント 6 9" xfId="307"/>
    <cellStyle name="アクセント 1 10" xfId="309"/>
    <cellStyle name="アクセント 1 11" xfId="310"/>
    <cellStyle name="アクセント 1 12" xfId="311"/>
    <cellStyle name="アクセント 1 13" xfId="312"/>
    <cellStyle name="アクセント 1 14" xfId="313"/>
    <cellStyle name="アクセント 1 15" xfId="314"/>
    <cellStyle name="アクセント 1 16" xfId="315"/>
    <cellStyle name="アクセント 1 17" xfId="316"/>
    <cellStyle name="アクセント 1 18" xfId="308"/>
    <cellStyle name="アクセント 1 2" xfId="317"/>
    <cellStyle name="アクセント 1 3" xfId="318"/>
    <cellStyle name="アクセント 1 4" xfId="319"/>
    <cellStyle name="アクセント 1 5" xfId="320"/>
    <cellStyle name="アクセント 1 6" xfId="321"/>
    <cellStyle name="アクセント 1 7" xfId="322"/>
    <cellStyle name="アクセント 1 8" xfId="323"/>
    <cellStyle name="アクセント 1 9" xfId="324"/>
    <cellStyle name="アクセント 2 10" xfId="326"/>
    <cellStyle name="アクセント 2 11" xfId="327"/>
    <cellStyle name="アクセント 2 12" xfId="328"/>
    <cellStyle name="アクセント 2 13" xfId="329"/>
    <cellStyle name="アクセント 2 14" xfId="330"/>
    <cellStyle name="アクセント 2 15" xfId="331"/>
    <cellStyle name="アクセント 2 16" xfId="332"/>
    <cellStyle name="アクセント 2 17" xfId="333"/>
    <cellStyle name="アクセント 2 18" xfId="325"/>
    <cellStyle name="アクセント 2 2" xfId="334"/>
    <cellStyle name="アクセント 2 3" xfId="335"/>
    <cellStyle name="アクセント 2 4" xfId="336"/>
    <cellStyle name="アクセント 2 5" xfId="337"/>
    <cellStyle name="アクセント 2 6" xfId="338"/>
    <cellStyle name="アクセント 2 7" xfId="339"/>
    <cellStyle name="アクセント 2 8" xfId="340"/>
    <cellStyle name="アクセント 2 9" xfId="341"/>
    <cellStyle name="アクセント 3 10" xfId="343"/>
    <cellStyle name="アクセント 3 11" xfId="344"/>
    <cellStyle name="アクセント 3 12" xfId="345"/>
    <cellStyle name="アクセント 3 13" xfId="346"/>
    <cellStyle name="アクセント 3 14" xfId="347"/>
    <cellStyle name="アクセント 3 15" xfId="348"/>
    <cellStyle name="アクセント 3 16" xfId="349"/>
    <cellStyle name="アクセント 3 17" xfId="350"/>
    <cellStyle name="アクセント 3 18" xfId="342"/>
    <cellStyle name="アクセント 3 2" xfId="351"/>
    <cellStyle name="アクセント 3 3" xfId="352"/>
    <cellStyle name="アクセント 3 4" xfId="353"/>
    <cellStyle name="アクセント 3 5" xfId="354"/>
    <cellStyle name="アクセント 3 6" xfId="355"/>
    <cellStyle name="アクセント 3 7" xfId="356"/>
    <cellStyle name="アクセント 3 8" xfId="357"/>
    <cellStyle name="アクセント 3 9" xfId="358"/>
    <cellStyle name="アクセント 4 10" xfId="360"/>
    <cellStyle name="アクセント 4 11" xfId="361"/>
    <cellStyle name="アクセント 4 12" xfId="362"/>
    <cellStyle name="アクセント 4 13" xfId="363"/>
    <cellStyle name="アクセント 4 14" xfId="364"/>
    <cellStyle name="アクセント 4 15" xfId="365"/>
    <cellStyle name="アクセント 4 16" xfId="366"/>
    <cellStyle name="アクセント 4 17" xfId="367"/>
    <cellStyle name="アクセント 4 18" xfId="359"/>
    <cellStyle name="アクセント 4 2" xfId="368"/>
    <cellStyle name="アクセント 4 3" xfId="369"/>
    <cellStyle name="アクセント 4 4" xfId="370"/>
    <cellStyle name="アクセント 4 5" xfId="371"/>
    <cellStyle name="アクセント 4 6" xfId="372"/>
    <cellStyle name="アクセント 4 7" xfId="373"/>
    <cellStyle name="アクセント 4 8" xfId="374"/>
    <cellStyle name="アクセント 4 9" xfId="375"/>
    <cellStyle name="アクセント 5 10" xfId="377"/>
    <cellStyle name="アクセント 5 11" xfId="378"/>
    <cellStyle name="アクセント 5 12" xfId="379"/>
    <cellStyle name="アクセント 5 13" xfId="380"/>
    <cellStyle name="アクセント 5 14" xfId="381"/>
    <cellStyle name="アクセント 5 15" xfId="382"/>
    <cellStyle name="アクセント 5 16" xfId="383"/>
    <cellStyle name="アクセント 5 17" xfId="384"/>
    <cellStyle name="アクセント 5 18" xfId="376"/>
    <cellStyle name="アクセント 5 2" xfId="385"/>
    <cellStyle name="アクセント 5 3" xfId="386"/>
    <cellStyle name="アクセント 5 4" xfId="387"/>
    <cellStyle name="アクセント 5 5" xfId="388"/>
    <cellStyle name="アクセント 5 6" xfId="389"/>
    <cellStyle name="アクセント 5 7" xfId="390"/>
    <cellStyle name="アクセント 5 8" xfId="391"/>
    <cellStyle name="アクセント 5 9" xfId="392"/>
    <cellStyle name="アクセント 6 10" xfId="394"/>
    <cellStyle name="アクセント 6 11" xfId="395"/>
    <cellStyle name="アクセント 6 12" xfId="396"/>
    <cellStyle name="アクセント 6 13" xfId="397"/>
    <cellStyle name="アクセント 6 14" xfId="398"/>
    <cellStyle name="アクセント 6 15" xfId="399"/>
    <cellStyle name="アクセント 6 16" xfId="400"/>
    <cellStyle name="アクセント 6 17" xfId="401"/>
    <cellStyle name="アクセント 6 18" xfId="393"/>
    <cellStyle name="アクセント 6 2" xfId="402"/>
    <cellStyle name="アクセント 6 3" xfId="403"/>
    <cellStyle name="アクセント 6 4" xfId="404"/>
    <cellStyle name="アクセント 6 5" xfId="405"/>
    <cellStyle name="アクセント 6 6" xfId="406"/>
    <cellStyle name="アクセント 6 7" xfId="407"/>
    <cellStyle name="アクセント 6 8" xfId="408"/>
    <cellStyle name="アクセント 6 9" xfId="409"/>
    <cellStyle name="タイトル 10" xfId="411"/>
    <cellStyle name="タイトル 11" xfId="412"/>
    <cellStyle name="タイトル 12" xfId="413"/>
    <cellStyle name="タイトル 13" xfId="414"/>
    <cellStyle name="タイトル 14" xfId="415"/>
    <cellStyle name="タイトル 15" xfId="416"/>
    <cellStyle name="タイトル 16" xfId="417"/>
    <cellStyle name="タイトル 17" xfId="418"/>
    <cellStyle name="タイトル 18" xfId="410"/>
    <cellStyle name="タイトル 2" xfId="419"/>
    <cellStyle name="タイトル 3" xfId="420"/>
    <cellStyle name="タイトル 4" xfId="421"/>
    <cellStyle name="タイトル 5" xfId="422"/>
    <cellStyle name="タイトル 6" xfId="423"/>
    <cellStyle name="タイトル 7" xfId="424"/>
    <cellStyle name="タイトル 8" xfId="425"/>
    <cellStyle name="タイトル 9" xfId="426"/>
    <cellStyle name="チェック セル 10" xfId="428"/>
    <cellStyle name="チェック セル 11" xfId="429"/>
    <cellStyle name="チェック セル 12" xfId="430"/>
    <cellStyle name="チェック セル 13" xfId="431"/>
    <cellStyle name="チェック セル 14" xfId="432"/>
    <cellStyle name="チェック セル 15" xfId="433"/>
    <cellStyle name="チェック セル 16" xfId="434"/>
    <cellStyle name="チェック セル 17" xfId="435"/>
    <cellStyle name="チェック セル 18" xfId="427"/>
    <cellStyle name="チェック セル 2" xfId="436"/>
    <cellStyle name="チェック セル 3" xfId="437"/>
    <cellStyle name="チェック セル 4" xfId="438"/>
    <cellStyle name="チェック セル 5" xfId="439"/>
    <cellStyle name="チェック セル 6" xfId="440"/>
    <cellStyle name="チェック セル 7" xfId="441"/>
    <cellStyle name="チェック セル 8" xfId="442"/>
    <cellStyle name="チェック セル 9" xfId="443"/>
    <cellStyle name="どちらでもない 10" xfId="445"/>
    <cellStyle name="どちらでもない 11" xfId="446"/>
    <cellStyle name="どちらでもない 12" xfId="447"/>
    <cellStyle name="どちらでもない 13" xfId="448"/>
    <cellStyle name="どちらでもない 14" xfId="449"/>
    <cellStyle name="どちらでもない 15" xfId="450"/>
    <cellStyle name="どちらでもない 16" xfId="451"/>
    <cellStyle name="どちらでもない 17" xfId="452"/>
    <cellStyle name="どちらでもない 18" xfId="444"/>
    <cellStyle name="どちらでもない 2" xfId="453"/>
    <cellStyle name="どちらでもない 3" xfId="454"/>
    <cellStyle name="どちらでもない 4" xfId="455"/>
    <cellStyle name="どちらでもない 5" xfId="456"/>
    <cellStyle name="どちらでもない 6" xfId="457"/>
    <cellStyle name="どちらでもない 7" xfId="458"/>
    <cellStyle name="どちらでもない 8" xfId="459"/>
    <cellStyle name="どちらでもない 9" xfId="460"/>
    <cellStyle name="メモ 10" xfId="462"/>
    <cellStyle name="メモ 11" xfId="463"/>
    <cellStyle name="メモ 12" xfId="464"/>
    <cellStyle name="メモ 13" xfId="465"/>
    <cellStyle name="メモ 14" xfId="466"/>
    <cellStyle name="メモ 15" xfId="467"/>
    <cellStyle name="メモ 16" xfId="468"/>
    <cellStyle name="メモ 17" xfId="469"/>
    <cellStyle name="メモ 18" xfId="461"/>
    <cellStyle name="メモ 2" xfId="470"/>
    <cellStyle name="メモ 3" xfId="471"/>
    <cellStyle name="メモ 4" xfId="472"/>
    <cellStyle name="メモ 5" xfId="473"/>
    <cellStyle name="メモ 6" xfId="474"/>
    <cellStyle name="メモ 7" xfId="475"/>
    <cellStyle name="メモ 8" xfId="476"/>
    <cellStyle name="メモ 9" xfId="477"/>
    <cellStyle name="リンク セル 10" xfId="479"/>
    <cellStyle name="リンク セル 11" xfId="480"/>
    <cellStyle name="リンク セル 12" xfId="481"/>
    <cellStyle name="リンク セル 13" xfId="482"/>
    <cellStyle name="リンク セル 14" xfId="483"/>
    <cellStyle name="リンク セル 15" xfId="484"/>
    <cellStyle name="リンク セル 16" xfId="485"/>
    <cellStyle name="リンク セル 17" xfId="486"/>
    <cellStyle name="リンク セル 18" xfId="478"/>
    <cellStyle name="リンク セル 2" xfId="487"/>
    <cellStyle name="リンク セル 3" xfId="488"/>
    <cellStyle name="リンク セル 4" xfId="489"/>
    <cellStyle name="リンク セル 5" xfId="490"/>
    <cellStyle name="リンク セル 6" xfId="491"/>
    <cellStyle name="リンク セル 7" xfId="492"/>
    <cellStyle name="リンク セル 8" xfId="493"/>
    <cellStyle name="リンク セル 9" xfId="494"/>
    <cellStyle name="悪い 10" xfId="496"/>
    <cellStyle name="悪い 11" xfId="497"/>
    <cellStyle name="悪い 12" xfId="498"/>
    <cellStyle name="悪い 13" xfId="499"/>
    <cellStyle name="悪い 14" xfId="500"/>
    <cellStyle name="悪い 15" xfId="501"/>
    <cellStyle name="悪い 16" xfId="502"/>
    <cellStyle name="悪い 17" xfId="503"/>
    <cellStyle name="悪い 18" xfId="495"/>
    <cellStyle name="悪い 2" xfId="504"/>
    <cellStyle name="悪い 3" xfId="505"/>
    <cellStyle name="悪い 4" xfId="506"/>
    <cellStyle name="悪い 5" xfId="507"/>
    <cellStyle name="悪い 6" xfId="508"/>
    <cellStyle name="悪い 7" xfId="509"/>
    <cellStyle name="悪い 8" xfId="510"/>
    <cellStyle name="悪い 9" xfId="511"/>
    <cellStyle name="計算 10" xfId="513"/>
    <cellStyle name="計算 11" xfId="514"/>
    <cellStyle name="計算 12" xfId="515"/>
    <cellStyle name="計算 13" xfId="516"/>
    <cellStyle name="計算 14" xfId="517"/>
    <cellStyle name="計算 15" xfId="518"/>
    <cellStyle name="計算 16" xfId="519"/>
    <cellStyle name="計算 17" xfId="520"/>
    <cellStyle name="計算 18" xfId="512"/>
    <cellStyle name="計算 2" xfId="521"/>
    <cellStyle name="計算 3" xfId="522"/>
    <cellStyle name="計算 4" xfId="523"/>
    <cellStyle name="計算 5" xfId="524"/>
    <cellStyle name="計算 6" xfId="525"/>
    <cellStyle name="計算 7" xfId="526"/>
    <cellStyle name="計算 8" xfId="527"/>
    <cellStyle name="計算 9" xfId="528"/>
    <cellStyle name="警告文 10" xfId="530"/>
    <cellStyle name="警告文 11" xfId="531"/>
    <cellStyle name="警告文 12" xfId="532"/>
    <cellStyle name="警告文 13" xfId="533"/>
    <cellStyle name="警告文 14" xfId="534"/>
    <cellStyle name="警告文 15" xfId="535"/>
    <cellStyle name="警告文 16" xfId="536"/>
    <cellStyle name="警告文 17" xfId="537"/>
    <cellStyle name="警告文 18" xfId="529"/>
    <cellStyle name="警告文 2" xfId="538"/>
    <cellStyle name="警告文 3" xfId="539"/>
    <cellStyle name="警告文 4" xfId="540"/>
    <cellStyle name="警告文 5" xfId="541"/>
    <cellStyle name="警告文 6" xfId="542"/>
    <cellStyle name="警告文 7" xfId="543"/>
    <cellStyle name="警告文 8" xfId="544"/>
    <cellStyle name="警告文 9" xfId="545"/>
    <cellStyle name="桁区切り 2" xfId="546"/>
    <cellStyle name="見出し 1 10" xfId="548"/>
    <cellStyle name="見出し 1 11" xfId="549"/>
    <cellStyle name="見出し 1 12" xfId="550"/>
    <cellStyle name="見出し 1 13" xfId="551"/>
    <cellStyle name="見出し 1 14" xfId="552"/>
    <cellStyle name="見出し 1 15" xfId="553"/>
    <cellStyle name="見出し 1 16" xfId="554"/>
    <cellStyle name="見出し 1 17" xfId="555"/>
    <cellStyle name="見出し 1 18" xfId="547"/>
    <cellStyle name="見出し 1 2" xfId="556"/>
    <cellStyle name="見出し 1 3" xfId="557"/>
    <cellStyle name="見出し 1 4" xfId="558"/>
    <cellStyle name="見出し 1 5" xfId="559"/>
    <cellStyle name="見出し 1 6" xfId="560"/>
    <cellStyle name="見出し 1 7" xfId="561"/>
    <cellStyle name="見出し 1 8" xfId="562"/>
    <cellStyle name="見出し 1 9" xfId="563"/>
    <cellStyle name="見出し 2 10" xfId="565"/>
    <cellStyle name="見出し 2 11" xfId="566"/>
    <cellStyle name="見出し 2 12" xfId="567"/>
    <cellStyle name="見出し 2 13" xfId="568"/>
    <cellStyle name="見出し 2 14" xfId="569"/>
    <cellStyle name="見出し 2 15" xfId="570"/>
    <cellStyle name="見出し 2 16" xfId="571"/>
    <cellStyle name="見出し 2 17" xfId="572"/>
    <cellStyle name="見出し 2 18" xfId="564"/>
    <cellStyle name="見出し 2 2" xfId="573"/>
    <cellStyle name="見出し 2 3" xfId="574"/>
    <cellStyle name="見出し 2 4" xfId="575"/>
    <cellStyle name="見出し 2 5" xfId="576"/>
    <cellStyle name="見出し 2 6" xfId="577"/>
    <cellStyle name="見出し 2 7" xfId="578"/>
    <cellStyle name="見出し 2 8" xfId="579"/>
    <cellStyle name="見出し 2 9" xfId="580"/>
    <cellStyle name="見出し 3 10" xfId="582"/>
    <cellStyle name="見出し 3 11" xfId="583"/>
    <cellStyle name="見出し 3 12" xfId="584"/>
    <cellStyle name="見出し 3 13" xfId="585"/>
    <cellStyle name="見出し 3 14" xfId="586"/>
    <cellStyle name="見出し 3 15" xfId="587"/>
    <cellStyle name="見出し 3 16" xfId="588"/>
    <cellStyle name="見出し 3 17" xfId="589"/>
    <cellStyle name="見出し 3 18" xfId="581"/>
    <cellStyle name="見出し 3 2" xfId="590"/>
    <cellStyle name="見出し 3 3" xfId="591"/>
    <cellStyle name="見出し 3 4" xfId="592"/>
    <cellStyle name="見出し 3 5" xfId="593"/>
    <cellStyle name="見出し 3 6" xfId="594"/>
    <cellStyle name="見出し 3 7" xfId="595"/>
    <cellStyle name="見出し 3 8" xfId="596"/>
    <cellStyle name="見出し 3 9" xfId="597"/>
    <cellStyle name="見出し 4 10" xfId="599"/>
    <cellStyle name="見出し 4 11" xfId="600"/>
    <cellStyle name="見出し 4 12" xfId="601"/>
    <cellStyle name="見出し 4 13" xfId="602"/>
    <cellStyle name="見出し 4 14" xfId="603"/>
    <cellStyle name="見出し 4 15" xfId="604"/>
    <cellStyle name="見出し 4 16" xfId="605"/>
    <cellStyle name="見出し 4 17" xfId="606"/>
    <cellStyle name="見出し 4 18" xfId="598"/>
    <cellStyle name="見出し 4 2" xfId="607"/>
    <cellStyle name="見出し 4 3" xfId="608"/>
    <cellStyle name="見出し 4 4" xfId="609"/>
    <cellStyle name="見出し 4 5" xfId="610"/>
    <cellStyle name="見出し 4 6" xfId="611"/>
    <cellStyle name="見出し 4 7" xfId="612"/>
    <cellStyle name="見出し 4 8" xfId="613"/>
    <cellStyle name="見出し 4 9" xfId="614"/>
    <cellStyle name="集計 10" xfId="616"/>
    <cellStyle name="集計 11" xfId="617"/>
    <cellStyle name="集計 12" xfId="618"/>
    <cellStyle name="集計 13" xfId="619"/>
    <cellStyle name="集計 14" xfId="620"/>
    <cellStyle name="集計 15" xfId="621"/>
    <cellStyle name="集計 16" xfId="622"/>
    <cellStyle name="集計 17" xfId="623"/>
    <cellStyle name="集計 18" xfId="615"/>
    <cellStyle name="集計 2" xfId="624"/>
    <cellStyle name="集計 3" xfId="625"/>
    <cellStyle name="集計 4" xfId="626"/>
    <cellStyle name="集計 5" xfId="627"/>
    <cellStyle name="集計 6" xfId="628"/>
    <cellStyle name="集計 7" xfId="629"/>
    <cellStyle name="集計 8" xfId="630"/>
    <cellStyle name="集計 9" xfId="631"/>
    <cellStyle name="出力 10" xfId="633"/>
    <cellStyle name="出力 11" xfId="634"/>
    <cellStyle name="出力 12" xfId="635"/>
    <cellStyle name="出力 13" xfId="636"/>
    <cellStyle name="出力 14" xfId="637"/>
    <cellStyle name="出力 15" xfId="638"/>
    <cellStyle name="出力 16" xfId="639"/>
    <cellStyle name="出力 17" xfId="640"/>
    <cellStyle name="出力 18" xfId="632"/>
    <cellStyle name="出力 2" xfId="641"/>
    <cellStyle name="出力 3" xfId="642"/>
    <cellStyle name="出力 4" xfId="643"/>
    <cellStyle name="出力 5" xfId="644"/>
    <cellStyle name="出力 6" xfId="645"/>
    <cellStyle name="出力 7" xfId="646"/>
    <cellStyle name="出力 8" xfId="647"/>
    <cellStyle name="出力 9" xfId="648"/>
    <cellStyle name="説明文 10" xfId="650"/>
    <cellStyle name="説明文 11" xfId="651"/>
    <cellStyle name="説明文 12" xfId="652"/>
    <cellStyle name="説明文 13" xfId="653"/>
    <cellStyle name="説明文 14" xfId="654"/>
    <cellStyle name="説明文 15" xfId="655"/>
    <cellStyle name="説明文 16" xfId="656"/>
    <cellStyle name="説明文 17" xfId="657"/>
    <cellStyle name="説明文 18" xfId="649"/>
    <cellStyle name="説明文 2" xfId="658"/>
    <cellStyle name="説明文 3" xfId="659"/>
    <cellStyle name="説明文 4" xfId="660"/>
    <cellStyle name="説明文 5" xfId="661"/>
    <cellStyle name="説明文 6" xfId="662"/>
    <cellStyle name="説明文 7" xfId="663"/>
    <cellStyle name="説明文 8" xfId="664"/>
    <cellStyle name="説明文 9" xfId="665"/>
    <cellStyle name="入力 10" xfId="667"/>
    <cellStyle name="入力 11" xfId="668"/>
    <cellStyle name="入力 12" xfId="669"/>
    <cellStyle name="入力 13" xfId="670"/>
    <cellStyle name="入力 14" xfId="671"/>
    <cellStyle name="入力 15" xfId="672"/>
    <cellStyle name="入力 16" xfId="673"/>
    <cellStyle name="入力 17" xfId="674"/>
    <cellStyle name="入力 18" xfId="666"/>
    <cellStyle name="入力 2" xfId="675"/>
    <cellStyle name="入力 3" xfId="676"/>
    <cellStyle name="入力 4" xfId="677"/>
    <cellStyle name="入力 5" xfId="678"/>
    <cellStyle name="入力 6" xfId="679"/>
    <cellStyle name="入力 7" xfId="680"/>
    <cellStyle name="入力 8" xfId="681"/>
    <cellStyle name="入力 9" xfId="682"/>
    <cellStyle name="標準" xfId="0" builtinId="0"/>
    <cellStyle name="標準 10" xfId="683"/>
    <cellStyle name="標準 11" xfId="684"/>
    <cellStyle name="標準 12" xfId="685"/>
    <cellStyle name="標準 13" xfId="686"/>
    <cellStyle name="標準 14" xfId="687"/>
    <cellStyle name="標準 15" xfId="688"/>
    <cellStyle name="標準 16" xfId="689"/>
    <cellStyle name="標準 17" xfId="690"/>
    <cellStyle name="標準 18" xfId="691"/>
    <cellStyle name="標準 19" xfId="1"/>
    <cellStyle name="標準 2" xfId="692"/>
    <cellStyle name="標準 3" xfId="693"/>
    <cellStyle name="標準 4" xfId="694"/>
    <cellStyle name="標準 5" xfId="695"/>
    <cellStyle name="標準 6" xfId="696"/>
    <cellStyle name="標準 7" xfId="697"/>
    <cellStyle name="標準 8" xfId="698"/>
    <cellStyle name="標準 9" xfId="699"/>
    <cellStyle name="良い 10" xfId="701"/>
    <cellStyle name="良い 11" xfId="702"/>
    <cellStyle name="良い 12" xfId="703"/>
    <cellStyle name="良い 13" xfId="704"/>
    <cellStyle name="良い 14" xfId="705"/>
    <cellStyle name="良い 15" xfId="706"/>
    <cellStyle name="良い 16" xfId="707"/>
    <cellStyle name="良い 17" xfId="708"/>
    <cellStyle name="良い 18" xfId="700"/>
    <cellStyle name="良い 2" xfId="709"/>
    <cellStyle name="良い 3" xfId="710"/>
    <cellStyle name="良い 4" xfId="711"/>
    <cellStyle name="良い 5" xfId="712"/>
    <cellStyle name="良い 6" xfId="713"/>
    <cellStyle name="良い 7" xfId="714"/>
    <cellStyle name="良い 8" xfId="715"/>
    <cellStyle name="良い 9" xfId="7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29633</xdr:colOff>
      <xdr:row>0</xdr:row>
      <xdr:rowOff>63500</xdr:rowOff>
    </xdr:from>
    <xdr:to>
      <xdr:col>14</xdr:col>
      <xdr:colOff>182033</xdr:colOff>
      <xdr:row>22</xdr:row>
      <xdr:rowOff>134471</xdr:rowOff>
    </xdr:to>
    <xdr:sp macro="" textlink="">
      <xdr:nvSpPr>
        <xdr:cNvPr id="2" name="AutoShape 1"/>
        <xdr:cNvSpPr>
          <a:spLocks noChangeArrowheads="1"/>
        </xdr:cNvSpPr>
      </xdr:nvSpPr>
      <xdr:spPr bwMode="auto">
        <a:xfrm>
          <a:off x="29633" y="63500"/>
          <a:ext cx="9753600" cy="3842871"/>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明朝"/>
              <a:ea typeface="ＭＳ Ｐ明朝"/>
            </a:rPr>
            <a:t>　給食内容検討表について（注意点）</a:t>
          </a: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a:t>
          </a:r>
        </a:p>
        <a:p>
          <a:pPr algn="l" rtl="0">
            <a:defRPr sz="1000"/>
          </a:pP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2020</a:t>
          </a:r>
          <a:r>
            <a:rPr lang="ja-JP" altLang="en-US" sz="1100" b="0" i="0" u="none" strike="noStrike" baseline="0">
              <a:solidFill>
                <a:srgbClr val="000000"/>
              </a:solidFill>
              <a:latin typeface="ＭＳ Ｐ明朝"/>
              <a:ea typeface="ＭＳ Ｐ明朝"/>
            </a:rPr>
            <a:t>年度より適用されている「日本人の食事摂取基準（</a:t>
          </a:r>
          <a:r>
            <a:rPr lang="en-US" altLang="ja-JP" sz="1100" b="0" i="0" u="none" strike="noStrike" baseline="0">
              <a:solidFill>
                <a:srgbClr val="000000"/>
              </a:solidFill>
              <a:latin typeface="ＭＳ Ｐ明朝"/>
              <a:ea typeface="ＭＳ Ｐ明朝"/>
            </a:rPr>
            <a:t>2020</a:t>
          </a:r>
          <a:r>
            <a:rPr lang="ja-JP" altLang="en-US" sz="1100" b="0" i="0" u="none" strike="noStrike" baseline="0">
              <a:solidFill>
                <a:srgbClr val="000000"/>
              </a:solidFill>
              <a:latin typeface="ＭＳ Ｐ明朝"/>
              <a:ea typeface="ＭＳ Ｐ明朝"/>
            </a:rPr>
            <a:t>年度版）」を受け発出された、「児童福祉施設における「食事摂取基準」を活用した食事計画について」</a:t>
          </a:r>
          <a:r>
            <a:rPr lang="en-US" altLang="ja-JP" sz="1100" b="0" i="0" u="none" strike="noStrike" baseline="0">
              <a:solidFill>
                <a:srgbClr val="000000"/>
              </a:solidFill>
              <a:latin typeface="ＭＳ Ｐ明朝"/>
              <a:ea typeface="ＭＳ Ｐ明朝"/>
            </a:rPr>
            <a:t>(</a:t>
          </a:r>
          <a:r>
            <a:rPr lang="ja-JP" altLang="en-US" sz="1100" b="0" i="0" u="none" strike="noStrike" baseline="0">
              <a:solidFill>
                <a:srgbClr val="000000"/>
              </a:solidFill>
              <a:latin typeface="ＭＳ Ｐ明朝"/>
              <a:ea typeface="ＭＳ Ｐ明朝"/>
            </a:rPr>
            <a:t>令和</a:t>
          </a:r>
          <a:r>
            <a:rPr lang="en-US" altLang="ja-JP" sz="1100" b="0" i="0" u="none" strike="noStrike" baseline="0">
              <a:solidFill>
                <a:srgbClr val="000000"/>
              </a:solidFill>
              <a:latin typeface="ＭＳ Ｐ明朝"/>
              <a:ea typeface="ＭＳ Ｐ明朝"/>
            </a:rPr>
            <a:t>2</a:t>
          </a:r>
          <a:r>
            <a:rPr lang="ja-JP" altLang="en-US" sz="1100" b="0" i="0" u="none" strike="noStrike" baseline="0">
              <a:solidFill>
                <a:srgbClr val="000000"/>
              </a:solidFill>
              <a:latin typeface="ＭＳ Ｐ明朝"/>
              <a:ea typeface="ＭＳ Ｐ明朝"/>
            </a:rPr>
            <a:t>年</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月</a:t>
          </a:r>
          <a:r>
            <a:rPr lang="en-US" altLang="ja-JP" sz="1100" b="0" i="0" u="none" strike="noStrike" baseline="0">
              <a:solidFill>
                <a:srgbClr val="000000"/>
              </a:solidFill>
              <a:latin typeface="ＭＳ Ｐ明朝"/>
              <a:ea typeface="ＭＳ Ｐ明朝"/>
            </a:rPr>
            <a:t>31</a:t>
          </a:r>
          <a:r>
            <a:rPr lang="ja-JP" altLang="en-US" sz="1100" b="0" i="0" u="none" strike="noStrike" baseline="0">
              <a:solidFill>
                <a:srgbClr val="000000"/>
              </a:solidFill>
              <a:latin typeface="ＭＳ Ｐ明朝"/>
              <a:ea typeface="ＭＳ Ｐ明朝"/>
            </a:rPr>
            <a:t>日子母発</a:t>
          </a:r>
          <a:r>
            <a:rPr lang="en-US" altLang="ja-JP" sz="1100" b="0" i="0" u="none" strike="noStrike" baseline="0">
              <a:solidFill>
                <a:srgbClr val="000000"/>
              </a:solidFill>
              <a:latin typeface="ＭＳ Ｐ明朝"/>
              <a:ea typeface="ＭＳ Ｐ明朝"/>
            </a:rPr>
            <a:t>0331</a:t>
          </a:r>
          <a:r>
            <a:rPr lang="ja-JP" altLang="en-US" sz="1100" b="0" i="0" u="none" strike="noStrike" baseline="0">
              <a:solidFill>
                <a:srgbClr val="000000"/>
              </a:solidFill>
              <a:latin typeface="ＭＳ Ｐ明朝"/>
              <a:ea typeface="ＭＳ Ｐ明朝"/>
            </a:rPr>
            <a:t>第</a:t>
          </a:r>
          <a:r>
            <a:rPr lang="en-US" altLang="ja-JP" sz="1100" b="0" i="0" u="none" strike="noStrike" baseline="0">
              <a:solidFill>
                <a:srgbClr val="000000"/>
              </a:solidFill>
              <a:latin typeface="ＭＳ Ｐ明朝"/>
              <a:ea typeface="ＭＳ Ｐ明朝"/>
            </a:rPr>
            <a:t>1</a:t>
          </a:r>
          <a:r>
            <a:rPr lang="ja-JP" altLang="en-US" sz="1100" b="0" i="0" u="none" strike="noStrike" baseline="0">
              <a:solidFill>
                <a:srgbClr val="000000"/>
              </a:solidFill>
              <a:latin typeface="ＭＳ Ｐ明朝"/>
              <a:ea typeface="ＭＳ Ｐ明朝"/>
            </a:rPr>
            <a:t>号</a:t>
          </a:r>
          <a:r>
            <a:rPr lang="en-US" altLang="ja-JP" sz="1100" b="0" i="0" u="none" strike="noStrike" baseline="0">
              <a:solidFill>
                <a:srgbClr val="000000"/>
              </a:solidFill>
              <a:latin typeface="ＭＳ Ｐ明朝"/>
              <a:ea typeface="ＭＳ Ｐ明朝"/>
            </a:rPr>
            <a:t>)</a:t>
          </a:r>
          <a:r>
            <a:rPr lang="ja-JP" altLang="en-US" sz="1100" b="0" i="0" u="none" strike="noStrike" baseline="0">
              <a:solidFill>
                <a:srgbClr val="000000"/>
              </a:solidFill>
              <a:latin typeface="ＭＳ Ｐ明朝"/>
              <a:ea typeface="ＭＳ Ｐ明朝"/>
            </a:rPr>
            <a:t>に基づき、</a:t>
          </a:r>
          <a:r>
            <a:rPr lang="ja-JP" altLang="en-US" sz="1100" b="1" i="0" u="sng" strike="noStrike" baseline="0">
              <a:solidFill>
                <a:srgbClr val="000000"/>
              </a:solidFill>
              <a:latin typeface="ＭＳ Ｐ明朝"/>
              <a:ea typeface="ＭＳ Ｐ明朝"/>
            </a:rPr>
            <a:t>公立保育所の献立を根拠として、給与栄養量及び食品構成の目標量を示しています。活用にあたっては、以下の点に注意してください。</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保育所における栄養給与目標」は健康な個人及び健康な個人を中心として構成されている集団を対象として数値を設定されているため、身体状況や生活状況等が個人によって著しく異なる場合には、個々人の発育・発達状況、栄養状態、生活状況等に基づいた食事計画を立てること。</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エネルギー摂取量の計画・管理にあたっては、健全な発育・発達を促すのに必要なエネルギー量を摂取することが基本となることから、定期的に身長および体重を計測し、成長曲線に照らし合わせるなど観察・評価を行うこと。</a:t>
          </a:r>
          <a:r>
            <a:rPr lang="ja-JP" altLang="en-US" sz="1100" b="1" i="0" u="sng" strike="noStrike" baseline="0">
              <a:solidFill>
                <a:srgbClr val="000000"/>
              </a:solidFill>
              <a:latin typeface="ＭＳ Ｐ明朝"/>
              <a:ea typeface="ＭＳ Ｐ明朝"/>
            </a:rPr>
            <a:t>「児童福祉施設における食事の提供ガイド」を参照してください。</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明朝"/>
              <a:ea typeface="ＭＳ Ｐ明朝"/>
            </a:rPr>
            <a:t>給与栄養量が確保できるように、献立作成を行うこと。</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明朝"/>
              <a:ea typeface="ＭＳ Ｐ明朝"/>
            </a:rPr>
            <a:t>子供の栄養状態や摂食量、残食量等の把握により、給与栄養量の目標の達成度を評価し、その後の食事計画の改善に努めること。</a:t>
          </a:r>
        </a:p>
        <a:p>
          <a:pPr algn="l" rtl="0">
            <a:defRPr sz="1000"/>
          </a:pPr>
          <a:endParaRPr lang="ja-JP" altLang="en-US" sz="1100" b="1" i="0" u="none" strike="noStrike" baseline="0">
            <a:solidFill>
              <a:srgbClr val="000000"/>
            </a:solidFill>
            <a:latin typeface="ＭＳ Ｐ明朝"/>
            <a:ea typeface="ＭＳ Ｐ明朝"/>
          </a:endParaRPr>
        </a:p>
        <a:p>
          <a:pPr algn="l" rtl="0">
            <a:defRPr sz="1000"/>
          </a:pPr>
          <a:r>
            <a:rPr lang="ja-JP" altLang="en-US" sz="1100" b="1" i="0" u="none" strike="noStrike" baseline="0">
              <a:solidFill>
                <a:srgbClr val="000000"/>
              </a:solidFill>
              <a:latin typeface="ＭＳ Ｐ明朝"/>
              <a:ea typeface="ＭＳ Ｐ明朝"/>
            </a:rPr>
            <a:t>・定期的に施設長を含む関係職員による情報の共有を図り、食事の計画・評価を行うこと。</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257175</xdr:colOff>
      <xdr:row>5</xdr:row>
      <xdr:rowOff>295275</xdr:rowOff>
    </xdr:from>
    <xdr:to>
      <xdr:col>19</xdr:col>
      <xdr:colOff>447675</xdr:colOff>
      <xdr:row>6</xdr:row>
      <xdr:rowOff>0</xdr:rowOff>
    </xdr:to>
    <xdr:sp macro="" textlink="">
      <xdr:nvSpPr>
        <xdr:cNvPr id="2" name="テキスト ボックス 1"/>
        <xdr:cNvSpPr txBox="1"/>
      </xdr:nvSpPr>
      <xdr:spPr>
        <a:xfrm>
          <a:off x="9086850" y="125730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未満</a:t>
          </a:r>
        </a:p>
      </xdr:txBody>
    </xdr:sp>
    <xdr:clientData/>
  </xdr:twoCellAnchor>
  <xdr:twoCellAnchor>
    <xdr:from>
      <xdr:col>18</xdr:col>
      <xdr:colOff>238125</xdr:colOff>
      <xdr:row>15</xdr:row>
      <xdr:rowOff>314325</xdr:rowOff>
    </xdr:from>
    <xdr:to>
      <xdr:col>19</xdr:col>
      <xdr:colOff>428625</xdr:colOff>
      <xdr:row>16</xdr:row>
      <xdr:rowOff>19050</xdr:rowOff>
    </xdr:to>
    <xdr:sp macro="" textlink="">
      <xdr:nvSpPr>
        <xdr:cNvPr id="3" name="テキスト ボックス 2"/>
        <xdr:cNvSpPr txBox="1"/>
      </xdr:nvSpPr>
      <xdr:spPr>
        <a:xfrm>
          <a:off x="9182100" y="419100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未満</a:t>
          </a:r>
        </a:p>
      </xdr:txBody>
    </xdr:sp>
    <xdr:clientData/>
  </xdr:twoCellAnchor>
  <xdr:twoCellAnchor>
    <xdr:from>
      <xdr:col>18</xdr:col>
      <xdr:colOff>285750</xdr:colOff>
      <xdr:row>7</xdr:row>
      <xdr:rowOff>304800</xdr:rowOff>
    </xdr:from>
    <xdr:to>
      <xdr:col>19</xdr:col>
      <xdr:colOff>476250</xdr:colOff>
      <xdr:row>8</xdr:row>
      <xdr:rowOff>9525</xdr:rowOff>
    </xdr:to>
    <xdr:sp macro="" textlink="">
      <xdr:nvSpPr>
        <xdr:cNvPr id="4" name="テキスト ボックス 3"/>
        <xdr:cNvSpPr txBox="1"/>
      </xdr:nvSpPr>
      <xdr:spPr>
        <a:xfrm>
          <a:off x="9115425" y="233362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未満</a:t>
          </a:r>
        </a:p>
      </xdr:txBody>
    </xdr:sp>
    <xdr:clientData/>
  </xdr:twoCellAnchor>
  <xdr:twoCellAnchor>
    <xdr:from>
      <xdr:col>18</xdr:col>
      <xdr:colOff>209550</xdr:colOff>
      <xdr:row>17</xdr:row>
      <xdr:rowOff>276225</xdr:rowOff>
    </xdr:from>
    <xdr:to>
      <xdr:col>19</xdr:col>
      <xdr:colOff>400050</xdr:colOff>
      <xdr:row>17</xdr:row>
      <xdr:rowOff>514350</xdr:rowOff>
    </xdr:to>
    <xdr:sp macro="" textlink="">
      <xdr:nvSpPr>
        <xdr:cNvPr id="5" name="テキスト ボックス 4"/>
        <xdr:cNvSpPr txBox="1"/>
      </xdr:nvSpPr>
      <xdr:spPr>
        <a:xfrm>
          <a:off x="9153525" y="521970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未満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4:L37"/>
  <sheetViews>
    <sheetView view="pageBreakPreview" zoomScale="85" zoomScaleNormal="90" zoomScaleSheetLayoutView="85" workbookViewId="0"/>
  </sheetViews>
  <sheetFormatPr defaultRowHeight="13.5"/>
  <cols>
    <col min="1" max="16384" width="9" style="2"/>
  </cols>
  <sheetData>
    <row r="24" spans="1:1" ht="14.25">
      <c r="A24" s="1" t="s">
        <v>17</v>
      </c>
    </row>
    <row r="25" spans="1:1" ht="14.25">
      <c r="A25" s="3" t="s">
        <v>18</v>
      </c>
    </row>
    <row r="26" spans="1:1" ht="14.25">
      <c r="A26" s="3" t="s">
        <v>19</v>
      </c>
    </row>
    <row r="27" spans="1:1" ht="14.25">
      <c r="A27" s="3" t="s">
        <v>20</v>
      </c>
    </row>
    <row r="28" spans="1:1" ht="14.25">
      <c r="A28" s="3" t="s">
        <v>21</v>
      </c>
    </row>
    <row r="29" spans="1:1" ht="14.25">
      <c r="A29" s="3" t="s">
        <v>54</v>
      </c>
    </row>
    <row r="30" spans="1:1" ht="14.25">
      <c r="A30" s="3" t="s">
        <v>22</v>
      </c>
    </row>
    <row r="31" spans="1:1" ht="14.25">
      <c r="A31" s="3" t="s">
        <v>23</v>
      </c>
    </row>
    <row r="32" spans="1:1" ht="14.25">
      <c r="A32" s="3"/>
    </row>
    <row r="33" spans="1:12" ht="14.25">
      <c r="A33" s="3" t="s">
        <v>24</v>
      </c>
    </row>
    <row r="34" spans="1:12" ht="14.25">
      <c r="A34" s="3" t="s">
        <v>55</v>
      </c>
    </row>
    <row r="35" spans="1:12" ht="14.25">
      <c r="A35" s="3" t="s">
        <v>25</v>
      </c>
    </row>
    <row r="36" spans="1:12" ht="14.25">
      <c r="A36" s="3"/>
    </row>
    <row r="37" spans="1:12" ht="20.25" customHeight="1">
      <c r="L37" s="3"/>
    </row>
  </sheetData>
  <phoneticPr fontId="25"/>
  <pageMargins left="0.93" right="0.28999999999999998" top="0.98399999999999999" bottom="0.98399999999999999" header="0.51200000000000001" footer="0.51200000000000001"/>
  <pageSetup paperSize="9"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25" workbookViewId="0">
      <selection activeCell="C19" sqref="C19"/>
    </sheetView>
  </sheetViews>
  <sheetFormatPr defaultRowHeight="13.5"/>
  <cols>
    <col min="1" max="1" width="8.125" customWidth="1"/>
    <col min="2" max="2" width="10.375" customWidth="1"/>
    <col min="3" max="5" width="18.75" customWidth="1"/>
    <col min="6" max="6" width="4.375" customWidth="1"/>
  </cols>
  <sheetData>
    <row r="1" spans="1:6" ht="24" customHeight="1">
      <c r="A1" s="51" t="s">
        <v>26</v>
      </c>
      <c r="B1" s="51"/>
      <c r="C1" s="51"/>
      <c r="D1" s="51"/>
      <c r="E1" s="51"/>
      <c r="F1" s="51"/>
    </row>
    <row r="2" spans="1:6" ht="24" customHeight="1">
      <c r="A2" s="4"/>
      <c r="B2" s="4"/>
      <c r="C2" s="4"/>
      <c r="D2" s="4"/>
      <c r="E2" s="4"/>
      <c r="F2" s="4"/>
    </row>
    <row r="3" spans="1:6" ht="24" customHeight="1">
      <c r="A3" s="50" t="s">
        <v>27</v>
      </c>
      <c r="B3" s="50"/>
      <c r="C3" s="50"/>
      <c r="D3" s="50"/>
      <c r="E3" s="50"/>
      <c r="F3" s="50"/>
    </row>
    <row r="4" spans="1:6" ht="24" customHeight="1">
      <c r="A4" s="5"/>
      <c r="B4" s="5"/>
      <c r="C4" s="5"/>
      <c r="D4" s="5"/>
      <c r="E4" s="4"/>
      <c r="F4" s="4"/>
    </row>
    <row r="5" spans="1:6" ht="24" customHeight="1">
      <c r="A5" s="52" t="s">
        <v>28</v>
      </c>
      <c r="B5" s="52"/>
      <c r="C5" s="52"/>
      <c r="D5" s="52"/>
      <c r="E5" s="52"/>
      <c r="F5" s="52"/>
    </row>
    <row r="6" spans="1:6" ht="24" customHeight="1" thickBot="1">
      <c r="A6" s="6"/>
      <c r="B6" s="6"/>
      <c r="C6" s="6"/>
      <c r="D6" s="6"/>
      <c r="E6" s="6"/>
      <c r="F6" s="6"/>
    </row>
    <row r="7" spans="1:6" ht="24" customHeight="1">
      <c r="A7" s="53"/>
      <c r="B7" s="54"/>
      <c r="C7" s="7" t="s">
        <v>29</v>
      </c>
      <c r="D7" s="48" t="s">
        <v>30</v>
      </c>
      <c r="E7" s="7" t="s">
        <v>31</v>
      </c>
      <c r="F7" s="6"/>
    </row>
    <row r="8" spans="1:6" ht="24" customHeight="1" thickBot="1">
      <c r="A8" s="55"/>
      <c r="B8" s="56"/>
      <c r="C8" s="8" t="s">
        <v>32</v>
      </c>
      <c r="D8" s="49"/>
      <c r="E8" s="8" t="s">
        <v>32</v>
      </c>
      <c r="F8" s="6"/>
    </row>
    <row r="9" spans="1:6" ht="14.25" thickBot="1">
      <c r="A9" s="48" t="s">
        <v>33</v>
      </c>
      <c r="B9" s="8" t="s">
        <v>34</v>
      </c>
      <c r="C9" s="8" t="s">
        <v>35</v>
      </c>
      <c r="D9" s="8">
        <v>1.35</v>
      </c>
      <c r="E9" s="8">
        <v>20</v>
      </c>
      <c r="F9" s="6"/>
    </row>
    <row r="10" spans="1:6" ht="14.25" thickBot="1">
      <c r="A10" s="49"/>
      <c r="B10" s="8" t="s">
        <v>36</v>
      </c>
      <c r="C10" s="8" t="s">
        <v>37</v>
      </c>
      <c r="D10" s="8">
        <v>1.35</v>
      </c>
      <c r="E10" s="8">
        <v>15</v>
      </c>
      <c r="F10" s="6"/>
    </row>
    <row r="11" spans="1:6" ht="14.25" thickBot="1">
      <c r="A11" s="48" t="s">
        <v>38</v>
      </c>
      <c r="B11" s="8" t="s">
        <v>34</v>
      </c>
      <c r="C11" s="8" t="s">
        <v>39</v>
      </c>
      <c r="D11" s="8">
        <v>1.45</v>
      </c>
      <c r="E11" s="8">
        <v>10</v>
      </c>
      <c r="F11" s="6"/>
    </row>
    <row r="12" spans="1:6" ht="14.25" thickBot="1">
      <c r="A12" s="49"/>
      <c r="B12" s="8" t="s">
        <v>36</v>
      </c>
      <c r="C12" s="8" t="s">
        <v>40</v>
      </c>
      <c r="D12" s="8">
        <v>1.45</v>
      </c>
      <c r="E12" s="8">
        <v>10</v>
      </c>
      <c r="F12" s="6"/>
    </row>
    <row r="13" spans="1:6" ht="24.75" customHeight="1" thickBot="1">
      <c r="A13" s="48" t="s">
        <v>41</v>
      </c>
      <c r="B13" s="8" t="s">
        <v>34</v>
      </c>
      <c r="C13" s="8" t="s">
        <v>42</v>
      </c>
      <c r="D13" s="8">
        <v>1.55</v>
      </c>
      <c r="E13" s="8">
        <v>15</v>
      </c>
      <c r="F13" s="6"/>
    </row>
    <row r="14" spans="1:6" ht="24.75" customHeight="1" thickBot="1">
      <c r="A14" s="49"/>
      <c r="B14" s="8" t="s">
        <v>36</v>
      </c>
      <c r="C14" s="8" t="s">
        <v>51</v>
      </c>
      <c r="D14" s="8">
        <v>1.55</v>
      </c>
      <c r="E14" s="8">
        <v>20</v>
      </c>
      <c r="F14" s="6"/>
    </row>
    <row r="15" spans="1:6" ht="24" customHeight="1">
      <c r="A15" s="6"/>
      <c r="B15" s="6"/>
      <c r="C15" s="6"/>
      <c r="D15" s="6"/>
      <c r="E15" s="6"/>
      <c r="F15" s="6"/>
    </row>
    <row r="16" spans="1:6" ht="24" customHeight="1" thickBot="1">
      <c r="A16" s="6"/>
      <c r="B16" s="6"/>
      <c r="C16" s="4" t="s">
        <v>43</v>
      </c>
      <c r="D16" s="9" t="s">
        <v>44</v>
      </c>
      <c r="E16" s="4" t="s">
        <v>45</v>
      </c>
      <c r="F16" s="6"/>
    </row>
    <row r="17" spans="1:6" ht="24" customHeight="1" thickBot="1">
      <c r="A17" s="10" t="s">
        <v>33</v>
      </c>
      <c r="B17" s="10" t="s">
        <v>34</v>
      </c>
      <c r="C17" s="11"/>
      <c r="D17" s="10">
        <v>1.35</v>
      </c>
      <c r="E17" s="12">
        <f>C17*61*D17+E9</f>
        <v>20</v>
      </c>
      <c r="F17" s="6" t="s">
        <v>46</v>
      </c>
    </row>
    <row r="18" spans="1:6" ht="24" customHeight="1" thickBot="1">
      <c r="A18" s="10"/>
      <c r="B18" s="10"/>
      <c r="C18" s="13"/>
      <c r="D18" s="10"/>
      <c r="E18" s="14"/>
      <c r="F18" s="6"/>
    </row>
    <row r="19" spans="1:6" ht="24" customHeight="1" thickBot="1">
      <c r="A19" s="10" t="s">
        <v>47</v>
      </c>
      <c r="B19" s="10" t="s">
        <v>36</v>
      </c>
      <c r="C19" s="11"/>
      <c r="D19" s="10">
        <v>1.35</v>
      </c>
      <c r="E19" s="12">
        <f>C19*59.7*D19+E10</f>
        <v>15</v>
      </c>
      <c r="F19" s="6" t="s">
        <v>46</v>
      </c>
    </row>
    <row r="20" spans="1:6" ht="24" customHeight="1" thickBot="1">
      <c r="A20" s="10"/>
      <c r="B20" s="10"/>
      <c r="C20" s="13"/>
      <c r="D20" s="10"/>
      <c r="E20" s="14"/>
      <c r="F20" s="6"/>
    </row>
    <row r="21" spans="1:6" ht="24" customHeight="1" thickBot="1">
      <c r="A21" s="10" t="s">
        <v>38</v>
      </c>
      <c r="B21" s="10" t="s">
        <v>34</v>
      </c>
      <c r="C21" s="11"/>
      <c r="D21" s="10">
        <v>1.45</v>
      </c>
      <c r="E21" s="12">
        <f>C21*54.8*D21+E11</f>
        <v>10</v>
      </c>
      <c r="F21" s="6" t="s">
        <v>46</v>
      </c>
    </row>
    <row r="22" spans="1:6" ht="24" customHeight="1" thickBot="1">
      <c r="A22" s="10"/>
      <c r="B22" s="10"/>
      <c r="C22" s="13"/>
      <c r="D22" s="10"/>
      <c r="E22" s="14"/>
      <c r="F22" s="6"/>
    </row>
    <row r="23" spans="1:6" ht="24" customHeight="1" thickBot="1">
      <c r="A23" s="10" t="s">
        <v>48</v>
      </c>
      <c r="B23" s="10" t="s">
        <v>36</v>
      </c>
      <c r="C23" s="11"/>
      <c r="D23" s="10">
        <v>1.45</v>
      </c>
      <c r="E23" s="12">
        <f>C23*52.2*D23+E12</f>
        <v>10</v>
      </c>
      <c r="F23" s="6" t="s">
        <v>46</v>
      </c>
    </row>
    <row r="24" spans="1:6" ht="24" customHeight="1" thickBot="1">
      <c r="A24" s="10"/>
      <c r="B24" s="10"/>
      <c r="C24" s="13"/>
      <c r="D24" s="10"/>
      <c r="E24" s="14"/>
      <c r="F24" s="6"/>
    </row>
    <row r="25" spans="1:6" ht="24" customHeight="1" thickBot="1">
      <c r="A25" s="10" t="s">
        <v>41</v>
      </c>
      <c r="B25" s="10" t="s">
        <v>34</v>
      </c>
      <c r="C25" s="11"/>
      <c r="D25" s="10">
        <v>1.55</v>
      </c>
      <c r="E25" s="12">
        <f>C25*44.3*D25+E13</f>
        <v>15</v>
      </c>
      <c r="F25" s="6" t="s">
        <v>46</v>
      </c>
    </row>
    <row r="26" spans="1:6" ht="24" customHeight="1" thickBot="1">
      <c r="A26" s="10"/>
      <c r="B26" s="10"/>
      <c r="C26" s="13"/>
      <c r="D26" s="10"/>
      <c r="E26" s="14"/>
      <c r="F26" s="6"/>
    </row>
    <row r="27" spans="1:6" ht="24" customHeight="1" thickBot="1">
      <c r="A27" s="10" t="s">
        <v>49</v>
      </c>
      <c r="B27" s="10" t="s">
        <v>36</v>
      </c>
      <c r="C27" s="11"/>
      <c r="D27" s="10">
        <v>1.55</v>
      </c>
      <c r="E27" s="12">
        <f>C27*41.9*D27+E14</f>
        <v>20</v>
      </c>
      <c r="F27" s="6" t="s">
        <v>46</v>
      </c>
    </row>
    <row r="28" spans="1:6" ht="24" customHeight="1">
      <c r="A28" s="15"/>
      <c r="B28" s="15"/>
      <c r="C28" s="15"/>
      <c r="D28" s="15"/>
      <c r="E28" s="6"/>
      <c r="F28" s="6"/>
    </row>
    <row r="29" spans="1:6" ht="45" customHeight="1">
      <c r="A29" s="50" t="s">
        <v>50</v>
      </c>
      <c r="B29" s="50"/>
      <c r="C29" s="50"/>
      <c r="D29" s="50"/>
      <c r="E29" s="50"/>
      <c r="F29" s="50"/>
    </row>
    <row r="30" spans="1:6" ht="24" customHeight="1"/>
  </sheetData>
  <sheetProtection password="8091" sheet="1" objects="1" scenarios="1"/>
  <mergeCells count="9">
    <mergeCell ref="A11:A12"/>
    <mergeCell ref="A13:A14"/>
    <mergeCell ref="A29:F29"/>
    <mergeCell ref="A1:F1"/>
    <mergeCell ref="A3:F3"/>
    <mergeCell ref="A5:F5"/>
    <mergeCell ref="A7:B8"/>
    <mergeCell ref="D7:D8"/>
    <mergeCell ref="A9:A10"/>
  </mergeCells>
  <phoneticPr fontId="25"/>
  <pageMargins left="0.9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0"/>
  <sheetViews>
    <sheetView tabSelected="1" view="pageBreakPreview" zoomScaleNormal="100" zoomScaleSheetLayoutView="100" workbookViewId="0">
      <selection activeCell="B7" sqref="B7"/>
    </sheetView>
  </sheetViews>
  <sheetFormatPr defaultRowHeight="13.5"/>
  <cols>
    <col min="1" max="1" width="21.125" style="16" customWidth="1"/>
    <col min="2" max="2" width="7.625" style="16" customWidth="1"/>
    <col min="3" max="3" width="4.125" style="16" customWidth="1"/>
    <col min="4" max="4" width="3" style="16" customWidth="1"/>
    <col min="5" max="6" width="4.125" style="16" customWidth="1"/>
    <col min="7" max="7" width="3" style="16" bestFit="1" customWidth="1"/>
    <col min="8" max="9" width="4.125" style="16" customWidth="1"/>
    <col min="10" max="10" width="3" style="16" bestFit="1" customWidth="1"/>
    <col min="11" max="11" width="4.125" style="16" customWidth="1"/>
    <col min="12" max="20" width="7.625" style="16" customWidth="1"/>
    <col min="21" max="21" width="9" style="16"/>
    <col min="22" max="22" width="3.125" style="16" customWidth="1"/>
    <col min="23" max="16384" width="9" style="16"/>
  </cols>
  <sheetData>
    <row r="1" spans="1:25" ht="14.25">
      <c r="A1" s="62" t="s">
        <v>56</v>
      </c>
      <c r="B1" s="62"/>
      <c r="C1" s="62"/>
      <c r="D1" s="62"/>
      <c r="E1" s="62"/>
      <c r="F1" s="62"/>
      <c r="G1" s="62"/>
      <c r="H1" s="62"/>
      <c r="I1" s="62"/>
      <c r="J1" s="62"/>
      <c r="K1" s="62"/>
      <c r="L1" s="62"/>
      <c r="M1" s="62"/>
      <c r="N1" s="62"/>
      <c r="O1" s="62"/>
      <c r="P1" s="62"/>
      <c r="Q1" s="62"/>
      <c r="R1" s="17"/>
      <c r="S1" s="18"/>
      <c r="T1" s="18"/>
      <c r="U1" s="19"/>
      <c r="V1" s="19"/>
      <c r="W1" s="19"/>
      <c r="X1" s="20"/>
      <c r="Y1" s="20"/>
    </row>
    <row r="2" spans="1:25">
      <c r="A2" s="21"/>
      <c r="B2" s="21"/>
      <c r="C2" s="21"/>
      <c r="D2" s="21"/>
      <c r="E2" s="21"/>
      <c r="F2" s="21"/>
      <c r="G2" s="21"/>
      <c r="H2" s="21"/>
      <c r="I2" s="21"/>
      <c r="J2" s="21"/>
      <c r="K2" s="21"/>
      <c r="L2" s="21"/>
      <c r="M2" s="21"/>
      <c r="N2" s="21"/>
      <c r="O2" s="21"/>
      <c r="P2" s="21"/>
      <c r="Q2" s="21"/>
      <c r="R2" s="21"/>
      <c r="S2" s="18"/>
      <c r="T2" s="18"/>
      <c r="U2" s="18"/>
      <c r="V2" s="18"/>
      <c r="W2" s="18"/>
      <c r="X2" s="22"/>
      <c r="Y2" s="22"/>
    </row>
    <row r="3" spans="1:25">
      <c r="A3" s="21"/>
      <c r="B3" s="23" t="s">
        <v>0</v>
      </c>
      <c r="C3" s="21"/>
      <c r="D3" s="21"/>
      <c r="E3" s="21"/>
      <c r="F3" s="21"/>
      <c r="G3" s="21"/>
      <c r="H3" s="21"/>
      <c r="I3" s="21"/>
      <c r="J3" s="21"/>
      <c r="K3" s="21"/>
      <c r="L3" s="21"/>
      <c r="M3" s="21"/>
      <c r="N3" s="21"/>
      <c r="O3" s="21"/>
      <c r="P3" s="21"/>
      <c r="Q3" s="21"/>
      <c r="R3" s="21"/>
      <c r="S3" s="18"/>
      <c r="T3" s="24"/>
      <c r="U3" s="24"/>
      <c r="V3" s="24"/>
      <c r="W3" s="24"/>
      <c r="X3" s="25"/>
      <c r="Y3" s="25"/>
    </row>
    <row r="4" spans="1:25" ht="21" customHeight="1">
      <c r="A4" s="63"/>
      <c r="B4" s="45" t="s">
        <v>1</v>
      </c>
      <c r="C4" s="61" t="s">
        <v>2</v>
      </c>
      <c r="D4" s="61"/>
      <c r="E4" s="61"/>
      <c r="F4" s="61" t="s">
        <v>3</v>
      </c>
      <c r="G4" s="61"/>
      <c r="H4" s="61"/>
      <c r="I4" s="61" t="s">
        <v>53</v>
      </c>
      <c r="J4" s="61"/>
      <c r="K4" s="61"/>
      <c r="L4" s="43" t="s">
        <v>4</v>
      </c>
      <c r="M4" s="43" t="s">
        <v>5</v>
      </c>
      <c r="N4" s="43" t="s">
        <v>6</v>
      </c>
      <c r="O4" s="43" t="s">
        <v>7</v>
      </c>
      <c r="P4" s="43" t="s">
        <v>8</v>
      </c>
      <c r="Q4" s="43" t="s">
        <v>9</v>
      </c>
      <c r="R4" s="43" t="s">
        <v>52</v>
      </c>
      <c r="S4" s="43" t="s">
        <v>10</v>
      </c>
      <c r="T4" s="26"/>
      <c r="U4" s="24"/>
      <c r="V4" s="24"/>
      <c r="W4" s="24"/>
      <c r="X4" s="25"/>
      <c r="Y4" s="25"/>
    </row>
    <row r="5" spans="1:25">
      <c r="A5" s="63"/>
      <c r="B5" s="46" t="s">
        <v>11</v>
      </c>
      <c r="C5" s="59" t="s">
        <v>12</v>
      </c>
      <c r="D5" s="59"/>
      <c r="E5" s="59"/>
      <c r="F5" s="59" t="s">
        <v>12</v>
      </c>
      <c r="G5" s="59"/>
      <c r="H5" s="59"/>
      <c r="I5" s="59" t="s">
        <v>12</v>
      </c>
      <c r="J5" s="59"/>
      <c r="K5" s="59"/>
      <c r="L5" s="44" t="s">
        <v>13</v>
      </c>
      <c r="M5" s="44" t="s">
        <v>13</v>
      </c>
      <c r="N5" s="44" t="s">
        <v>60</v>
      </c>
      <c r="O5" s="44" t="s">
        <v>14</v>
      </c>
      <c r="P5" s="44" t="s">
        <v>13</v>
      </c>
      <c r="Q5" s="44" t="s">
        <v>13</v>
      </c>
      <c r="R5" s="44" t="s">
        <v>12</v>
      </c>
      <c r="S5" s="44" t="s">
        <v>12</v>
      </c>
      <c r="T5" s="26"/>
      <c r="U5" s="27"/>
      <c r="V5" s="27"/>
      <c r="W5" s="27"/>
      <c r="X5" s="28"/>
      <c r="Y5" s="28"/>
    </row>
    <row r="6" spans="1:25" ht="42" customHeight="1" thickBot="1">
      <c r="A6" s="29" t="s">
        <v>63</v>
      </c>
      <c r="B6" s="80">
        <v>950</v>
      </c>
      <c r="C6" s="81">
        <f>ROUNDUP($B$6*0.13/4,1)</f>
        <v>30.900000000000002</v>
      </c>
      <c r="D6" s="82" t="s">
        <v>15</v>
      </c>
      <c r="E6" s="83">
        <f>ROUNDUP($B$6*0.2/4,1)</f>
        <v>47.5</v>
      </c>
      <c r="F6" s="84">
        <f>ROUNDUP($B$6*0.2/9,1)</f>
        <v>21.200000000000003</v>
      </c>
      <c r="G6" s="82" t="s">
        <v>15</v>
      </c>
      <c r="H6" s="73">
        <f>ROUNDUP($B$6*0.3/9,1)</f>
        <v>31.700000000000003</v>
      </c>
      <c r="I6" s="84">
        <f>ROUNDUP($B$6*0.5/4,0)</f>
        <v>119</v>
      </c>
      <c r="J6" s="82" t="s">
        <v>15</v>
      </c>
      <c r="K6" s="73">
        <f>ROUNDUP($B$6*0.65/4,0)</f>
        <v>155</v>
      </c>
      <c r="L6" s="85">
        <v>450</v>
      </c>
      <c r="M6" s="86">
        <v>4.5</v>
      </c>
      <c r="N6" s="85">
        <v>400</v>
      </c>
      <c r="O6" s="85">
        <v>0.5</v>
      </c>
      <c r="P6" s="85">
        <v>0.6</v>
      </c>
      <c r="Q6" s="85">
        <v>40</v>
      </c>
      <c r="R6" s="85">
        <v>7</v>
      </c>
      <c r="S6" s="85">
        <v>3</v>
      </c>
      <c r="T6" s="30"/>
      <c r="U6" s="27"/>
      <c r="V6" s="27"/>
      <c r="W6" s="27"/>
      <c r="X6" s="28"/>
      <c r="Y6" s="28"/>
    </row>
    <row r="7" spans="1:25" ht="42" customHeight="1" thickBot="1">
      <c r="A7" s="31" t="s">
        <v>64</v>
      </c>
      <c r="B7" s="74">
        <v>0.48</v>
      </c>
      <c r="C7" s="75">
        <v>0.48</v>
      </c>
      <c r="D7" s="75"/>
      <c r="E7" s="75"/>
      <c r="F7" s="75">
        <v>0.48</v>
      </c>
      <c r="G7" s="75"/>
      <c r="H7" s="75"/>
      <c r="I7" s="75">
        <v>0.48</v>
      </c>
      <c r="J7" s="75"/>
      <c r="K7" s="75"/>
      <c r="L7" s="74">
        <v>0.5</v>
      </c>
      <c r="M7" s="74">
        <v>0.48</v>
      </c>
      <c r="N7" s="74">
        <v>0.48</v>
      </c>
      <c r="O7" s="74">
        <v>0.48</v>
      </c>
      <c r="P7" s="74">
        <v>0.48</v>
      </c>
      <c r="Q7" s="74">
        <v>0.48</v>
      </c>
      <c r="R7" s="74">
        <v>0.48</v>
      </c>
      <c r="S7" s="87">
        <v>0.48</v>
      </c>
      <c r="T7" s="32"/>
      <c r="U7" s="60"/>
      <c r="V7" s="60"/>
      <c r="W7" s="60"/>
      <c r="X7" s="60"/>
      <c r="Y7" s="60"/>
    </row>
    <row r="8" spans="1:25" ht="42" customHeight="1">
      <c r="A8" s="29" t="s">
        <v>16</v>
      </c>
      <c r="B8" s="88">
        <f>B6*B7</f>
        <v>456</v>
      </c>
      <c r="C8" s="67">
        <f>C6*C7</f>
        <v>14.832000000000001</v>
      </c>
      <c r="D8" s="89" t="s">
        <v>15</v>
      </c>
      <c r="E8" s="90">
        <f>E6*C7</f>
        <v>22.8</v>
      </c>
      <c r="F8" s="67">
        <f>$B$8*0.2/9</f>
        <v>10.133333333333333</v>
      </c>
      <c r="G8" s="89" t="s">
        <v>15</v>
      </c>
      <c r="H8" s="91">
        <f>$B$8*0.3/9</f>
        <v>15.199999999999998</v>
      </c>
      <c r="I8" s="68">
        <f>I6*I7</f>
        <v>57.12</v>
      </c>
      <c r="J8" s="89" t="s">
        <v>61</v>
      </c>
      <c r="K8" s="79">
        <f>K6*I7</f>
        <v>74.399999999999991</v>
      </c>
      <c r="L8" s="88">
        <f t="shared" ref="L8:R8" si="0">L6*L7</f>
        <v>225</v>
      </c>
      <c r="M8" s="78">
        <f t="shared" si="0"/>
        <v>2.16</v>
      </c>
      <c r="N8" s="88">
        <f t="shared" si="0"/>
        <v>192</v>
      </c>
      <c r="O8" s="88">
        <f t="shared" si="0"/>
        <v>0.24</v>
      </c>
      <c r="P8" s="92">
        <f t="shared" si="0"/>
        <v>0.28799999999999998</v>
      </c>
      <c r="Q8" s="93">
        <f t="shared" si="0"/>
        <v>19.2</v>
      </c>
      <c r="R8" s="78">
        <f t="shared" si="0"/>
        <v>3.36</v>
      </c>
      <c r="S8" s="88">
        <f>ROUND(S6*S7,1)</f>
        <v>1.4</v>
      </c>
      <c r="T8" s="33"/>
      <c r="U8" s="28"/>
      <c r="V8" s="28"/>
      <c r="W8" s="28"/>
      <c r="X8" s="28"/>
      <c r="Y8" s="28"/>
    </row>
    <row r="9" spans="1:25">
      <c r="A9" s="34"/>
      <c r="B9" s="19"/>
      <c r="C9" s="19"/>
      <c r="D9" s="19"/>
      <c r="E9" s="19"/>
      <c r="F9" s="19"/>
      <c r="G9" s="19"/>
      <c r="H9" s="19"/>
      <c r="I9" s="19"/>
      <c r="J9" s="19"/>
      <c r="K9" s="19"/>
      <c r="L9" s="19"/>
      <c r="M9" s="19"/>
      <c r="N9" s="19"/>
      <c r="O9" s="19"/>
      <c r="P9" s="19"/>
      <c r="Q9" s="19"/>
      <c r="R9" s="19"/>
      <c r="S9" s="18"/>
      <c r="T9" s="24"/>
      <c r="U9" s="35"/>
      <c r="V9" s="35"/>
      <c r="W9" s="35"/>
      <c r="X9" s="35"/>
      <c r="Y9" s="35"/>
    </row>
    <row r="10" spans="1:25" ht="14.25">
      <c r="A10" s="36"/>
      <c r="B10" s="19"/>
      <c r="C10" s="19"/>
      <c r="D10" s="19"/>
      <c r="E10" s="19"/>
      <c r="F10" s="19"/>
      <c r="G10" s="19"/>
      <c r="H10" s="19"/>
      <c r="I10" s="19"/>
      <c r="J10" s="19"/>
      <c r="K10" s="19"/>
      <c r="L10" s="19"/>
      <c r="M10" s="19"/>
      <c r="N10" s="19"/>
      <c r="O10" s="19"/>
      <c r="P10" s="19"/>
      <c r="Q10" s="19"/>
      <c r="R10" s="19"/>
      <c r="S10" s="18"/>
      <c r="T10" s="24"/>
      <c r="U10" s="35"/>
      <c r="V10" s="35"/>
      <c r="W10" s="35"/>
      <c r="X10" s="35"/>
      <c r="Y10" s="35"/>
    </row>
    <row r="11" spans="1:25" ht="14.25">
      <c r="A11" s="62" t="s">
        <v>57</v>
      </c>
      <c r="B11" s="62"/>
      <c r="C11" s="62"/>
      <c r="D11" s="62"/>
      <c r="E11" s="62"/>
      <c r="F11" s="62"/>
      <c r="G11" s="62"/>
      <c r="H11" s="62"/>
      <c r="I11" s="62"/>
      <c r="J11" s="62"/>
      <c r="K11" s="62"/>
      <c r="L11" s="62"/>
      <c r="M11" s="62"/>
      <c r="N11" s="62"/>
      <c r="O11" s="62"/>
      <c r="P11" s="62"/>
      <c r="Q11" s="62"/>
      <c r="R11" s="17"/>
      <c r="S11" s="18"/>
      <c r="T11" s="18"/>
      <c r="U11" s="20"/>
      <c r="V11" s="20"/>
      <c r="W11" s="20"/>
      <c r="X11" s="20"/>
      <c r="Y11" s="20"/>
    </row>
    <row r="12" spans="1:25">
      <c r="A12" s="21"/>
      <c r="B12" s="21"/>
      <c r="C12" s="21"/>
      <c r="D12" s="21"/>
      <c r="E12" s="21"/>
      <c r="F12" s="21"/>
      <c r="G12" s="21"/>
      <c r="H12" s="21"/>
      <c r="I12" s="21"/>
      <c r="J12" s="21"/>
      <c r="K12" s="21"/>
      <c r="L12" s="21"/>
      <c r="M12" s="21"/>
      <c r="N12" s="21"/>
      <c r="O12" s="21"/>
      <c r="P12" s="21"/>
      <c r="Q12" s="21"/>
      <c r="R12" s="21"/>
      <c r="S12" s="18"/>
      <c r="T12" s="18"/>
      <c r="U12" s="22"/>
      <c r="V12" s="22"/>
      <c r="W12" s="22"/>
      <c r="X12" s="22"/>
      <c r="Y12" s="22"/>
    </row>
    <row r="13" spans="1:25">
      <c r="A13" s="21"/>
      <c r="B13" s="23"/>
      <c r="C13" s="21"/>
      <c r="D13" s="21"/>
      <c r="E13" s="21"/>
      <c r="F13" s="21"/>
      <c r="G13" s="21"/>
      <c r="H13" s="21"/>
      <c r="I13" s="21"/>
      <c r="J13" s="21"/>
      <c r="K13" s="21"/>
      <c r="L13" s="21"/>
      <c r="M13" s="21"/>
      <c r="N13" s="21"/>
      <c r="O13" s="21"/>
      <c r="P13" s="21"/>
      <c r="Q13" s="21"/>
      <c r="R13" s="21"/>
      <c r="S13" s="18"/>
      <c r="T13" s="18"/>
      <c r="U13" s="22"/>
      <c r="V13" s="22"/>
      <c r="W13" s="22"/>
      <c r="X13" s="22"/>
      <c r="Y13" s="22"/>
    </row>
    <row r="14" spans="1:25" ht="21" customHeight="1">
      <c r="A14" s="37"/>
      <c r="B14" s="43" t="s">
        <v>1</v>
      </c>
      <c r="C14" s="61" t="s">
        <v>2</v>
      </c>
      <c r="D14" s="61"/>
      <c r="E14" s="61"/>
      <c r="F14" s="61" t="s">
        <v>3</v>
      </c>
      <c r="G14" s="61"/>
      <c r="H14" s="61"/>
      <c r="I14" s="61" t="s">
        <v>53</v>
      </c>
      <c r="J14" s="61"/>
      <c r="K14" s="61"/>
      <c r="L14" s="43" t="s">
        <v>4</v>
      </c>
      <c r="M14" s="43" t="s">
        <v>5</v>
      </c>
      <c r="N14" s="43" t="s">
        <v>6</v>
      </c>
      <c r="O14" s="43" t="s">
        <v>7</v>
      </c>
      <c r="P14" s="43" t="s">
        <v>8</v>
      </c>
      <c r="Q14" s="43" t="s">
        <v>9</v>
      </c>
      <c r="R14" s="43" t="s">
        <v>52</v>
      </c>
      <c r="S14" s="43" t="s">
        <v>10</v>
      </c>
      <c r="T14" s="43" t="s">
        <v>58</v>
      </c>
      <c r="U14" s="22"/>
      <c r="V14" s="22"/>
      <c r="W14" s="22"/>
      <c r="X14" s="22"/>
      <c r="Y14" s="22"/>
    </row>
    <row r="15" spans="1:25">
      <c r="A15" s="38"/>
      <c r="B15" s="44" t="s">
        <v>11</v>
      </c>
      <c r="C15" s="59" t="s">
        <v>12</v>
      </c>
      <c r="D15" s="59"/>
      <c r="E15" s="59"/>
      <c r="F15" s="59" t="s">
        <v>12</v>
      </c>
      <c r="G15" s="59"/>
      <c r="H15" s="59"/>
      <c r="I15" s="59" t="s">
        <v>12</v>
      </c>
      <c r="J15" s="59"/>
      <c r="K15" s="59"/>
      <c r="L15" s="44" t="s">
        <v>13</v>
      </c>
      <c r="M15" s="44" t="s">
        <v>13</v>
      </c>
      <c r="N15" s="44" t="s">
        <v>60</v>
      </c>
      <c r="O15" s="44" t="s">
        <v>14</v>
      </c>
      <c r="P15" s="44" t="s">
        <v>13</v>
      </c>
      <c r="Q15" s="44" t="s">
        <v>13</v>
      </c>
      <c r="R15" s="44" t="s">
        <v>12</v>
      </c>
      <c r="S15" s="44" t="s">
        <v>12</v>
      </c>
      <c r="T15" s="44" t="s">
        <v>59</v>
      </c>
      <c r="U15" s="39"/>
      <c r="V15" s="39"/>
      <c r="W15" s="39"/>
      <c r="X15" s="39"/>
      <c r="Y15" s="39"/>
    </row>
    <row r="16" spans="1:25" ht="42" customHeight="1" thickBot="1">
      <c r="A16" s="29" t="s">
        <v>63</v>
      </c>
      <c r="B16" s="71">
        <v>1300</v>
      </c>
      <c r="C16" s="64">
        <f>ROUNDUP($B$16*0.13/4,1)</f>
        <v>42.300000000000004</v>
      </c>
      <c r="D16" s="72" t="s">
        <v>15</v>
      </c>
      <c r="E16" s="65">
        <f>ROUNDUP($B$16*0.2/4,1)</f>
        <v>65</v>
      </c>
      <c r="F16" s="69">
        <f>ROUNDUP($B$16*0.2/9,1)</f>
        <v>28.900000000000002</v>
      </c>
      <c r="G16" s="69" t="s">
        <v>15</v>
      </c>
      <c r="H16" s="65">
        <f>ROUNDUP($B$16*0.3/9,1)</f>
        <v>43.4</v>
      </c>
      <c r="I16" s="64">
        <f>ROUNDUP($B$16*0.5/4,0)</f>
        <v>163</v>
      </c>
      <c r="J16" s="72" t="s">
        <v>15</v>
      </c>
      <c r="K16" s="73">
        <f>ROUNDUP($B$16*0.65/4,0)</f>
        <v>212</v>
      </c>
      <c r="L16" s="71">
        <v>600</v>
      </c>
      <c r="M16" s="71">
        <v>5.5</v>
      </c>
      <c r="N16" s="71">
        <v>500</v>
      </c>
      <c r="O16" s="71">
        <v>0.7</v>
      </c>
      <c r="P16" s="71">
        <v>0.8</v>
      </c>
      <c r="Q16" s="71">
        <v>50</v>
      </c>
      <c r="R16" s="71">
        <v>8</v>
      </c>
      <c r="S16" s="71">
        <v>3.5</v>
      </c>
      <c r="T16" s="71">
        <v>1000</v>
      </c>
      <c r="U16" s="39"/>
      <c r="V16" s="39"/>
      <c r="W16" s="39"/>
      <c r="X16" s="39"/>
      <c r="Y16" s="39"/>
    </row>
    <row r="17" spans="1:25" ht="42" customHeight="1" thickBot="1">
      <c r="A17" s="31" t="s">
        <v>64</v>
      </c>
      <c r="B17" s="74">
        <v>0.42</v>
      </c>
      <c r="C17" s="75">
        <v>0.42</v>
      </c>
      <c r="D17" s="75"/>
      <c r="E17" s="75"/>
      <c r="F17" s="75">
        <v>0.42</v>
      </c>
      <c r="G17" s="75"/>
      <c r="H17" s="75"/>
      <c r="I17" s="75">
        <v>0.42</v>
      </c>
      <c r="J17" s="75"/>
      <c r="K17" s="75"/>
      <c r="L17" s="74">
        <v>0.45</v>
      </c>
      <c r="M17" s="74">
        <v>0.42</v>
      </c>
      <c r="N17" s="74">
        <v>0.42</v>
      </c>
      <c r="O17" s="74">
        <v>0.42</v>
      </c>
      <c r="P17" s="74">
        <v>0.42</v>
      </c>
      <c r="Q17" s="74">
        <v>0.42</v>
      </c>
      <c r="R17" s="74">
        <v>0.42</v>
      </c>
      <c r="S17" s="74">
        <v>0.42</v>
      </c>
      <c r="T17" s="74">
        <v>0.42</v>
      </c>
      <c r="U17" s="57"/>
      <c r="V17" s="58"/>
      <c r="W17" s="58"/>
      <c r="X17" s="58"/>
      <c r="Y17" s="58"/>
    </row>
    <row r="18" spans="1:25" ht="42" customHeight="1">
      <c r="A18" s="29" t="s">
        <v>16</v>
      </c>
      <c r="B18" s="76">
        <f>B16*B17</f>
        <v>546</v>
      </c>
      <c r="C18" s="67">
        <f>C16*C17</f>
        <v>17.766000000000002</v>
      </c>
      <c r="D18" s="77" t="s">
        <v>15</v>
      </c>
      <c r="E18" s="66">
        <f>E16*C17</f>
        <v>27.3</v>
      </c>
      <c r="F18" s="67">
        <f>F16*F17</f>
        <v>12.138</v>
      </c>
      <c r="G18" s="77" t="s">
        <v>15</v>
      </c>
      <c r="H18" s="70">
        <f>H16*F17</f>
        <v>18.227999999999998</v>
      </c>
      <c r="I18" s="68">
        <f>I16*I17</f>
        <v>68.459999999999994</v>
      </c>
      <c r="J18" s="77" t="s">
        <v>15</v>
      </c>
      <c r="K18" s="79">
        <f>K16*I17</f>
        <v>89.039999999999992</v>
      </c>
      <c r="L18" s="76">
        <f>L16*L17</f>
        <v>270</v>
      </c>
      <c r="M18" s="78">
        <f>M16*M17</f>
        <v>2.31</v>
      </c>
      <c r="N18" s="76">
        <f>N16*N17</f>
        <v>210</v>
      </c>
      <c r="O18" s="76">
        <f>ROUND(O16*O17,2)</f>
        <v>0.28999999999999998</v>
      </c>
      <c r="P18" s="76">
        <f>ROUND(P16*P17,2)</f>
        <v>0.34</v>
      </c>
      <c r="Q18" s="76">
        <f>ROUND(Q16*Q17,0)</f>
        <v>21</v>
      </c>
      <c r="R18" s="78">
        <f>ROUND(R16*R17,1)</f>
        <v>3.4</v>
      </c>
      <c r="S18" s="76">
        <f>ROUND(S16*S17,1)</f>
        <v>1.5</v>
      </c>
      <c r="T18" s="76">
        <f>ROUND(T16*T17,1)</f>
        <v>420</v>
      </c>
      <c r="U18" s="40"/>
      <c r="V18" s="41"/>
      <c r="W18" s="42"/>
      <c r="X18" s="42"/>
      <c r="Y18" s="42"/>
    </row>
    <row r="20" spans="1:25" ht="15.75" customHeight="1">
      <c r="A20" s="47" t="s">
        <v>62</v>
      </c>
    </row>
  </sheetData>
  <mergeCells count="23">
    <mergeCell ref="A1:Q1"/>
    <mergeCell ref="C5:E5"/>
    <mergeCell ref="F5:H5"/>
    <mergeCell ref="C7:E7"/>
    <mergeCell ref="F7:H7"/>
    <mergeCell ref="A4:A5"/>
    <mergeCell ref="C4:E4"/>
    <mergeCell ref="F4:H4"/>
    <mergeCell ref="I4:K4"/>
    <mergeCell ref="I5:K5"/>
    <mergeCell ref="U17:Y17"/>
    <mergeCell ref="C15:E15"/>
    <mergeCell ref="F15:H15"/>
    <mergeCell ref="U7:Y7"/>
    <mergeCell ref="C14:E14"/>
    <mergeCell ref="C17:E17"/>
    <mergeCell ref="F17:H17"/>
    <mergeCell ref="A11:Q11"/>
    <mergeCell ref="F14:H14"/>
    <mergeCell ref="I7:K7"/>
    <mergeCell ref="I14:K14"/>
    <mergeCell ref="I15:K15"/>
    <mergeCell ref="I17:K17"/>
  </mergeCells>
  <phoneticPr fontId="25"/>
  <pageMargins left="0.70866141732283472" right="0.70866141732283472" top="0.74803149606299213" bottom="0.74803149606299213" header="0.31496062992125984" footer="0.31496062992125984"/>
  <pageSetup paperSize="9" orientation="landscape" cellComments="asDisplayed" r:id="rId1"/>
  <colBreaks count="1" manualBreakCount="1">
    <brk id="2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注意点 </vt:lpstr>
      <vt:lpstr>推定エネルギー必要量の算出方法</vt:lpstr>
      <vt:lpstr>給与栄養目標量</vt:lpstr>
      <vt:lpstr>給与栄養目標量!Print_Area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ModifiedBy>西宮市役所</cp:lastModifiedBy>
  <cp:lastPrinted>2022-06-14T08:14:19Z</cp:lastPrinted>
  <dcterms:created xsi:type="dcterms:W3CDTF">2014-06-19T00:40:15Z</dcterms:created>
  <dcterms:modified xsi:type="dcterms:W3CDTF">2022-06-14T08:14:50Z</dcterms:modified>
</cp:coreProperties>
</file>