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10279\Dropbox (Nishinomiya City)\10401030法人指導課_1\★事業者指定チーム\01_ 【介護】指定事務に関するマニュアル・資料について\19 HP関係・掲載様式\指定申請等文書の標準化\(最終)ＨＰ掲載様式\03介護保険法・老人福祉法に基づく高齢者施設のページ\03参考様式\"/>
    </mc:Choice>
  </mc:AlternateContent>
  <bookViews>
    <workbookView xWindow="31152" yWindow="588" windowWidth="24492" windowHeight="16992" tabRatio="874" activeTab="2"/>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V245" i="20"/>
  <c r="R247" i="21"/>
  <c r="AH247" i="21" s="1"/>
  <c r="P250" i="21"/>
  <c r="P249" i="21"/>
  <c r="AM245" i="21"/>
  <c r="AA255" i="21" s="1"/>
  <c r="AJ245" i="21"/>
  <c r="AH245" i="21"/>
  <c r="W245" i="21"/>
  <c r="K255" i="21" s="1"/>
  <c r="T245" i="21"/>
  <c r="K250" i="21" s="1"/>
  <c r="R245" i="21"/>
  <c r="R107" i="10"/>
  <c r="AH107" i="10" s="1"/>
  <c r="P110" i="10"/>
  <c r="P109" i="10"/>
  <c r="AM105" i="10"/>
  <c r="AA115" i="10" s="1"/>
  <c r="AJ105" i="10"/>
  <c r="AH105" i="10"/>
  <c r="W105" i="10"/>
  <c r="K115" i="10" s="1"/>
  <c r="T105" i="10"/>
  <c r="K110" i="10" s="1"/>
  <c r="U110" i="10" s="1"/>
  <c r="P115" i="10" s="1"/>
  <c r="R105" i="10"/>
  <c r="U250" i="21" l="1"/>
  <c r="P255" i="21" s="1"/>
  <c r="U255" i="21" s="1"/>
  <c r="Y250" i="20"/>
  <c r="T255" i="20" s="1"/>
  <c r="Y255" i="20" s="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AN15" i="20" l="1"/>
  <c r="AN16" i="20" s="1"/>
  <c r="AV15" i="20"/>
  <c r="AV16" i="20" s="1"/>
  <c r="BF168" i="20"/>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O231" i="20" l="1"/>
  <c r="AJ236" i="20" s="1"/>
  <c r="AO236" i="20" s="1"/>
  <c r="AG245" i="20"/>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<sst xmlns="http://schemas.openxmlformats.org/spreadsheetml/2006/main" count="2492" uniqueCount="301">
  <si>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</si>
  <si>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</si>
  <si>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</si>
  <si>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</si>
  <si>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</si>
  <si>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</si>
  <si>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</si>
  <si>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</si>
  <si>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</si>
  <si>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</si>
  <si>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</si>
  <si>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</si>
  <si>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</si>
  <si>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</si>
  <si>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</si>
  <si>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</si>
  <si>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</si>
  <si>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</si>
  <si>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</si>
  <si>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</si>
  <si>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</si>
  <si>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</si>
  <si>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</si>
  <si>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</si>
  <si>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</si>
  <si>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</si>
  <si>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</si>
  <si>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</si>
  <si>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</si>
  <si>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</si>
  <si>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</si>
  <si>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</si>
  <si>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</si>
  <si>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</si>
  <si>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</si>
  <si>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</si>
  <si>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</si>
  <si>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</si>
  <si>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</si>
  <si>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</si>
  <si>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</si>
  <si>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</si>
  <si>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</si>
  <si>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</si>
  <si>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</si>
  <si>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</si>
  <si>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</si>
  <si>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</si>
  <si>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</si>
  <si>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</si>
  <si>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</si>
  <si>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</si>
  <si>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</si>
  <si>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</si>
  <si>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</si>
  <si>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</si>
  <si>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</si>
  <si>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</si>
  <si>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</si>
  <si>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</si>
  <si>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</si>
  <si>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</si>
  <si>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</si>
  <si>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</si>
  <si>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</si>
  <si>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</si>
  <si>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</si>
  <si>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</si>
  <si>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</si>
  <si>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</si>
  <si>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</si>
  <si>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</si>
  <si>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</si>
  <si>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</si>
  <si>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</si>
  <si>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</si>
  <si>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</si>
  <si>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</si>
  <si>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</si>
  <si>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</si>
  <si>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</si>
  <si>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</si>
  <si>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</si>
  <si>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</si>
  <si>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</si>
  <si>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</si>
  <si>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</si>
  <si>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</si>
  <si>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</si>
  <si>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</si>
  <si>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</si>
  <si>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</si>
  <si>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</si>
  <si>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</si>
  <si>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</si>
  <si>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</si>
  <si>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</si>
  <si>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</si>
  <si>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</si>
  <si>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</si>
  <si>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</si>
  <si>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</si>
  <si>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</si>
  <si>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</si>
  <si>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</si>
  <si>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</si>
  <si>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</si>
  <si>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</si>
  <si>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</si>
  <si>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</si>
  <si>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</si>
  <si>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</si>
  <si>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</si>
  <si>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</si>
  <si>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</si>
  <si>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</si>
  <si>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</si>
  <si>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</si>
  <si>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</si>
  <si>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</si>
  <si>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</si>
  <si>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</si>
  <si>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</si>
  <si>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</si>
  <si>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</si>
  <si>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</si>
  <si>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</si>
  <si>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</si>
  <si>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</si>
  <si>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</si>
  <si>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</si>
  <si>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</si>
  <si>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</si>
  <si>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</si>
  <si>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</si>
  <si>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</si>
  <si>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</si>
  <si>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</si>
  <si>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</si>
  <si>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</si>
  <si>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</si>
  <si>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</si>
  <si>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</si>
  <si>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</si>
  <si>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</si>
  <si>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</si>
  <si>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</si>
  <si>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</si>
  <si>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</si>
  <si>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</si>
  <si>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</si>
  <si>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</si>
  <si>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</si>
  <si>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</si>
  <si>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</si>
  <si>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</si>
  <si>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</si>
  <si>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</si>
  <si>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</si>
  <si>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</si>
  <si>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</si>
  <si>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</si>
  <si>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</si>
  <si>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</si>
  <si>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</si>
  <si>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</si>
  <si>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</si>
  <si>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</si>
  <si>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</si>
  <si>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</si>
  <si>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</si>
  <si>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</si>
  <si>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</si>
  <si>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</si>
  <si>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</si>
  <si>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</si>
  <si>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</si>
  <si>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</si>
  <si>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</si>
  <si>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</si>
  <si>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</si>
  <si>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</si>
  <si>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</si>
  <si>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</si>
  <si>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</si>
  <si>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</si>
  <si>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</si>
  <si>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</si>
  <si>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</si>
  <si>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</si>
  <si>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</si>
  <si>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</si>
  <si>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</si>
  <si>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</si>
  <si>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</si>
  <si>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</si>
  <si>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</si>
  <si>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</si>
  <si>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</si>
  <si>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</si>
  <si>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</si>
  <si>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</si>
  <si>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</si>
  <si>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</si>
  <si>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</si>
  <si>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</si>
  <si>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</si>
  <si>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</si>
  <si>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</si>
  <si>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</si>
  <si>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</si>
  <si>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</si>
  <si>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</si>
  <si>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</si>
  <si>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</si>
  <si>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</si>
  <si>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</si>
  <si>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</si>
  <si>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</si>
  <si>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</si>
  <si>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</si>
  <si>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</si>
  <si>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</si>
  <si>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</si>
  <si>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</si>
  <si>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</si>
  <si>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</si>
  <si>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</si>
  <si>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</si>
  <si>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</si>
  <si>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</si>
  <si>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</si>
  <si>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</si>
  <si>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</si>
  <si>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</si>
  <si>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</si>
  <si>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</si>
  <si>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</si>
  <si>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</si>
  <si>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</si>
  <si>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</si>
  <si>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</si>
  <si>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</si>
  <si>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</si>
  <si>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</si>
  <si>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</si>
  <si>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</si>
  <si>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</si>
  <si>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</si>
  <si>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</si>
  <si>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</si>
  <si>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</si>
  <si>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</si>
  <si>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</si>
  <si>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</si>
  <si>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</si>
  <si>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</si>
  <si>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</si>
  <si>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</si>
  <si>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</si>
  <si>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</si>
  <si>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</si>
  <si>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</si>
  <si>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</si>
  <si>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</si>
  <si>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</si>
  <si>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</si>
  <si>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</si>
  <si>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</si>
  <si>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</si>
  <si>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</si>
  <si>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</si>
  <si>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</si>
  <si>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</si>
  <si>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</si>
  <si>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</si>
  <si>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</si>
  <si>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</si>
  <si>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</si>
  <si>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</si>
  <si>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</si>
  <si>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</si>
  <si>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</si>
  <si>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</si>
  <si>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</si>
  <si>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</si>
  <si>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</si>
  <si>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</si>
  <si>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</si>
  <si>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</si>
  <si>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</si>
  <si>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</si>
  <si>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</si>
  <si>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</si>
  <si>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</si>
  <si>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</si>
  <si>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</si>
  <si>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</si>
  <si>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</si>
  <si>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</si>
  <si>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（参考様式3）</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</si>
</sst>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K12" sqref="K12:N16"/>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5">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5">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5">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5">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5">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5">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5">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5">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5">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5">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5">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5">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5">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5">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5">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5">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5">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5">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5">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5">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5">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5">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5">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5">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5">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5">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5">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5">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5">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5">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5">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5">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5">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5">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5">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5">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5">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5">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5">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5">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5">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5">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5">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5">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5">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5">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5">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5">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5">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5">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5">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5">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5">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5">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5">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5">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5">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5">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5">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5">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5">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5">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5">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5">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5">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5">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5">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5">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5">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5">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5">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5">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5">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C2" sqref="C2"/>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5">
      <c r="J2" s="7"/>
      <c r="M2" s="7"/>
      <c r="N2" s="7"/>
      <c r="P2" s="9"/>
      <c r="Q2" s="9"/>
      <c r="R2" s="9"/>
      <c r="S2" s="9"/>
      <c r="T2" s="9"/>
      <c r="U2" s="9"/>
      <c r="V2" s="9"/>
      <c r="W2" s="9"/>
      <c r="AB2" s="131" t="s">
        <v>27</v>
      </c>
      <c r="AC2" s="365">
        <v>5</v>
      </c>
      <c r="AD2" s="365"/>
      <c r="AE2" s="131" t="s">
        <v>28</v>
      </c>
      <c r="AF2" s="366">
        <f>IF(AC2=0,"",YEAR(DATE(2018+AC2,1,1)))</f>
        <v>2023</v>
      </c>
      <c r="AG2" s="366"/>
      <c r="AH2" s="132" t="s">
        <v>29</v>
      </c>
      <c r="AI2" s="132" t="s">
        <v>1</v>
      </c>
      <c r="AJ2" s="365">
        <v>12</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c r="BB6" s="360"/>
      <c r="BC6" s="2" t="s">
        <v>22</v>
      </c>
      <c r="BD6" s="6"/>
      <c r="BE6" s="359"/>
      <c r="BF6" s="360"/>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31</v>
      </c>
      <c r="BF8" s="362"/>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5">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5">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5">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6</v>
      </c>
      <c r="X15" s="140">
        <f>WEEKDAY(DATE($AF$2,$AJ$2,2))</f>
        <v>7</v>
      </c>
      <c r="Y15" s="140">
        <f>WEEKDAY(DATE($AF$2,$AJ$2,3))</f>
        <v>1</v>
      </c>
      <c r="Z15" s="140">
        <f>WEEKDAY(DATE($AF$2,$AJ$2,4))</f>
        <v>2</v>
      </c>
      <c r="AA15" s="140">
        <f>WEEKDAY(DATE($AF$2,$AJ$2,5))</f>
        <v>3</v>
      </c>
      <c r="AB15" s="140">
        <f>WEEKDAY(DATE($AF$2,$AJ$2,6))</f>
        <v>4</v>
      </c>
      <c r="AC15" s="141">
        <f>WEEKDAY(DATE($AF$2,$AJ$2,7))</f>
        <v>5</v>
      </c>
      <c r="AD15" s="142">
        <f>WEEKDAY(DATE($AF$2,$AJ$2,8))</f>
        <v>6</v>
      </c>
      <c r="AE15" s="140">
        <f>WEEKDAY(DATE($AF$2,$AJ$2,9))</f>
        <v>7</v>
      </c>
      <c r="AF15" s="140">
        <f>WEEKDAY(DATE($AF$2,$AJ$2,10))</f>
        <v>1</v>
      </c>
      <c r="AG15" s="140">
        <f>WEEKDAY(DATE($AF$2,$AJ$2,11))</f>
        <v>2</v>
      </c>
      <c r="AH15" s="140">
        <f>WEEKDAY(DATE($AF$2,$AJ$2,12))</f>
        <v>3</v>
      </c>
      <c r="AI15" s="140">
        <f>WEEKDAY(DATE($AF$2,$AJ$2,13))</f>
        <v>4</v>
      </c>
      <c r="AJ15" s="141">
        <f>WEEKDAY(DATE($AF$2,$AJ$2,14))</f>
        <v>5</v>
      </c>
      <c r="AK15" s="142">
        <f>WEEKDAY(DATE($AF$2,$AJ$2,15))</f>
        <v>6</v>
      </c>
      <c r="AL15" s="140">
        <f>WEEKDAY(DATE($AF$2,$AJ$2,16))</f>
        <v>7</v>
      </c>
      <c r="AM15" s="140">
        <f>WEEKDAY(DATE($AF$2,$AJ$2,17))</f>
        <v>1</v>
      </c>
      <c r="AN15" s="140">
        <f>WEEKDAY(DATE($AF$2,$AJ$2,18))</f>
        <v>2</v>
      </c>
      <c r="AO15" s="140">
        <f>WEEKDAY(DATE($AF$2,$AJ$2,19))</f>
        <v>3</v>
      </c>
      <c r="AP15" s="140">
        <f>WEEKDAY(DATE($AF$2,$AJ$2,20))</f>
        <v>4</v>
      </c>
      <c r="AQ15" s="141">
        <f>WEEKDAY(DATE($AF$2,$AJ$2,21))</f>
        <v>5</v>
      </c>
      <c r="AR15" s="142">
        <f>WEEKDAY(DATE($AF$2,$AJ$2,22))</f>
        <v>6</v>
      </c>
      <c r="AS15" s="140">
        <f>WEEKDAY(DATE($AF$2,$AJ$2,23))</f>
        <v>7</v>
      </c>
      <c r="AT15" s="140">
        <f>WEEKDAY(DATE($AF$2,$AJ$2,24))</f>
        <v>1</v>
      </c>
      <c r="AU15" s="140">
        <f>WEEKDAY(DATE($AF$2,$AJ$2,25))</f>
        <v>2</v>
      </c>
      <c r="AV15" s="140">
        <f>WEEKDAY(DATE($AF$2,$AJ$2,26))</f>
        <v>3</v>
      </c>
      <c r="AW15" s="140">
        <f>WEEKDAY(DATE($AF$2,$AJ$2,27))</f>
        <v>4</v>
      </c>
      <c r="AX15" s="141">
        <f>WEEKDAY(DATE($AF$2,$AJ$2,28))</f>
        <v>5</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金</v>
      </c>
      <c r="X16" s="146" t="str">
        <f t="shared" ref="X16:AX16" si="0">IF(X15=1,"日",IF(X15=2,"月",IF(X15=3,"火",IF(X15=4,"水",IF(X15=5,"木",IF(X15=6,"金","土"))))))</f>
        <v>土</v>
      </c>
      <c r="Y16" s="146" t="str">
        <f t="shared" si="0"/>
        <v>日</v>
      </c>
      <c r="Z16" s="146" t="str">
        <f t="shared" si="0"/>
        <v>月</v>
      </c>
      <c r="AA16" s="146" t="str">
        <f t="shared" si="0"/>
        <v>火</v>
      </c>
      <c r="AB16" s="146" t="str">
        <f t="shared" si="0"/>
        <v>水</v>
      </c>
      <c r="AC16" s="147" t="str">
        <f t="shared" si="0"/>
        <v>木</v>
      </c>
      <c r="AD16" s="148" t="str">
        <f>IF(AD15=1,"日",IF(AD15=2,"月",IF(AD15=3,"火",IF(AD15=4,"水",IF(AD15=5,"木",IF(AD15=6,"金","土"))))))</f>
        <v>金</v>
      </c>
      <c r="AE16" s="146" t="str">
        <f t="shared" si="0"/>
        <v>土</v>
      </c>
      <c r="AF16" s="146" t="str">
        <f t="shared" si="0"/>
        <v>日</v>
      </c>
      <c r="AG16" s="146" t="str">
        <f t="shared" si="0"/>
        <v>月</v>
      </c>
      <c r="AH16" s="146" t="str">
        <f t="shared" si="0"/>
        <v>火</v>
      </c>
      <c r="AI16" s="146" t="str">
        <f t="shared" si="0"/>
        <v>水</v>
      </c>
      <c r="AJ16" s="147" t="str">
        <f t="shared" si="0"/>
        <v>木</v>
      </c>
      <c r="AK16" s="148" t="str">
        <f>IF(AK15=1,"日",IF(AK15=2,"月",IF(AK15=3,"火",IF(AK15=4,"水",IF(AK15=5,"木",IF(AK15=6,"金","土"))))))</f>
        <v>金</v>
      </c>
      <c r="AL16" s="146" t="str">
        <f t="shared" si="0"/>
        <v>土</v>
      </c>
      <c r="AM16" s="146" t="str">
        <f t="shared" si="0"/>
        <v>日</v>
      </c>
      <c r="AN16" s="146" t="str">
        <f t="shared" si="0"/>
        <v>月</v>
      </c>
      <c r="AO16" s="146" t="str">
        <f t="shared" si="0"/>
        <v>火</v>
      </c>
      <c r="AP16" s="146" t="str">
        <f t="shared" si="0"/>
        <v>水</v>
      </c>
      <c r="AQ16" s="147" t="str">
        <f t="shared" si="0"/>
        <v>木</v>
      </c>
      <c r="AR16" s="148" t="str">
        <f>IF(AR15=1,"日",IF(AR15=2,"月",IF(AR15=3,"火",IF(AR15=4,"水",IF(AR15=5,"木",IF(AR15=6,"金","土"))))))</f>
        <v>金</v>
      </c>
      <c r="AS16" s="146" t="str">
        <f t="shared" si="0"/>
        <v>土</v>
      </c>
      <c r="AT16" s="146" t="str">
        <f t="shared" si="0"/>
        <v>日</v>
      </c>
      <c r="AU16" s="146" t="str">
        <f t="shared" si="0"/>
        <v>月</v>
      </c>
      <c r="AV16" s="146" t="str">
        <f t="shared" si="0"/>
        <v>火</v>
      </c>
      <c r="AW16" s="146" t="str">
        <f t="shared" si="0"/>
        <v>水</v>
      </c>
      <c r="AX16" s="147" t="str">
        <f t="shared" si="0"/>
        <v>木</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5">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5">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5">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5">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5">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5">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5">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5">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5">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5">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5">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5">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5">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5">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5">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5">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5">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5">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5">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5">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5">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5">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5">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5">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5">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5">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5">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5">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5">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5">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5">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5">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5">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5">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5">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5">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5">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5">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5">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5">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5">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5">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5">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5">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5">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5">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5">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5">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5">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5">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5">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5">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5">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5">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5">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5">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5">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5">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5">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5">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5">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5">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5">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5">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5">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5">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5">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5">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5">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5">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5">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5">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5">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5">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5">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5">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5">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5">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5">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5">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5">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5">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5">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5">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5">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5">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5">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5">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5">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5">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5">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5">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5">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5">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5">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5">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5">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5">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5">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5">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5">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5">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5">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5">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5">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5">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5">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5">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5">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5">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5">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5">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5">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5">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5">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5">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5">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5">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5">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5">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5">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5">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5">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5">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5">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5">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5">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5">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5">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5">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5">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5">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5">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5">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5">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5">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5">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5">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5">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5">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5">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5">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5">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5">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5">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5">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5">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5">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5">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5">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5">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5">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5">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5">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5">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5">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5">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5">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5">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5">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5">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5">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5">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5">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5">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5">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5">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5">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5">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5">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5">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5">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5">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5">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5">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5">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5">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5">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5">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5">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5">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5">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5">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5">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5">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5">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5">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5">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5">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5">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5">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5">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5">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5">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5">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5">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5">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5">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5">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5">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5">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5">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240">
        <f>IF($R$228="週",T226,R226)</f>
        <v>0</v>
      </c>
      <c r="L231" s="240"/>
      <c r="M231" s="240"/>
      <c r="N231" s="240"/>
      <c r="O231" s="206" t="s">
        <v>124</v>
      </c>
      <c r="P231" s="229">
        <f>IF($R$228="週",$BA$6,$BE$6)</f>
        <v>0</v>
      </c>
      <c r="Q231" s="229"/>
      <c r="R231" s="229"/>
      <c r="S231" s="229"/>
      <c r="T231" s="206" t="s">
        <v>125</v>
      </c>
      <c r="U231" s="230" t="e">
        <f>ROUNDDOWN(K231/P231,1)</f>
        <v>#DIV/0!</v>
      </c>
      <c r="V231" s="230"/>
      <c r="W231" s="230"/>
      <c r="X231" s="230"/>
      <c r="Y231" s="2"/>
      <c r="Z231" s="2"/>
      <c r="AA231" s="240">
        <f>IF($AH$228="週",AJ226,AH226)</f>
        <v>0</v>
      </c>
      <c r="AB231" s="240"/>
      <c r="AC231" s="240"/>
      <c r="AD231" s="240"/>
      <c r="AE231" s="206" t="s">
        <v>124</v>
      </c>
      <c r="AF231" s="229">
        <f>IF($AH$228="週",$BA$6,$BE$6)</f>
        <v>0</v>
      </c>
      <c r="AG231" s="229"/>
      <c r="AH231" s="229"/>
      <c r="AI231" s="229"/>
      <c r="AJ231" s="206" t="s">
        <v>125</v>
      </c>
      <c r="AK231" s="230" t="e">
        <f>ROUNDDOWN(AA231/AF231,1)</f>
        <v>#DIV/0!</v>
      </c>
      <c r="AL231" s="230"/>
      <c r="AM231" s="230"/>
      <c r="AN231" s="230"/>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5">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5">
      <c r="I236" s="2"/>
      <c r="J236" s="2"/>
      <c r="K236" s="229">
        <f>W226</f>
        <v>0</v>
      </c>
      <c r="L236" s="229"/>
      <c r="M236" s="229"/>
      <c r="N236" s="229"/>
      <c r="O236" s="206" t="s">
        <v>129</v>
      </c>
      <c r="P236" s="230" t="e">
        <f>U231</f>
        <v>#DIV/0!</v>
      </c>
      <c r="Q236" s="230"/>
      <c r="R236" s="230"/>
      <c r="S236" s="230"/>
      <c r="T236" s="206" t="s">
        <v>125</v>
      </c>
      <c r="U236" s="231" t="e">
        <f>ROUNDDOWN(K236+P236,1)</f>
        <v>#DIV/0!</v>
      </c>
      <c r="V236" s="231"/>
      <c r="W236" s="231"/>
      <c r="X236" s="231"/>
      <c r="Y236" s="127"/>
      <c r="Z236" s="127"/>
      <c r="AA236" s="232">
        <f>AM226</f>
        <v>0</v>
      </c>
      <c r="AB236" s="232"/>
      <c r="AC236" s="232"/>
      <c r="AD236" s="232"/>
      <c r="AE236" s="125" t="s">
        <v>129</v>
      </c>
      <c r="AF236" s="233" t="e">
        <f>AK231</f>
        <v>#DIV/0!</v>
      </c>
      <c r="AG236" s="233"/>
      <c r="AH236" s="233"/>
      <c r="AI236" s="233"/>
      <c r="AJ236" s="125" t="s">
        <v>125</v>
      </c>
      <c r="AK236" s="231" t="e">
        <f>ROUNDDOWN(AA236+AF236,1)</f>
        <v>#DIV/0!</v>
      </c>
      <c r="AL236" s="231"/>
      <c r="AM236" s="231"/>
      <c r="AN236" s="231"/>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5">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5">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5">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5">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5">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5">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240">
        <f>IF($R$228="週",T245,R245)</f>
        <v>0</v>
      </c>
      <c r="L250" s="240"/>
      <c r="M250" s="240"/>
      <c r="N250" s="240"/>
      <c r="O250" s="222" t="s">
        <v>124</v>
      </c>
      <c r="P250" s="229">
        <f>IF($R$228="週",$BA$6,$BE$6)</f>
        <v>0</v>
      </c>
      <c r="Q250" s="229"/>
      <c r="R250" s="229"/>
      <c r="S250" s="229"/>
      <c r="T250" s="222" t="s">
        <v>125</v>
      </c>
      <c r="U250" s="230" t="e">
        <f>ROUNDDOWN(K250/P250,1)</f>
        <v>#DIV/0!</v>
      </c>
      <c r="V250" s="230"/>
      <c r="W250" s="230"/>
      <c r="X250" s="230"/>
      <c r="Y250" s="2"/>
      <c r="Z250" s="2"/>
      <c r="AA250" s="240">
        <f>IF($AH$228="週",AJ245,AH245)</f>
        <v>0</v>
      </c>
      <c r="AB250" s="240"/>
      <c r="AC250" s="240"/>
      <c r="AD250" s="240"/>
      <c r="AE250" s="222" t="s">
        <v>124</v>
      </c>
      <c r="AF250" s="229">
        <f>IF($AH$228="週",$BA$6,$BE$6)</f>
        <v>0</v>
      </c>
      <c r="AG250" s="229"/>
      <c r="AH250" s="229"/>
      <c r="AI250" s="229"/>
      <c r="AJ250" s="222" t="s">
        <v>125</v>
      </c>
      <c r="AK250" s="230" t="e">
        <f>ROUNDDOWN(AA250/AF250,1)</f>
        <v>#DIV/0!</v>
      </c>
      <c r="AL250" s="230"/>
      <c r="AM250" s="230"/>
      <c r="AN250" s="230"/>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5">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5">
      <c r="K255" s="229">
        <f>W245</f>
        <v>0</v>
      </c>
      <c r="L255" s="229"/>
      <c r="M255" s="229"/>
      <c r="N255" s="229"/>
      <c r="O255" s="222" t="s">
        <v>129</v>
      </c>
      <c r="P255" s="230" t="e">
        <f>U250</f>
        <v>#DIV/0!</v>
      </c>
      <c r="Q255" s="230"/>
      <c r="R255" s="230"/>
      <c r="S255" s="230"/>
      <c r="T255" s="222" t="s">
        <v>125</v>
      </c>
      <c r="U255" s="231" t="e">
        <f>ROUNDDOWN(K255+P255,1)</f>
        <v>#DIV/0!</v>
      </c>
      <c r="V255" s="231"/>
      <c r="W255" s="231"/>
      <c r="X255" s="231"/>
      <c r="Y255" s="127"/>
      <c r="Z255" s="127"/>
      <c r="AA255" s="232">
        <f>AM245</f>
        <v>0</v>
      </c>
      <c r="AB255" s="232"/>
      <c r="AC255" s="232"/>
      <c r="AD255" s="232"/>
      <c r="AE255" s="125" t="s">
        <v>129</v>
      </c>
      <c r="AF255" s="233" t="e">
        <f>AK250</f>
        <v>#DIV/0!</v>
      </c>
      <c r="AG255" s="233"/>
      <c r="AH255" s="233"/>
      <c r="AI255" s="233"/>
      <c r="AJ255" s="125" t="s">
        <v>125</v>
      </c>
      <c r="AK255" s="231" t="e">
        <f>ROUNDDOWN(AA255+AF255,1)</f>
        <v>#DIV/0!</v>
      </c>
      <c r="AL255" s="231"/>
      <c r="AM255" s="231"/>
      <c r="AN255" s="231"/>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2" sqref="G2"/>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5">
      <c r="N2" s="7"/>
      <c r="Q2" s="7"/>
      <c r="R2" s="7"/>
      <c r="T2" s="9"/>
      <c r="U2" s="9"/>
      <c r="V2" s="9"/>
      <c r="W2" s="9"/>
      <c r="X2" s="9"/>
      <c r="Y2" s="9"/>
      <c r="Z2" s="9"/>
      <c r="AA2" s="9"/>
      <c r="AF2" s="131" t="s">
        <v>27</v>
      </c>
      <c r="AG2" s="365">
        <v>5</v>
      </c>
      <c r="AH2" s="365"/>
      <c r="AI2" s="131" t="s">
        <v>28</v>
      </c>
      <c r="AJ2" s="366">
        <f>IF(AG2=0,"",YEAR(DATE(2018+AG2,1,1)))</f>
        <v>2023</v>
      </c>
      <c r="AK2" s="366"/>
      <c r="AL2" s="132" t="s">
        <v>29</v>
      </c>
      <c r="AM2" s="132" t="s">
        <v>1</v>
      </c>
      <c r="AN2" s="365">
        <v>12</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c r="BF6" s="360"/>
      <c r="BG6" s="2" t="s">
        <v>22</v>
      </c>
      <c r="BH6" s="6"/>
      <c r="BI6" s="359"/>
      <c r="BJ6" s="360"/>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31</v>
      </c>
      <c r="BJ8" s="362"/>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5">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5">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5">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6</v>
      </c>
      <c r="AB15" s="140">
        <f>WEEKDAY(DATE($AJ$2,$AN$2,2))</f>
        <v>7</v>
      </c>
      <c r="AC15" s="140">
        <f>WEEKDAY(DATE($AJ$2,$AN$2,3))</f>
        <v>1</v>
      </c>
      <c r="AD15" s="140">
        <f>WEEKDAY(DATE($AJ$2,$AN$2,4))</f>
        <v>2</v>
      </c>
      <c r="AE15" s="140">
        <f>WEEKDAY(DATE($AJ$2,$AN$2,5))</f>
        <v>3</v>
      </c>
      <c r="AF15" s="140">
        <f>WEEKDAY(DATE($AJ$2,$AN$2,6))</f>
        <v>4</v>
      </c>
      <c r="AG15" s="141">
        <f>WEEKDAY(DATE($AJ$2,$AN$2,7))</f>
        <v>5</v>
      </c>
      <c r="AH15" s="142">
        <f>WEEKDAY(DATE($AJ$2,$AN$2,8))</f>
        <v>6</v>
      </c>
      <c r="AI15" s="140">
        <f>WEEKDAY(DATE($AJ$2,$AN$2,9))</f>
        <v>7</v>
      </c>
      <c r="AJ15" s="140">
        <f>WEEKDAY(DATE($AJ$2,$AN$2,10))</f>
        <v>1</v>
      </c>
      <c r="AK15" s="140">
        <f>WEEKDAY(DATE($AJ$2,$AN$2,11))</f>
        <v>2</v>
      </c>
      <c r="AL15" s="140">
        <f>WEEKDAY(DATE($AJ$2,$AN$2,12))</f>
        <v>3</v>
      </c>
      <c r="AM15" s="140">
        <f>WEEKDAY(DATE($AJ$2,$AN$2,13))</f>
        <v>4</v>
      </c>
      <c r="AN15" s="141">
        <f>WEEKDAY(DATE($AJ$2,$AN$2,14))</f>
        <v>5</v>
      </c>
      <c r="AO15" s="142">
        <f>WEEKDAY(DATE($AJ$2,$AN$2,15))</f>
        <v>6</v>
      </c>
      <c r="AP15" s="140">
        <f>WEEKDAY(DATE($AJ$2,$AN$2,16))</f>
        <v>7</v>
      </c>
      <c r="AQ15" s="140">
        <f>WEEKDAY(DATE($AJ$2,$AN$2,17))</f>
        <v>1</v>
      </c>
      <c r="AR15" s="140">
        <f>WEEKDAY(DATE($AJ$2,$AN$2,18))</f>
        <v>2</v>
      </c>
      <c r="AS15" s="140">
        <f>WEEKDAY(DATE($AJ$2,$AN$2,19))</f>
        <v>3</v>
      </c>
      <c r="AT15" s="140">
        <f>WEEKDAY(DATE($AJ$2,$AN$2,20))</f>
        <v>4</v>
      </c>
      <c r="AU15" s="141">
        <f>WEEKDAY(DATE($AJ$2,$AN$2,21))</f>
        <v>5</v>
      </c>
      <c r="AV15" s="142">
        <f>WEEKDAY(DATE($AJ$2,$AN$2,22))</f>
        <v>6</v>
      </c>
      <c r="AW15" s="140">
        <f>WEEKDAY(DATE($AJ$2,$AN$2,23))</f>
        <v>7</v>
      </c>
      <c r="AX15" s="140">
        <f>WEEKDAY(DATE($AJ$2,$AN$2,24))</f>
        <v>1</v>
      </c>
      <c r="AY15" s="140">
        <f>WEEKDAY(DATE($AJ$2,$AN$2,25))</f>
        <v>2</v>
      </c>
      <c r="AZ15" s="140">
        <f>WEEKDAY(DATE($AJ$2,$AN$2,26))</f>
        <v>3</v>
      </c>
      <c r="BA15" s="140">
        <f>WEEKDAY(DATE($AJ$2,$AN$2,27))</f>
        <v>4</v>
      </c>
      <c r="BB15" s="141">
        <f>WEEKDAY(DATE($AJ$2,$AN$2,28))</f>
        <v>5</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金</v>
      </c>
      <c r="AB16" s="146" t="str">
        <f t="shared" ref="AB16:BB16" si="0">IF(AB15=1,"日",IF(AB15=2,"月",IF(AB15=3,"火",IF(AB15=4,"水",IF(AB15=5,"木",IF(AB15=6,"金","土"))))))</f>
        <v>土</v>
      </c>
      <c r="AC16" s="146" t="str">
        <f t="shared" si="0"/>
        <v>日</v>
      </c>
      <c r="AD16" s="146" t="str">
        <f t="shared" si="0"/>
        <v>月</v>
      </c>
      <c r="AE16" s="146" t="str">
        <f t="shared" si="0"/>
        <v>火</v>
      </c>
      <c r="AF16" s="146" t="str">
        <f t="shared" si="0"/>
        <v>水</v>
      </c>
      <c r="AG16" s="147" t="str">
        <f t="shared" si="0"/>
        <v>木</v>
      </c>
      <c r="AH16" s="148" t="str">
        <f>IF(AH15=1,"日",IF(AH15=2,"月",IF(AH15=3,"火",IF(AH15=4,"水",IF(AH15=5,"木",IF(AH15=6,"金","土"))))))</f>
        <v>金</v>
      </c>
      <c r="AI16" s="146" t="str">
        <f t="shared" si="0"/>
        <v>土</v>
      </c>
      <c r="AJ16" s="146" t="str">
        <f t="shared" si="0"/>
        <v>日</v>
      </c>
      <c r="AK16" s="146" t="str">
        <f t="shared" si="0"/>
        <v>月</v>
      </c>
      <c r="AL16" s="146" t="str">
        <f t="shared" si="0"/>
        <v>火</v>
      </c>
      <c r="AM16" s="146" t="str">
        <f t="shared" si="0"/>
        <v>水</v>
      </c>
      <c r="AN16" s="147" t="str">
        <f t="shared" si="0"/>
        <v>木</v>
      </c>
      <c r="AO16" s="148" t="str">
        <f>IF(AO15=1,"日",IF(AO15=2,"月",IF(AO15=3,"火",IF(AO15=4,"水",IF(AO15=5,"木",IF(AO15=6,"金","土"))))))</f>
        <v>金</v>
      </c>
      <c r="AP16" s="146" t="str">
        <f t="shared" si="0"/>
        <v>土</v>
      </c>
      <c r="AQ16" s="146" t="str">
        <f t="shared" si="0"/>
        <v>日</v>
      </c>
      <c r="AR16" s="146" t="str">
        <f t="shared" si="0"/>
        <v>月</v>
      </c>
      <c r="AS16" s="146" t="str">
        <f t="shared" si="0"/>
        <v>火</v>
      </c>
      <c r="AT16" s="146" t="str">
        <f t="shared" si="0"/>
        <v>水</v>
      </c>
      <c r="AU16" s="147" t="str">
        <f t="shared" si="0"/>
        <v>木</v>
      </c>
      <c r="AV16" s="148" t="str">
        <f>IF(AV15=1,"日",IF(AV15=2,"月",IF(AV15=3,"火",IF(AV15=4,"水",IF(AV15=5,"木",IF(AV15=6,"金","土"))))))</f>
        <v>金</v>
      </c>
      <c r="AW16" s="146" t="str">
        <f t="shared" si="0"/>
        <v>土</v>
      </c>
      <c r="AX16" s="146" t="str">
        <f t="shared" si="0"/>
        <v>日</v>
      </c>
      <c r="AY16" s="146" t="str">
        <f t="shared" si="0"/>
        <v>月</v>
      </c>
      <c r="AZ16" s="146" t="str">
        <f t="shared" si="0"/>
        <v>火</v>
      </c>
      <c r="BA16" s="146" t="str">
        <f t="shared" si="0"/>
        <v>水</v>
      </c>
      <c r="BB16" s="147" t="str">
        <f t="shared" si="0"/>
        <v>木</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5">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5">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5">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5">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5">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5">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5">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5">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5">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5">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5">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5">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5">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5">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5">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5">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5">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5">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5">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5">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5">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5">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5">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5">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5">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5">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5">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5">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5">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5">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5">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5">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5">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5">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5">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5">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5">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5">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5">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5">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5">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5">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5">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5">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5">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5">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5">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5">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5">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5">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5">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5">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5">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5">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5">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5">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5">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5">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5">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5">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5">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5">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5">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5">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5">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5">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5">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5">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5">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5">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5">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5">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5">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5">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5">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5">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5">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5">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5">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5">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5">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5">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5">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5">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5">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5">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5">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5">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5">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5">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5">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5">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5">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5">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5">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5">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5">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5">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5">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5">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5">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5">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5">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5">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5">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5">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5">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5">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5">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5">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5">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5">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5">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5">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5">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5">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5">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5">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5">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5">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5">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5">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5">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5">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5">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5">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5">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5">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5">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5">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5">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5">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5">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5">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5">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5">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5">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5">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5">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5">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5">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5">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5">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5">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5">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5">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5">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5">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5">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5">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5">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5">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5">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5">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5">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5">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5">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5">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5">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5">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5">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5">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5">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5">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5">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5">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5">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5">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5">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5">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5">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5">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5">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5">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5">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5">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5">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5">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5">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5">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5">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5">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5">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5">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5">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5">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5">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5">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5">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5">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5">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5">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5">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5">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5">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5">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5">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5">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5">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5">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5">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5">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240">
        <f>IF($V$228="週",X226,V226)</f>
        <v>0</v>
      </c>
      <c r="P231" s="240"/>
      <c r="Q231" s="240"/>
      <c r="R231" s="240"/>
      <c r="S231" s="170" t="s">
        <v>124</v>
      </c>
      <c r="T231" s="229">
        <f>IF($V$228="週",$BE$6,$BI$6)</f>
        <v>0</v>
      </c>
      <c r="U231" s="229"/>
      <c r="V231" s="229"/>
      <c r="W231" s="229"/>
      <c r="X231" s="170" t="s">
        <v>125</v>
      </c>
      <c r="Y231" s="230" t="e">
        <f>ROUNDDOWN(O231/T231,1)</f>
        <v>#DIV/0!</v>
      </c>
      <c r="Z231" s="230"/>
      <c r="AA231" s="230"/>
      <c r="AB231" s="230"/>
      <c r="AC231" s="2"/>
      <c r="AD231" s="2"/>
      <c r="AE231" s="240">
        <f>IF($AL$228="週",AN226,AL226)</f>
        <v>0</v>
      </c>
      <c r="AF231" s="240"/>
      <c r="AG231" s="240"/>
      <c r="AH231" s="240"/>
      <c r="AI231" s="170" t="s">
        <v>124</v>
      </c>
      <c r="AJ231" s="229">
        <f>IF($AL$228="週",$BE$6,$BI$6)</f>
        <v>0</v>
      </c>
      <c r="AK231" s="229"/>
      <c r="AL231" s="229"/>
      <c r="AM231" s="229"/>
      <c r="AN231" s="170" t="s">
        <v>125</v>
      </c>
      <c r="AO231" s="230" t="e">
        <f>ROUNDDOWN(AE231/AJ231,1)</f>
        <v>#DIV/0!</v>
      </c>
      <c r="AP231" s="230"/>
      <c r="AQ231" s="230"/>
      <c r="AR231" s="230"/>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5">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5">
      <c r="M236" s="2"/>
      <c r="N236" s="2"/>
      <c r="O236" s="229">
        <f>AA226</f>
        <v>0</v>
      </c>
      <c r="P236" s="229"/>
      <c r="Q236" s="229"/>
      <c r="R236" s="229"/>
      <c r="S236" s="170" t="s">
        <v>129</v>
      </c>
      <c r="T236" s="230" t="e">
        <f>Y231</f>
        <v>#DIV/0!</v>
      </c>
      <c r="U236" s="230"/>
      <c r="V236" s="230"/>
      <c r="W236" s="230"/>
      <c r="X236" s="170" t="s">
        <v>125</v>
      </c>
      <c r="Y236" s="231" t="e">
        <f>ROUNDDOWN(O236+T236,1)</f>
        <v>#DIV/0!</v>
      </c>
      <c r="Z236" s="231"/>
      <c r="AA236" s="231"/>
      <c r="AB236" s="231"/>
      <c r="AC236" s="127"/>
      <c r="AD236" s="127"/>
      <c r="AE236" s="232">
        <f>AQ226</f>
        <v>0</v>
      </c>
      <c r="AF236" s="232"/>
      <c r="AG236" s="232"/>
      <c r="AH236" s="232"/>
      <c r="AI236" s="125" t="s">
        <v>129</v>
      </c>
      <c r="AJ236" s="233" t="e">
        <f>AO231</f>
        <v>#DIV/0!</v>
      </c>
      <c r="AK236" s="233"/>
      <c r="AL236" s="233"/>
      <c r="AM236" s="233"/>
      <c r="AN236" s="125" t="s">
        <v>125</v>
      </c>
      <c r="AO236" s="231" t="e">
        <f>ROUNDDOWN(AE236+AJ236,1)</f>
        <v>#DIV/0!</v>
      </c>
      <c r="AP236" s="231"/>
      <c r="AQ236" s="231"/>
      <c r="AR236" s="231"/>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5">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5">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5">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5">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5">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5">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240">
        <f>IF($V$228="週",X245,V245)</f>
        <v>0</v>
      </c>
      <c r="P250" s="240"/>
      <c r="Q250" s="240"/>
      <c r="R250" s="240"/>
      <c r="S250" s="222" t="s">
        <v>124</v>
      </c>
      <c r="T250" s="229">
        <f>IF($V$228="週",$BE$6,$BI$6)</f>
        <v>0</v>
      </c>
      <c r="U250" s="229"/>
      <c r="V250" s="229"/>
      <c r="W250" s="229"/>
      <c r="X250" s="222" t="s">
        <v>125</v>
      </c>
      <c r="Y250" s="230" t="e">
        <f>ROUNDDOWN(O250/T250,1)</f>
        <v>#DIV/0!</v>
      </c>
      <c r="Z250" s="230"/>
      <c r="AA250" s="230"/>
      <c r="AB250" s="230"/>
      <c r="AC250" s="2"/>
      <c r="AD250" s="2"/>
      <c r="AE250" s="240">
        <f>IF($AL$228="週",AN245,AL245)</f>
        <v>0</v>
      </c>
      <c r="AF250" s="240"/>
      <c r="AG250" s="240"/>
      <c r="AH250" s="240"/>
      <c r="AI250" s="222" t="s">
        <v>124</v>
      </c>
      <c r="AJ250" s="229">
        <f>IF($AL$228="週",$BE$6,$BI$6)</f>
        <v>0</v>
      </c>
      <c r="AK250" s="229"/>
      <c r="AL250" s="229"/>
      <c r="AM250" s="229"/>
      <c r="AN250" s="222" t="s">
        <v>125</v>
      </c>
      <c r="AO250" s="230" t="e">
        <f>ROUNDDOWN(AE250/AJ250,1)</f>
        <v>#DIV/0!</v>
      </c>
      <c r="AP250" s="230"/>
      <c r="AQ250" s="230"/>
      <c r="AR250" s="230"/>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5">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5">
      <c r="O255" s="229">
        <f>AA245</f>
        <v>0</v>
      </c>
      <c r="P255" s="229"/>
      <c r="Q255" s="229"/>
      <c r="R255" s="229"/>
      <c r="S255" s="222" t="s">
        <v>129</v>
      </c>
      <c r="T255" s="230" t="e">
        <f>Y250</f>
        <v>#DIV/0!</v>
      </c>
      <c r="U255" s="230"/>
      <c r="V255" s="230"/>
      <c r="W255" s="230"/>
      <c r="X255" s="222" t="s">
        <v>125</v>
      </c>
      <c r="Y255" s="231" t="e">
        <f>ROUNDDOWN(O255+T255,1)</f>
        <v>#DIV/0!</v>
      </c>
      <c r="Z255" s="231"/>
      <c r="AA255" s="231"/>
      <c r="AB255" s="231"/>
      <c r="AC255" s="127"/>
      <c r="AD255" s="127"/>
      <c r="AE255" s="232">
        <f>AQ245</f>
        <v>0</v>
      </c>
      <c r="AF255" s="232"/>
      <c r="AG255" s="232"/>
      <c r="AH255" s="232"/>
      <c r="AI255" s="125" t="s">
        <v>129</v>
      </c>
      <c r="AJ255" s="233" t="e">
        <f>AO250</f>
        <v>#DIV/0!</v>
      </c>
      <c r="AK255" s="233"/>
      <c r="AL255" s="233"/>
      <c r="AM255" s="233"/>
      <c r="AN255" s="125" t="s">
        <v>125</v>
      </c>
      <c r="AO255" s="231" t="e">
        <f>ROUNDDOWN(AE255+AJ255,1)</f>
        <v>#DIV/0!</v>
      </c>
      <c r="AP255" s="231"/>
      <c r="AQ255" s="231"/>
      <c r="AR255" s="231"/>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cp:lastModifiedBy>
  <cp:lastPrinted>2021-03-24T10:20:45Z</cp:lastPrinted>
  <dcterms:created xsi:type="dcterms:W3CDTF">2020-01-28T01:12:50Z</dcterms:created>
  <dcterms:modified xsi:type="dcterms:W3CDTF">2023-11-16T02:32:38Z</dcterms:modified>
</cp:coreProperties>
</file>